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E:\Desktop\OSITRAN GREE\Boletin Diciembre\"/>
    </mc:Choice>
  </mc:AlternateContent>
  <xr:revisionPtr revIDLastSave="0" documentId="13_ncr:1_{3937CEF4-77D3-4363-9C03-F094411A159C}" xr6:coauthVersionLast="47" xr6:coauthVersionMax="47" xr10:uidLastSave="{00000000-0000-0000-0000-000000000000}"/>
  <bookViews>
    <workbookView xWindow="3516" yWindow="5988" windowWidth="24636" windowHeight="9684" tabRatio="795" firstSheet="1" activeTab="3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7. COPAM" sheetId="15" r:id="rId8"/>
    <sheet name="8. TPMS" sheetId="19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15" i="10" l="1"/>
  <c r="CO8" i="10"/>
  <c r="AM13" i="19" l="1"/>
  <c r="AM20" i="19"/>
  <c r="AL13" i="19" l="1"/>
  <c r="AL20" i="19"/>
  <c r="CN15" i="10" l="1"/>
  <c r="CN8" i="10"/>
  <c r="CM15" i="10" l="1"/>
  <c r="CM8" i="10"/>
  <c r="AJ20" i="19" l="1"/>
  <c r="AK20" i="19"/>
  <c r="AJ13" i="19"/>
  <c r="AK13" i="19"/>
  <c r="CL8" i="10" l="1"/>
  <c r="CL15" i="10"/>
  <c r="AI20" i="19" l="1"/>
  <c r="AI13" i="19"/>
  <c r="DY14" i="2"/>
  <c r="CK15" i="10" l="1"/>
  <c r="CK8" i="10"/>
  <c r="DR21" i="8" l="1"/>
  <c r="CJ15" i="10" l="1"/>
  <c r="CJ8" i="10"/>
  <c r="AH20" i="19" l="1"/>
  <c r="AH13" i="19"/>
  <c r="AF20" i="19" l="1"/>
  <c r="AG20" i="19"/>
  <c r="AF13" i="19" l="1"/>
  <c r="AG13" i="19"/>
  <c r="CH8" i="10" l="1"/>
  <c r="CI8" i="10"/>
  <c r="CH15" i="10"/>
  <c r="CI15" i="10"/>
  <c r="AE20" i="19" l="1"/>
  <c r="AE13" i="19"/>
  <c r="CG8" i="10"/>
  <c r="CG15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15" i="10" l="1"/>
  <c r="CF8" i="10"/>
  <c r="AD20" i="19"/>
  <c r="AD13" i="19"/>
  <c r="BI13" i="15" l="1"/>
  <c r="BJ13" i="15"/>
  <c r="BK13" i="15"/>
  <c r="BI20" i="15"/>
  <c r="BJ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K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<sst xmlns="http://schemas.openxmlformats.org/spreadsheetml/2006/main" count="512" uniqueCount="117">
  <si>
    <t>PUERTOS DE ENAPU</t>
  </si>
  <si>
    <t>I.</t>
  </si>
  <si>
    <t>UNIDAD MEDIDA</t>
  </si>
  <si>
    <t>1.</t>
  </si>
  <si>
    <t>TMN</t>
  </si>
  <si>
    <t>UNIDADES</t>
  </si>
  <si>
    <t>2.</t>
  </si>
  <si>
    <t>TMS</t>
  </si>
  <si>
    <t>3.</t>
  </si>
  <si>
    <t>TCA</t>
  </si>
  <si>
    <t>TOTAL</t>
  </si>
  <si>
    <t>TERMINAL MUELLE NORTE</t>
  </si>
  <si>
    <t>TIPO DE PRODUCTO</t>
  </si>
  <si>
    <t>CONTENEDORIZADA</t>
  </si>
  <si>
    <t>TONELADAS</t>
  </si>
  <si>
    <t>LÍQUIDA A GRANEL</t>
  </si>
  <si>
    <t>SÓLIDA A GRANEL</t>
  </si>
  <si>
    <t>4.</t>
  </si>
  <si>
    <t>PIEZAS SUELTAS</t>
  </si>
  <si>
    <t>5.</t>
  </si>
  <si>
    <t>RODANTE</t>
  </si>
  <si>
    <t>CONTENEDORES</t>
  </si>
  <si>
    <t>TEUS</t>
  </si>
  <si>
    <t>TERMINAL MUELLE SUR</t>
  </si>
  <si>
    <t>TRANSPORTADORA CALLAO</t>
  </si>
  <si>
    <t>NAVES DE ALTO BORDO</t>
  </si>
  <si>
    <t>NAVES DE BAJO BORDO</t>
  </si>
  <si>
    <t>II.</t>
  </si>
  <si>
    <t>6.</t>
  </si>
  <si>
    <t>III.</t>
  </si>
  <si>
    <t>MATARANI</t>
  </si>
  <si>
    <t>SAN MARTÍN - PISCO</t>
  </si>
  <si>
    <t>IMPORTACIÓN</t>
  </si>
  <si>
    <t>EXPORTACION</t>
  </si>
  <si>
    <t>TRANSBORDO</t>
  </si>
  <si>
    <t>SERVICIOS A LA NAVE</t>
  </si>
  <si>
    <t>SERVICIOS A LA CARGA</t>
  </si>
  <si>
    <t>OTROS</t>
  </si>
  <si>
    <t>SOLES</t>
  </si>
  <si>
    <t xml:space="preserve">INGRESOS POR SERVICIOS </t>
  </si>
  <si>
    <t>SERVICIOS ESPECIALES</t>
  </si>
  <si>
    <t>OTROS SERVICIOS</t>
  </si>
  <si>
    <t>SERVICIOS ESTANDAR</t>
  </si>
  <si>
    <t>SERVICIOS ESPECIALES CON TARIFA</t>
  </si>
  <si>
    <t>SERVICIOS ESPECIALES CON PRECIO</t>
  </si>
  <si>
    <t>DÓLARES</t>
  </si>
  <si>
    <t>SERVICIOS ESTANDAR A LA NAVE</t>
  </si>
  <si>
    <t>SERVICIOS ESTANDAR A LA CARGA</t>
  </si>
  <si>
    <t>II</t>
  </si>
  <si>
    <t>IV.</t>
  </si>
  <si>
    <t>TRÁFICO PORTUARIO: NAVES</t>
  </si>
  <si>
    <t>TIPO DE PRODUCTO/ PRODUCTO</t>
  </si>
  <si>
    <t>Unidades</t>
  </si>
  <si>
    <t>COPAM</t>
  </si>
  <si>
    <t>CONTENEDORES (Unid. con reestiba*)</t>
  </si>
  <si>
    <t>CONTENEDORES (TEUs con reestiba*)</t>
  </si>
  <si>
    <t>TERMINAL PORTUARIO DE MATARANI</t>
  </si>
  <si>
    <t>CONCESIONARIA PUERTO AMAZONAS</t>
  </si>
  <si>
    <t>may-17</t>
  </si>
  <si>
    <t>jun-17</t>
  </si>
  <si>
    <t>jul-17</t>
  </si>
  <si>
    <t>ÍNDICE</t>
  </si>
  <si>
    <t>Concesión</t>
  </si>
  <si>
    <t>Terminal de Contenedores Muelle Sur - Callao</t>
  </si>
  <si>
    <t>Terminal Portuario de Paita</t>
  </si>
  <si>
    <t>7.</t>
  </si>
  <si>
    <t>8.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</si>
  <si>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</si>
  <si>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</si>
  <si>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</si>
  <si>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</si>
  <si>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</si>
  <si>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</si>
  <si>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</si>
  <si>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</si>
  <si>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</si>
  <si>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</si>
  <si>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</si>
  <si>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Portuario Muelle Norte 1/</t>
  </si>
  <si>
    <t>Terminal de Embarque de Concentrados de Minerales  /1</t>
  </si>
  <si>
    <t>Terminal Portuario Matarani 1/</t>
  </si>
  <si>
    <t>Terminal Portuario General San Martín 1/</t>
  </si>
  <si>
    <t>Nuevo Terminal Portuario Yurimaguas -Nueva Reforma 1/</t>
  </si>
  <si>
    <t>Variables de Tráfico en Puertos</t>
  </si>
  <si>
    <t>Terminal Portuario Multipropósito Salaverry</t>
  </si>
  <si>
    <t>9.</t>
  </si>
  <si>
    <t>SALAVERRY - LA LIBERTAD</t>
  </si>
  <si>
    <t>Granel Sólido - Mineral ZINC (TM)</t>
  </si>
  <si>
    <t>Granel Sólido - Mineral COBRE (TM)</t>
  </si>
  <si>
    <t>Granel Sólido - Mineral PLOMO (TM)</t>
  </si>
  <si>
    <t>Granel Sólido - Mineral - OTROS (TM)</t>
  </si>
  <si>
    <t>PASAJEROS</t>
  </si>
  <si>
    <t>DOLARES</t>
  </si>
  <si>
    <t>TERMINAL PORTUARIO DE PAITA</t>
  </si>
  <si>
    <t>TERMINAL PORTUARIO GENERAL SAN MARTIN</t>
  </si>
  <si>
    <t>TERMINAL PORTUARIO MULTIPRÓPOSITO SALAVERRY</t>
  </si>
  <si>
    <t>Nota: Ositrán no considera los movimientos de reestiba ni de shift.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</si>
  <si>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</si>
  <si>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</si>
  <si>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</si>
  <si>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</si>
  <si>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</si>
  <si>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Nota: TCSA sólo moviliza carga granel sólido - mineral de exportación.</t>
  </si>
  <si>
    <t>Nota:  A partir de julio, el detalle de servicios especiales y otros servicios están separados de los servicios a la nave y de los servicios a la carga según lo coordinado entre el Ositrán y el área contable de TPE S.A.</t>
  </si>
  <si>
    <t>Nota: A partir de enero de 2019, el Concesionario reporte ingresos en dólares.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</si>
  <si>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</si>
  <si>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</si>
  <si>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</si>
  <si>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1/ A partir de enero 2021, los montos de ingresos estan expresado en dólares.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</si>
  <si>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</si>
  <si>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</si>
  <si>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</si>
  <si>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</si>
  <si>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</si>
  <si>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</si>
  <si>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</si>
  <si>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1/ A partir de octubre de 2020, los montos de ingresos estan expresado en dólares.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</si>
</sst>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_ * #,##0_ ;_ * \-#,##0_ ;_ * &quot;-&quot;??_ ;_ @_ "/>
    <numFmt numFmtId="168" formatCode="#,##0.0"/>
    <numFmt numFmtId="169" formatCode="&quot;S/.&quot;\ #,##0.00_);[Red]\(&quot;S/.&quot;\ #,##0.00\)"/>
    <numFmt numFmtId="170" formatCode="_ [$€]* #,##0.00_ ;_ [$€]* \-#,##0.00_ ;_ [$€]* &quot;-&quot;??_ ;_ @_ "/>
    <numFmt numFmtId="171" formatCode="_(* #,##0.0_);_(* \(#,##0.0\);_(* &quot;-&quot;??_);_(@_)"/>
    <numFmt numFmtId="172" formatCode="_([$€]\ * #,##0.00_);_([$€]\ * \(#,##0.00\);_([$€]\ * &quot;-&quot;??_);_(@_)"/>
    <numFmt numFmtId="173" formatCode="_ * #,##0.000_ ;_ * \-#,##0.000_ ;_ * &quot;-&quot;??_ ;_ @_ "/>
    <numFmt numFmtId="174" formatCode="_-* #,##0.00\ _€_-;\-* #,##0.00\ _€_-;_-* &quot;-&quot;??\ _€_-;_-@_-"/>
    <numFmt numFmtId="175" formatCode="&quot;S/.&quot;\ #,##0;&quot;S/.&quot;\ \-#,##0"/>
    <numFmt numFmtId="176" formatCode="_-* #,##0\ _P_t_s_-;\-* #,##0\ _P_t_s_-;_-* &quot;-&quot;\ _P_t_s_-;_-@_-"/>
    <numFmt numFmtId="177" formatCode="0.0000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57">
    <xf numFmtId="0" fontId="0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168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7" borderId="0" applyNumberFormat="0" applyBorder="0" applyAlignment="0" applyProtection="0"/>
    <xf numFmtId="0" fontId="29" fillId="11" borderId="0" applyNumberFormat="0" applyBorder="0" applyAlignment="0" applyProtection="0"/>
    <xf numFmtId="0" fontId="30" fillId="28" borderId="8" applyNumberFormat="0" applyAlignment="0" applyProtection="0"/>
    <xf numFmtId="0" fontId="31" fillId="29" borderId="9" applyNumberFormat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2" borderId="0" applyNumberFormat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15" borderId="8" applyNumberFormat="0" applyAlignment="0" applyProtection="0"/>
    <xf numFmtId="0" fontId="38" fillId="0" borderId="10" applyNumberFormat="0" applyFill="0" applyAlignment="0" applyProtection="0"/>
    <xf numFmtId="166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4" applyNumberFormat="0" applyFont="0" applyAlignment="0" applyProtection="0"/>
    <xf numFmtId="0" fontId="27" fillId="30" borderId="14" applyNumberFormat="0" applyFont="0" applyAlignment="0" applyProtection="0"/>
    <xf numFmtId="0" fontId="39" fillId="28" borderId="15" applyNumberFormat="0" applyAlignment="0" applyProtection="0"/>
    <xf numFmtId="9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  <xf numFmtId="0" fontId="43" fillId="0" borderId="0"/>
    <xf numFmtId="43" fontId="4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17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Fill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Fill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0" fillId="2" borderId="0" xfId="0" applyFont="1" applyFill="1" applyAlignment="1">
      <alignment horizontal="center"/>
    </xf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7" fontId="17" fillId="3" borderId="1" xfId="1" applyNumberFormat="1" applyFont="1" applyFill="1" applyBorder="1"/>
    <xf numFmtId="0" fontId="17" fillId="3" borderId="0" xfId="0" applyFont="1" applyFill="1" applyBorder="1" applyAlignment="1">
      <alignment horizontal="center" vertical="center"/>
    </xf>
    <xf numFmtId="167" fontId="17" fillId="3" borderId="0" xfId="1" applyNumberFormat="1" applyFont="1" applyFill="1" applyBorder="1"/>
    <xf numFmtId="167" fontId="17" fillId="3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/>
    <xf numFmtId="167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7" fontId="6" fillId="3" borderId="0" xfId="1" applyNumberFormat="1" applyFont="1" applyFill="1" applyAlignment="1">
      <alignment horizontal="left" indent="1"/>
    </xf>
    <xf numFmtId="167" fontId="6" fillId="3" borderId="0" xfId="1" applyNumberFormat="1" applyFont="1" applyFill="1"/>
    <xf numFmtId="167" fontId="13" fillId="3" borderId="0" xfId="0" applyNumberFormat="1" applyFont="1" applyFill="1"/>
    <xf numFmtId="167" fontId="13" fillId="3" borderId="0" xfId="1" applyNumberFormat="1" applyFont="1" applyFill="1"/>
    <xf numFmtId="167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7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7" fontId="17" fillId="6" borderId="1" xfId="1" applyNumberFormat="1" applyFont="1" applyFill="1" applyBorder="1"/>
    <xf numFmtId="0" fontId="16" fillId="3" borderId="0" xfId="0" applyFont="1" applyFill="1" applyAlignment="1"/>
    <xf numFmtId="167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7" fontId="17" fillId="8" borderId="1" xfId="1" applyNumberFormat="1" applyFont="1" applyFill="1" applyBorder="1"/>
    <xf numFmtId="0" fontId="17" fillId="3" borderId="0" xfId="0" applyFont="1" applyFill="1" applyBorder="1"/>
    <xf numFmtId="167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7" fontId="16" fillId="3" borderId="1" xfId="1" applyNumberFormat="1" applyFont="1" applyFill="1" applyBorder="1" applyAlignment="1">
      <alignment horizontal="center" vertical="center"/>
    </xf>
    <xf numFmtId="167" fontId="13" fillId="3" borderId="0" xfId="0" applyNumberFormat="1" applyFont="1" applyFill="1" applyAlignment="1">
      <alignment horizontal="center"/>
    </xf>
    <xf numFmtId="167" fontId="17" fillId="4" borderId="6" xfId="1" applyNumberFormat="1" applyFont="1" applyFill="1" applyBorder="1"/>
    <xf numFmtId="0" fontId="13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indent="1"/>
    </xf>
    <xf numFmtId="0" fontId="17" fillId="3" borderId="0" xfId="0" applyFont="1" applyFill="1" applyBorder="1" applyAlignment="1">
      <alignment horizontal="center"/>
    </xf>
    <xf numFmtId="0" fontId="13" fillId="3" borderId="0" xfId="0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7" fontId="16" fillId="5" borderId="1" xfId="1" applyNumberFormat="1" applyFont="1" applyFill="1" applyBorder="1" applyAlignment="1">
      <alignment horizontal="center" vertical="center"/>
    </xf>
    <xf numFmtId="167" fontId="17" fillId="5" borderId="1" xfId="1" applyNumberFormat="1" applyFont="1" applyFill="1" applyBorder="1" applyAlignment="1">
      <alignment horizontal="center" vertical="center"/>
    </xf>
    <xf numFmtId="167" fontId="16" fillId="4" borderId="1" xfId="1" applyNumberFormat="1" applyFont="1" applyFill="1" applyBorder="1"/>
    <xf numFmtId="0" fontId="9" fillId="3" borderId="0" xfId="0" applyFont="1" applyFill="1"/>
    <xf numFmtId="167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7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7" fontId="17" fillId="3" borderId="1" xfId="1" applyNumberFormat="1" applyFont="1" applyFill="1" applyBorder="1" applyAlignment="1">
      <alignment vertical="center"/>
    </xf>
    <xf numFmtId="173" fontId="17" fillId="4" borderId="1" xfId="1" applyNumberFormat="1" applyFont="1" applyFill="1" applyBorder="1"/>
    <xf numFmtId="167" fontId="17" fillId="3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/>
    <xf numFmtId="0" fontId="13" fillId="3" borderId="0" xfId="0" applyFont="1" applyFill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257">
    <cellStyle name="(4) STM-1 (LECT)_x000d__x000a_PL-4579-M-039-99_x000d__x000a_FALTA APE" xfId="43" xr:uid="{00000000-0005-0000-0000-000000000000}"/>
    <cellStyle name="(4) STM-1 (LECT)_x000d__x000a_PL-4579-M-039-99_x000d__x000a_FALTA APE 2" xfId="44" xr:uid="{00000000-0005-0000-0000-000001000000}"/>
    <cellStyle name="20% - Accent1" xfId="45" xr:uid="{00000000-0005-0000-0000-000002000000}"/>
    <cellStyle name="20% - Accent2" xfId="46" xr:uid="{00000000-0005-0000-0000-000003000000}"/>
    <cellStyle name="20% - Accent3" xfId="47" xr:uid="{00000000-0005-0000-0000-000004000000}"/>
    <cellStyle name="20% - Accent4" xfId="48" xr:uid="{00000000-0005-0000-0000-000005000000}"/>
    <cellStyle name="20% - Accent5" xfId="49" xr:uid="{00000000-0005-0000-0000-000006000000}"/>
    <cellStyle name="20% - Accent6" xfId="50" xr:uid="{00000000-0005-0000-0000-000007000000}"/>
    <cellStyle name="40% - Accent1" xfId="51" xr:uid="{00000000-0005-0000-0000-000008000000}"/>
    <cellStyle name="40% - Accent2" xfId="52" xr:uid="{00000000-0005-0000-0000-000009000000}"/>
    <cellStyle name="40% - Accent3" xfId="53" xr:uid="{00000000-0005-0000-0000-00000A000000}"/>
    <cellStyle name="40% - Accent4" xfId="54" xr:uid="{00000000-0005-0000-0000-00000B000000}"/>
    <cellStyle name="40% - Accent5" xfId="55" xr:uid="{00000000-0005-0000-0000-00000C000000}"/>
    <cellStyle name="40% - Accent6" xfId="56" xr:uid="{00000000-0005-0000-0000-00000D000000}"/>
    <cellStyle name="60% - Accent1" xfId="57" xr:uid="{00000000-0005-0000-0000-00000E000000}"/>
    <cellStyle name="60% - Accent2" xfId="58" xr:uid="{00000000-0005-0000-0000-00000F000000}"/>
    <cellStyle name="60% - Accent3" xfId="59" xr:uid="{00000000-0005-0000-0000-000010000000}"/>
    <cellStyle name="60% - Accent4" xfId="60" xr:uid="{00000000-0005-0000-0000-000011000000}"/>
    <cellStyle name="60% - Accent5" xfId="61" xr:uid="{00000000-0005-0000-0000-000012000000}"/>
    <cellStyle name="60% - Accent6" xfId="62" xr:uid="{00000000-0005-0000-0000-000013000000}"/>
    <cellStyle name="Accent1" xfId="63" xr:uid="{00000000-0005-0000-0000-000014000000}"/>
    <cellStyle name="Accent2" xfId="64" xr:uid="{00000000-0005-0000-0000-000015000000}"/>
    <cellStyle name="Accent3" xfId="65" xr:uid="{00000000-0005-0000-0000-000016000000}"/>
    <cellStyle name="Accent4" xfId="66" xr:uid="{00000000-0005-0000-0000-000017000000}"/>
    <cellStyle name="Accent5" xfId="67" xr:uid="{00000000-0005-0000-0000-000018000000}"/>
    <cellStyle name="Accent6" xfId="68" xr:uid="{00000000-0005-0000-0000-000019000000}"/>
    <cellStyle name="Bad" xfId="69" xr:uid="{00000000-0005-0000-0000-00001A000000}"/>
    <cellStyle name="Calculation" xfId="70" xr:uid="{00000000-0005-0000-0000-00001B000000}"/>
    <cellStyle name="Calculation 2" xfId="242" xr:uid="{4D430518-449B-4B9F-8D2E-8874EC64A707}"/>
    <cellStyle name="Calculation 3" xfId="252" xr:uid="{AAEF0D76-FCDA-48ED-B432-46468894D988}"/>
    <cellStyle name="Calculation 4" xfId="235" xr:uid="{5B8FEEED-684A-45A7-81B8-3B685BA34D18}"/>
    <cellStyle name="Calculation 5" xfId="253" xr:uid="{FFF9D2C9-8266-4B9F-AF92-8D5A802D1266}"/>
    <cellStyle name="Calculation 6" xfId="221" xr:uid="{585C512E-6B03-416C-9D28-6CE9FF3A9124}"/>
    <cellStyle name="Calculation 7" xfId="206" xr:uid="{DC9A70E8-0012-457F-AF9B-2A1EAE5ACA50}"/>
    <cellStyle name="Check Cell" xfId="71" xr:uid="{00000000-0005-0000-0000-00001C000000}"/>
    <cellStyle name="Comma 2" xfId="22" xr:uid="{00000000-0005-0000-0000-00001D000000}"/>
    <cellStyle name="Comma 2 2" xfId="18" xr:uid="{00000000-0005-0000-0000-00001E000000}"/>
    <cellStyle name="Comma 2 2 2" xfId="172" xr:uid="{34B2B18E-94E0-4A62-AC1B-A2AD02EDB022}"/>
    <cellStyle name="Comma 2 2 2 2" xfId="191" xr:uid="{F9D77FE0-0D2B-447C-9208-DBA1ECC29532}"/>
    <cellStyle name="Comma 2 2 2 2 2" xfId="199" xr:uid="{A436E967-C914-487F-B6C6-86D2EFDC4A65}"/>
    <cellStyle name="Comma 2 2 2 3" xfId="194" xr:uid="{FF3812AA-485B-421C-83D9-E4BD5C006220}"/>
    <cellStyle name="Comma 2 2 2 4" xfId="228" xr:uid="{C6F29F02-E3CB-4DBB-8ACD-5FDAF888731B}"/>
    <cellStyle name="Comma 2 2 3" xfId="189" xr:uid="{F247485F-2F97-4244-8B23-5ABF62B8B57D}"/>
    <cellStyle name="Comma 2 2 3 2" xfId="197" xr:uid="{C6DAEC3D-8EA6-4889-B9A8-28A53283248B}"/>
    <cellStyle name="Comma 2 2 4" xfId="192" xr:uid="{08ED4B2E-384D-4BDE-BB5C-C66598BE64FE}"/>
    <cellStyle name="Comma 2 2 5" xfId="215" xr:uid="{92DC4BB4-77D3-4789-975F-68811434B914}"/>
    <cellStyle name="Comma 2 3" xfId="35" xr:uid="{00000000-0005-0000-0000-00001F000000}"/>
    <cellStyle name="Comma 2 4" xfId="174" xr:uid="{AD305296-1858-43B1-926F-671D4D9C0513}"/>
    <cellStyle name="Comma 2 4 2" xfId="195" xr:uid="{A705258D-AACC-4E4F-9363-8C8233A078DB}"/>
    <cellStyle name="Diseño" xfId="72" xr:uid="{00000000-0005-0000-0000-000020000000}"/>
    <cellStyle name="Diseño 2" xfId="73" xr:uid="{00000000-0005-0000-0000-000021000000}"/>
    <cellStyle name="Euro" xfId="74" xr:uid="{00000000-0005-0000-0000-000022000000}"/>
    <cellStyle name="Euro 2" xfId="75" xr:uid="{00000000-0005-0000-0000-000023000000}"/>
    <cellStyle name="Euro 3" xfId="205" xr:uid="{8A713570-C3CC-42D2-8C91-CD01277D689D}"/>
    <cellStyle name="Explanatory Text" xfId="76" xr:uid="{00000000-0005-0000-0000-000024000000}"/>
    <cellStyle name="Good" xfId="77" xr:uid="{00000000-0005-0000-0000-000025000000}"/>
    <cellStyle name="Heading 1" xfId="78" xr:uid="{00000000-0005-0000-0000-000026000000}"/>
    <cellStyle name="Heading 2" xfId="79" xr:uid="{00000000-0005-0000-0000-000027000000}"/>
    <cellStyle name="Heading 3" xfId="80" xr:uid="{00000000-0005-0000-0000-000028000000}"/>
    <cellStyle name="Heading 4" xfId="81" xr:uid="{00000000-0005-0000-0000-000029000000}"/>
    <cellStyle name="Hipervínculo" xfId="7" builtinId="8"/>
    <cellStyle name="Hipervínculo 2" xfId="188" xr:uid="{B47B16B7-F0A6-4B9D-9CB2-113ED83C2B94}"/>
    <cellStyle name="Input" xfId="82" xr:uid="{00000000-0005-0000-0000-00002B000000}"/>
    <cellStyle name="Input 2" xfId="243" xr:uid="{4318E468-DE47-4FCA-9A48-7A558842AB55}"/>
    <cellStyle name="Input 3" xfId="229" xr:uid="{803790E7-BCAC-4E78-96CF-F27A31B295F5}"/>
    <cellStyle name="Input 4" xfId="238" xr:uid="{A36016BF-62DB-4084-9A15-87741B0A9BD8}"/>
    <cellStyle name="Input 5" xfId="230" xr:uid="{8A68F7C0-49A3-4ACD-99E6-6DE7874163B3}"/>
    <cellStyle name="Input 6" xfId="222" xr:uid="{539576B8-27B9-40A2-BD1D-A2652D4F09A5}"/>
    <cellStyle name="Input 7" xfId="207" xr:uid="{0E6DC668-7959-433A-904A-FF5AB9CFF4AE}"/>
    <cellStyle name="Linked Cell" xfId="83" xr:uid="{00000000-0005-0000-0000-00002C000000}"/>
    <cellStyle name="Millares" xfId="1" builtinId="3"/>
    <cellStyle name="Millares [0] 2" xfId="182" xr:uid="{557CF647-2481-4F2A-B586-27E542907730}"/>
    <cellStyle name="Millares 10" xfId="185" xr:uid="{0A1CF236-C698-4A0B-AB5B-0EE5035091CF}"/>
    <cellStyle name="Millares 10 2" xfId="196" xr:uid="{9BFE05FA-2F93-4CEB-B008-428B7D0BF203}"/>
    <cellStyle name="Millares 10 3" xfId="255" xr:uid="{76F33671-4E56-47A3-BA88-3DB4254AF83E}"/>
    <cellStyle name="Millares 2" xfId="2" xr:uid="{00000000-0005-0000-0000-00002E000000}"/>
    <cellStyle name="Millares 2 2" xfId="6" xr:uid="{00000000-0005-0000-0000-00002F000000}"/>
    <cellStyle name="Millares 2 2 2" xfId="34" xr:uid="{00000000-0005-0000-0000-000030000000}"/>
    <cellStyle name="Millares 2 2 2 2" xfId="234" xr:uid="{B980A98A-622D-4CD7-8382-F7BF6EE3B707}"/>
    <cellStyle name="Millares 2 2 2 3" xfId="220" xr:uid="{AEED7167-5D0C-4A3F-A456-BC997886DEE2}"/>
    <cellStyle name="Millares 2 2 2 4" xfId="203" xr:uid="{8211058C-721E-4CAE-8B86-65FA0F6C142B}"/>
    <cellStyle name="Millares 2 2 3" xfId="85" xr:uid="{00000000-0005-0000-0000-000031000000}"/>
    <cellStyle name="Millares 2 2 4" xfId="231" xr:uid="{67B2B589-4EE5-4890-B250-ADAE3F885F86}"/>
    <cellStyle name="Millares 2 2 5" xfId="200" xr:uid="{47184AC1-CA6E-420A-B396-2416B503F191}"/>
    <cellStyle name="Millares 2 3" xfId="11" xr:uid="{00000000-0005-0000-0000-000032000000}"/>
    <cellStyle name="Millares 2 3 2" xfId="38" xr:uid="{00000000-0005-0000-0000-000033000000}"/>
    <cellStyle name="Millares 2 4" xfId="27" xr:uid="{00000000-0005-0000-0000-000034000000}"/>
    <cellStyle name="Millares 2 4 2" xfId="41" xr:uid="{00000000-0005-0000-0000-000035000000}"/>
    <cellStyle name="Millares 2 4 3" xfId="190" xr:uid="{BBD71B26-BCB7-41B4-A6CC-2FCD1BEB472E}"/>
    <cellStyle name="Millares 2 4 3 2" xfId="198" xr:uid="{BCFD586D-53B7-4A8C-9A74-A9C636A34FFE}"/>
    <cellStyle name="Millares 2 4 3 3" xfId="233" xr:uid="{F41918DC-AC1B-417A-8A74-6291A24EC9DD}"/>
    <cellStyle name="Millares 2 4 4" xfId="193" xr:uid="{953503CB-DE5C-472F-AFA7-C217E2B40F24}"/>
    <cellStyle name="Millares 2 4 4 2" xfId="218" xr:uid="{69B7EE3C-88DF-48A8-8CB2-AAB433133648}"/>
    <cellStyle name="Millares 2 4 5" xfId="201" xr:uid="{635DDB8D-672C-449C-BAA8-4C016933FCAC}"/>
    <cellStyle name="Millares 2 5" xfId="32" xr:uid="{00000000-0005-0000-0000-000036000000}"/>
    <cellStyle name="Millares 2 5 2" xfId="244" xr:uid="{81F631BD-92B0-483C-A512-E075C98891CC}"/>
    <cellStyle name="Millares 2 5 3" xfId="219" xr:uid="{81F53B25-90A6-4826-AB7B-3B93CFC74212}"/>
    <cellStyle name="Millares 2 5 4" xfId="208" xr:uid="{B07B9252-74C3-4EAE-86E1-A2D5DD777C89}"/>
    <cellStyle name="Millares 2 6" xfId="42" xr:uid="{00000000-0005-0000-0000-000037000000}"/>
    <cellStyle name="Millares 3" xfId="3" xr:uid="{00000000-0005-0000-0000-000038000000}"/>
    <cellStyle name="Millares 3 2" xfId="86" xr:uid="{00000000-0005-0000-0000-000039000000}"/>
    <cellStyle name="Millares 3 2 2" xfId="176" xr:uid="{280DEFED-49D8-478B-BAFD-05D7C984CDF1}"/>
    <cellStyle name="Millares 3 2 3" xfId="223" xr:uid="{DF92AAE9-56CA-4C1B-88CB-1E83D6172062}"/>
    <cellStyle name="Millares 3 3" xfId="175" xr:uid="{B795BE2E-7DFF-41D0-A6E5-69586277E6B1}"/>
    <cellStyle name="Millares 3 3 2" xfId="202" xr:uid="{934B6CDC-3590-416A-ADCE-F07A19096775}"/>
    <cellStyle name="Millares 3 4" xfId="209" xr:uid="{A5D278B2-5F0D-4885-BBA4-E76C8ACCFFC5}"/>
    <cellStyle name="Millares 3 5" xfId="232" xr:uid="{1958AA4F-D0EB-4A06-BDE5-FD86F71493E9}"/>
    <cellStyle name="Millares 3_Información solicitada 2000-2008 09122008 (Dolar)" xfId="177" xr:uid="{4C9CF7E8-4A9D-466A-AFA5-60A45A9DDE4B}"/>
    <cellStyle name="Millares 4" xfId="19" xr:uid="{00000000-0005-0000-0000-00003A000000}"/>
    <cellStyle name="Millares 4 2" xfId="164" xr:uid="{00000000-0005-0000-0000-00003B000000}"/>
    <cellStyle name="Millares 4 3" xfId="167" xr:uid="{00000000-0005-0000-0000-00003C000000}"/>
    <cellStyle name="Millares 4 4" xfId="170" xr:uid="{00000000-0005-0000-0000-00003D000000}"/>
    <cellStyle name="Millares 4 5" xfId="87" xr:uid="{00000000-0005-0000-0000-00003E000000}"/>
    <cellStyle name="Millares 4 6" xfId="178" xr:uid="{F0E4C563-772D-49CB-AC3C-E7DA5D5D8B40}"/>
    <cellStyle name="Millares 4 7" xfId="216" xr:uid="{CD97532F-8C00-4C0A-830E-525C3F922B4F}"/>
    <cellStyle name="Millares 5" xfId="28" xr:uid="{00000000-0005-0000-0000-00003F000000}"/>
    <cellStyle name="Millares 5 2" xfId="40" xr:uid="{00000000-0005-0000-0000-000040000000}"/>
    <cellStyle name="Millares 5 3" xfId="84" xr:uid="{00000000-0005-0000-0000-000041000000}"/>
    <cellStyle name="Millares 6" xfId="29" xr:uid="{00000000-0005-0000-0000-000042000000}"/>
    <cellStyle name="Millares 6 2" xfId="163" xr:uid="{00000000-0005-0000-0000-000043000000}"/>
    <cellStyle name="Millares 7" xfId="166" xr:uid="{00000000-0005-0000-0000-000044000000}"/>
    <cellStyle name="Millares 8" xfId="169" xr:uid="{00000000-0005-0000-0000-000045000000}"/>
    <cellStyle name="Millares 8 2" xfId="254" xr:uid="{D8D834F1-34FD-4DE7-BBD8-4D9A542098C1}"/>
    <cellStyle name="Millares 8 3" xfId="227" xr:uid="{6E075F41-39BD-4D3D-B068-1545185457DF}"/>
    <cellStyle name="Millares 8 4" xfId="213" xr:uid="{5CF684D0-2928-435F-9228-969815F47176}"/>
    <cellStyle name="Millares 9" xfId="187" xr:uid="{21FE3ADE-DF89-4058-B75A-EA4FDC2F803A}"/>
    <cellStyle name="Millares 9 2" xfId="256" xr:uid="{772D7449-D6AE-451C-9A52-320129752F6F}"/>
    <cellStyle name="Moneda 2" xfId="4" xr:uid="{00000000-0005-0000-0000-000046000000}"/>
    <cellStyle name="Moneda 2 2" xfId="39" xr:uid="{00000000-0005-0000-0000-000047000000}"/>
    <cellStyle name="Moneda 2 3" xfId="88" xr:uid="{00000000-0005-0000-0000-000048000000}"/>
    <cellStyle name="Moneda 3" xfId="36" xr:uid="{00000000-0005-0000-0000-000049000000}"/>
    <cellStyle name="Moneda 3 2" xfId="165" xr:uid="{00000000-0005-0000-0000-00004A000000}"/>
    <cellStyle name="Moneda 4" xfId="168" xr:uid="{00000000-0005-0000-0000-00004B000000}"/>
    <cellStyle name="Moneda 5" xfId="171" xr:uid="{00000000-0005-0000-0000-00004C000000}"/>
    <cellStyle name="Normal" xfId="0" builtinId="0"/>
    <cellStyle name="Normal 10" xfId="8" xr:uid="{00000000-0005-0000-0000-00004E000000}"/>
    <cellStyle name="Normal 11" xfId="89" xr:uid="{00000000-0005-0000-0000-00004F000000}"/>
    <cellStyle name="Normal 12" xfId="90" xr:uid="{00000000-0005-0000-0000-000050000000}"/>
    <cellStyle name="Normal 13" xfId="91" xr:uid="{00000000-0005-0000-0000-000051000000}"/>
    <cellStyle name="Normal 14" xfId="10" xr:uid="{00000000-0005-0000-0000-000052000000}"/>
    <cellStyle name="Normal 14 2" xfId="33" xr:uid="{00000000-0005-0000-0000-000053000000}"/>
    <cellStyle name="Normal 15" xfId="92" xr:uid="{00000000-0005-0000-0000-000054000000}"/>
    <cellStyle name="Normal 16" xfId="93" xr:uid="{00000000-0005-0000-0000-000055000000}"/>
    <cellStyle name="Normal 17" xfId="186" xr:uid="{7B4F9AEB-C7B2-42D1-8803-1F8F10A8E11C}"/>
    <cellStyle name="Normal 18" xfId="184" xr:uid="{592230FF-1D4D-4DB8-AA8D-23A88CE0C745}"/>
    <cellStyle name="Normal 2" xfId="94" xr:uid="{00000000-0005-0000-0000-000056000000}"/>
    <cellStyle name="Normal 2 10" xfId="23" xr:uid="{00000000-0005-0000-0000-000057000000}"/>
    <cellStyle name="Normal 2 10 2" xfId="95" xr:uid="{00000000-0005-0000-0000-000058000000}"/>
    <cellStyle name="Normal 2 10 3" xfId="96" xr:uid="{00000000-0005-0000-0000-000059000000}"/>
    <cellStyle name="Normal 2 10 4" xfId="97" xr:uid="{00000000-0005-0000-0000-00005A000000}"/>
    <cellStyle name="Normal 2 10 5" xfId="98" xr:uid="{00000000-0005-0000-0000-00005B000000}"/>
    <cellStyle name="Normal 2 11" xfId="99" xr:uid="{00000000-0005-0000-0000-00005C000000}"/>
    <cellStyle name="Normal 2 12" xfId="100" xr:uid="{00000000-0005-0000-0000-00005D000000}"/>
    <cellStyle name="Normal 2 13" xfId="101" xr:uid="{00000000-0005-0000-0000-00005E000000}"/>
    <cellStyle name="Normal 2 14" xfId="102" xr:uid="{00000000-0005-0000-0000-00005F000000}"/>
    <cellStyle name="Normal 2 15" xfId="103" xr:uid="{00000000-0005-0000-0000-000060000000}"/>
    <cellStyle name="Normal 2 16" xfId="104" xr:uid="{00000000-0005-0000-0000-000061000000}"/>
    <cellStyle name="Normal 2 17" xfId="105" xr:uid="{00000000-0005-0000-0000-000062000000}"/>
    <cellStyle name="Normal 2 17 2" xfId="106" xr:uid="{00000000-0005-0000-0000-000063000000}"/>
    <cellStyle name="Normal 2 18" xfId="107" xr:uid="{00000000-0005-0000-0000-000064000000}"/>
    <cellStyle name="Normal 2 19" xfId="108" xr:uid="{00000000-0005-0000-0000-000065000000}"/>
    <cellStyle name="Normal 2 2" xfId="5" xr:uid="{00000000-0005-0000-0000-000066000000}"/>
    <cellStyle name="Normal 2 2 2" xfId="14" xr:uid="{00000000-0005-0000-0000-000067000000}"/>
    <cellStyle name="Normal 2 2 2 2" xfId="37" xr:uid="{00000000-0005-0000-0000-000068000000}"/>
    <cellStyle name="Normal 2 2 2 2 2" xfId="109" xr:uid="{00000000-0005-0000-0000-000069000000}"/>
    <cellStyle name="Normal 2 2 2 3" xfId="214" xr:uid="{0B5B0CFC-41D0-41D5-BC1C-5A0B2F5CAA1A}"/>
    <cellStyle name="Normal 2 2 3" xfId="9" xr:uid="{00000000-0005-0000-0000-00006A000000}"/>
    <cellStyle name="Normal 2 2 3 2" xfId="26" xr:uid="{00000000-0005-0000-0000-00006B000000}"/>
    <cellStyle name="Normal 2 2 3 3" xfId="13" xr:uid="{00000000-0005-0000-0000-00006C000000}"/>
    <cellStyle name="Normal 2 2_Niveles de Servicio y Productividad - JULIO 2011 (20)" xfId="110" xr:uid="{00000000-0005-0000-0000-00006D000000}"/>
    <cellStyle name="Normal 2 20" xfId="111" xr:uid="{00000000-0005-0000-0000-00006E000000}"/>
    <cellStyle name="Normal 2 21" xfId="112" xr:uid="{00000000-0005-0000-0000-00006F000000}"/>
    <cellStyle name="Normal 2 3" xfId="113" xr:uid="{00000000-0005-0000-0000-000070000000}"/>
    <cellStyle name="Normal 2 3 2" xfId="183" xr:uid="{9796827D-F39F-42D8-A478-989B2511B63B}"/>
    <cellStyle name="Normal 2 4" xfId="21" xr:uid="{00000000-0005-0000-0000-000071000000}"/>
    <cellStyle name="Normal 2 4 2" xfId="114" xr:uid="{00000000-0005-0000-0000-000072000000}"/>
    <cellStyle name="Normal 2 4 3" xfId="217" xr:uid="{B74F6E7B-E497-4325-8FBB-EDC24FDABD41}"/>
    <cellStyle name="Normal 2 5" xfId="16" xr:uid="{00000000-0005-0000-0000-000073000000}"/>
    <cellStyle name="Normal 2 6" xfId="115" xr:uid="{00000000-0005-0000-0000-000074000000}"/>
    <cellStyle name="Normal 2 7" xfId="116" xr:uid="{00000000-0005-0000-0000-000075000000}"/>
    <cellStyle name="Normal 2 7 2" xfId="117" xr:uid="{00000000-0005-0000-0000-000076000000}"/>
    <cellStyle name="Normal 2 7 2 2" xfId="118" xr:uid="{00000000-0005-0000-0000-000077000000}"/>
    <cellStyle name="Normal 2 8" xfId="119" xr:uid="{00000000-0005-0000-0000-000078000000}"/>
    <cellStyle name="Normal 2 9" xfId="120" xr:uid="{00000000-0005-0000-0000-000079000000}"/>
    <cellStyle name="Normal 2_110510 Formatos TPE" xfId="121" xr:uid="{00000000-0005-0000-0000-00007A000000}"/>
    <cellStyle name="Normal 3" xfId="122" xr:uid="{00000000-0005-0000-0000-00007B000000}"/>
    <cellStyle name="Normal 3 2" xfId="15" xr:uid="{00000000-0005-0000-0000-00007C000000}"/>
    <cellStyle name="Normal 3 2 2" xfId="124" xr:uid="{00000000-0005-0000-0000-00007D000000}"/>
    <cellStyle name="Normal 3 2 2 2" xfId="31" xr:uid="{00000000-0005-0000-0000-00007E000000}"/>
    <cellStyle name="Normal 3 2 3" xfId="123" xr:uid="{00000000-0005-0000-0000-00007F000000}"/>
    <cellStyle name="Normal 3 3" xfId="17" xr:uid="{00000000-0005-0000-0000-000080000000}"/>
    <cellStyle name="Normal 3 4" xfId="125" xr:uid="{00000000-0005-0000-0000-000081000000}"/>
    <cellStyle name="Normal 3 5" xfId="126" xr:uid="{00000000-0005-0000-0000-000082000000}"/>
    <cellStyle name="Normal 3 6" xfId="127" xr:uid="{00000000-0005-0000-0000-000083000000}"/>
    <cellStyle name="Normal 3 7" xfId="128" xr:uid="{00000000-0005-0000-0000-000084000000}"/>
    <cellStyle name="Normal 3 8" xfId="129" xr:uid="{00000000-0005-0000-0000-000085000000}"/>
    <cellStyle name="Normal 3_110913 Formatos estandarizados de Instalaciones Portuarias" xfId="130" xr:uid="{00000000-0005-0000-0000-000086000000}"/>
    <cellStyle name="Normal 4" xfId="20" xr:uid="{00000000-0005-0000-0000-000087000000}"/>
    <cellStyle name="Normal 4 2" xfId="30" xr:uid="{00000000-0005-0000-0000-000088000000}"/>
    <cellStyle name="Normal 4 2 2" xfId="25" xr:uid="{00000000-0005-0000-0000-000089000000}"/>
    <cellStyle name="Normal 5" xfId="131" xr:uid="{00000000-0005-0000-0000-00008A000000}"/>
    <cellStyle name="Normal 5 2" xfId="132" xr:uid="{00000000-0005-0000-0000-00008B000000}"/>
    <cellStyle name="Normal 5 3" xfId="133" xr:uid="{00000000-0005-0000-0000-00008C000000}"/>
    <cellStyle name="Normal 5 4" xfId="134" xr:uid="{00000000-0005-0000-0000-00008D000000}"/>
    <cellStyle name="Normal 5 4 2" xfId="135" xr:uid="{00000000-0005-0000-0000-00008E000000}"/>
    <cellStyle name="Normal 5 5" xfId="136" xr:uid="{00000000-0005-0000-0000-00008F000000}"/>
    <cellStyle name="Normal 6" xfId="137" xr:uid="{00000000-0005-0000-0000-000090000000}"/>
    <cellStyle name="Normal 6 2" xfId="173" xr:uid="{41B8D94F-4AC5-4B41-B439-61C3DA72EB86}"/>
    <cellStyle name="Normal 7" xfId="138" xr:uid="{00000000-0005-0000-0000-000091000000}"/>
    <cellStyle name="Normal 7 2" xfId="139" xr:uid="{00000000-0005-0000-0000-000092000000}"/>
    <cellStyle name="Normal 8" xfId="140" xr:uid="{00000000-0005-0000-0000-000093000000}"/>
    <cellStyle name="Normal 8 2" xfId="141" xr:uid="{00000000-0005-0000-0000-000094000000}"/>
    <cellStyle name="Normal 8 3" xfId="142" xr:uid="{00000000-0005-0000-0000-000095000000}"/>
    <cellStyle name="Normal 8 4" xfId="143" xr:uid="{00000000-0005-0000-0000-000096000000}"/>
    <cellStyle name="Normal 8 4 2" xfId="144" xr:uid="{00000000-0005-0000-0000-000097000000}"/>
    <cellStyle name="Normal 8 4 3" xfId="145" xr:uid="{00000000-0005-0000-0000-000098000000}"/>
    <cellStyle name="Normal 8 4 3 2" xfId="146" xr:uid="{00000000-0005-0000-0000-000099000000}"/>
    <cellStyle name="Normal 8 4 3 2 2" xfId="147" xr:uid="{00000000-0005-0000-0000-00009A000000}"/>
    <cellStyle name="Normal 8 4 3 2 3" xfId="148" xr:uid="{00000000-0005-0000-0000-00009B000000}"/>
    <cellStyle name="Normal 8 4 3 2 3 2" xfId="149" xr:uid="{00000000-0005-0000-0000-00009C000000}"/>
    <cellStyle name="Normal 8 4 3 2 4" xfId="150" xr:uid="{00000000-0005-0000-0000-00009D000000}"/>
    <cellStyle name="Normal 9" xfId="24" xr:uid="{00000000-0005-0000-0000-00009E000000}"/>
    <cellStyle name="Normal 9 2" xfId="151" xr:uid="{00000000-0005-0000-0000-00009F000000}"/>
    <cellStyle name="Normal 9 2 2" xfId="152" xr:uid="{00000000-0005-0000-0000-0000A0000000}"/>
    <cellStyle name="Normal 9 2 3" xfId="153" xr:uid="{00000000-0005-0000-0000-0000A1000000}"/>
    <cellStyle name="Normal 9 2 4" xfId="154" xr:uid="{00000000-0005-0000-0000-0000A2000000}"/>
    <cellStyle name="Normal 9 2 5" xfId="155" xr:uid="{00000000-0005-0000-0000-0000A3000000}"/>
    <cellStyle name="Normal 9 3" xfId="156" xr:uid="{00000000-0005-0000-0000-0000A4000000}"/>
    <cellStyle name="Notas 2" xfId="157" xr:uid="{00000000-0005-0000-0000-0000A5000000}"/>
    <cellStyle name="Notas 2 2" xfId="246" xr:uid="{FB7FCEF3-415A-453D-9CF4-DFDEA370D1B3}"/>
    <cellStyle name="Notas 2 3" xfId="241" xr:uid="{6D4A65B8-1427-4316-A23F-282FC11685C2}"/>
    <cellStyle name="Notas 2 4" xfId="249" xr:uid="{8B7708DC-E4C6-45C9-A260-83EDE79A28A1}"/>
    <cellStyle name="Notas 2 5" xfId="245" xr:uid="{7D5FE38F-15A7-4B10-BCB0-B9FD01948E91}"/>
    <cellStyle name="Notas 2 6" xfId="224" xr:uid="{9F95F2AD-EF83-4D40-A6DD-688FBB2B88F3}"/>
    <cellStyle name="Notas 2 7" xfId="210" xr:uid="{80584D50-6937-4403-BB0A-7A00378647E6}"/>
    <cellStyle name="Note" xfId="158" xr:uid="{00000000-0005-0000-0000-0000A6000000}"/>
    <cellStyle name="Note 2" xfId="247" xr:uid="{35704149-1858-41AD-8D65-424830C479D9}"/>
    <cellStyle name="Note 3" xfId="240" xr:uid="{E0CC315F-A4FC-4C03-8645-826A97AFAD9E}"/>
    <cellStyle name="Note 4" xfId="250" xr:uid="{6B228560-3D60-4D33-8A5C-1773C5D310C7}"/>
    <cellStyle name="Note 5" xfId="237" xr:uid="{2B76ED13-1166-442A-86FD-00880D887952}"/>
    <cellStyle name="Note 6" xfId="225" xr:uid="{DD829C7A-67D3-4945-B1D1-526F82778E3A}"/>
    <cellStyle name="Note 7" xfId="211" xr:uid="{42D1D8F6-FE74-4E4F-B8D0-228D93473170}"/>
    <cellStyle name="Output" xfId="159" xr:uid="{00000000-0005-0000-0000-0000A7000000}"/>
    <cellStyle name="Output 2" xfId="248" xr:uid="{DD7AE569-C603-47AE-8AA3-B210C1CA1D9F}"/>
    <cellStyle name="Output 3" xfId="239" xr:uid="{BEB10BFD-DBDF-4CF8-AF8A-4EE73B97AB7F}"/>
    <cellStyle name="Output 4" xfId="251" xr:uid="{A9891466-A1F8-42F1-8476-21F76067FCC8}"/>
    <cellStyle name="Output 5" xfId="236" xr:uid="{12DE7A60-8D94-4E7F-82D7-25F6951E1EC8}"/>
    <cellStyle name="Output 6" xfId="226" xr:uid="{11FD3653-680C-436B-AD83-FF3FB18D078D}"/>
    <cellStyle name="Output 7" xfId="212" xr:uid="{BB0D9BBD-F10C-4A5D-8C25-991F8A044476}"/>
    <cellStyle name="Porcentaje 2" xfId="12" xr:uid="{00000000-0005-0000-0000-0000A8000000}"/>
    <cellStyle name="Porcentaje 3" xfId="179" xr:uid="{4A02BF07-C371-485E-BD12-6B40BA3E1D7B}"/>
    <cellStyle name="Porcentaje 3 2" xfId="204" xr:uid="{7BA45849-15F4-49FE-ACC0-966A7E4E4A26}"/>
    <cellStyle name="Porcentual 2" xfId="160" xr:uid="{00000000-0005-0000-0000-0000A9000000}"/>
    <cellStyle name="Porcentual 2 2" xfId="180" xr:uid="{F15099D0-404B-4F45-A968-83B15067FBF8}"/>
    <cellStyle name="Porcentual 3" xfId="181" xr:uid="{B07F10A6-8F07-4CB8-810B-187EAF8DD004}"/>
    <cellStyle name="Title" xfId="161" xr:uid="{00000000-0005-0000-0000-0000AA000000}"/>
    <cellStyle name="Warning Text" xfId="162" xr:uid="{00000000-0005-0000-0000-0000AB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78"/>
      <color rgb="FFF0F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B9">
            <v>2013</v>
          </cell>
          <cell r="D9" t="str">
            <v>SEPTIEMBRE</v>
          </cell>
          <cell r="K9">
            <v>2644661.3004972199</v>
          </cell>
        </row>
        <row r="10">
          <cell r="B10">
            <v>2013</v>
          </cell>
          <cell r="D10" t="str">
            <v>OCTUBRE</v>
          </cell>
          <cell r="K10">
            <v>2821437.6331294533</v>
          </cell>
        </row>
        <row r="11">
          <cell r="B11">
            <v>2013</v>
          </cell>
          <cell r="D11" t="str">
            <v>NOVIEMBRE</v>
          </cell>
          <cell r="K11">
            <v>2950575.7561779404</v>
          </cell>
        </row>
        <row r="12">
          <cell r="B12">
            <v>2013</v>
          </cell>
          <cell r="D12" t="str">
            <v>DICIEMBRE</v>
          </cell>
          <cell r="K12">
            <v>3088280.5703232307</v>
          </cell>
        </row>
        <row r="13">
          <cell r="B13">
            <v>2014</v>
          </cell>
          <cell r="D13" t="str">
            <v>ENERO</v>
          </cell>
          <cell r="K13">
            <v>3465357.8563451031</v>
          </cell>
        </row>
        <row r="14">
          <cell r="B14">
            <v>2014</v>
          </cell>
          <cell r="D14" t="str">
            <v>FEBRERO</v>
          </cell>
          <cell r="K14">
            <v>3761252</v>
          </cell>
        </row>
        <row r="15">
          <cell r="B15">
            <v>2014</v>
          </cell>
          <cell r="D15" t="str">
            <v>MARZO</v>
          </cell>
          <cell r="K15">
            <v>3958748.9801282226</v>
          </cell>
        </row>
        <row r="16">
          <cell r="B16">
            <v>2014</v>
          </cell>
          <cell r="D16" t="str">
            <v>ABRIL</v>
          </cell>
          <cell r="K16">
            <v>4080658.19</v>
          </cell>
        </row>
        <row r="17">
          <cell r="B17">
            <v>2014</v>
          </cell>
          <cell r="D17" t="str">
            <v>MAYO</v>
          </cell>
          <cell r="K17">
            <v>4006835.7505567265</v>
          </cell>
        </row>
        <row r="18">
          <cell r="B18">
            <v>2014</v>
          </cell>
          <cell r="D18" t="str">
            <v>JUNIO</v>
          </cell>
          <cell r="K18">
            <v>3998292</v>
          </cell>
        </row>
        <row r="19">
          <cell r="B19">
            <v>2014</v>
          </cell>
          <cell r="D19" t="str">
            <v>JULIO</v>
          </cell>
          <cell r="K19">
            <v>3820735</v>
          </cell>
        </row>
        <row r="20">
          <cell r="B20">
            <v>2014</v>
          </cell>
          <cell r="D20" t="str">
            <v>AGOSTO</v>
          </cell>
          <cell r="K20">
            <v>3848280</v>
          </cell>
        </row>
        <row r="21">
          <cell r="B21">
            <v>2014</v>
          </cell>
          <cell r="D21" t="str">
            <v>SEPTIEMBRE</v>
          </cell>
          <cell r="K21">
            <v>3540688.79</v>
          </cell>
        </row>
        <row r="22">
          <cell r="B22">
            <v>2014</v>
          </cell>
          <cell r="D22" t="str">
            <v>OCTUBRE</v>
          </cell>
          <cell r="K22">
            <v>3515556.17</v>
          </cell>
        </row>
        <row r="23">
          <cell r="B23">
            <v>2014</v>
          </cell>
          <cell r="D23" t="str">
            <v>NOVIEMBRE</v>
          </cell>
          <cell r="K23">
            <v>3459502.55</v>
          </cell>
        </row>
        <row r="24">
          <cell r="B24">
            <v>2014</v>
          </cell>
          <cell r="D24" t="str">
            <v>DICIEMBRE</v>
          </cell>
          <cell r="K24">
            <v>3757384.2</v>
          </cell>
        </row>
        <row r="25">
          <cell r="B25">
            <v>2015</v>
          </cell>
          <cell r="D25" t="str">
            <v>ENERO</v>
          </cell>
          <cell r="K25">
            <v>4057829</v>
          </cell>
        </row>
        <row r="26">
          <cell r="B26">
            <v>2015</v>
          </cell>
          <cell r="D26" t="str">
            <v>FEBRERO</v>
          </cell>
          <cell r="K26">
            <v>3069142</v>
          </cell>
        </row>
        <row r="27">
          <cell r="B27">
            <v>2015</v>
          </cell>
          <cell r="D27" t="str">
            <v>MARZO</v>
          </cell>
          <cell r="K27">
            <v>3018239.5</v>
          </cell>
        </row>
        <row r="28">
          <cell r="B28">
            <v>2015</v>
          </cell>
          <cell r="D28" t="str">
            <v>ABRIL</v>
          </cell>
          <cell r="K28">
            <v>2890568</v>
          </cell>
        </row>
        <row r="29">
          <cell r="B29">
            <v>2015</v>
          </cell>
          <cell r="D29" t="str">
            <v>MAYO</v>
          </cell>
          <cell r="K29">
            <v>3576476.814158238</v>
          </cell>
        </row>
        <row r="30">
          <cell r="B30">
            <v>2015</v>
          </cell>
          <cell r="D30" t="str">
            <v>JUNIO</v>
          </cell>
          <cell r="K30">
            <v>3502041.29</v>
          </cell>
        </row>
        <row r="31">
          <cell r="B31">
            <v>2015</v>
          </cell>
          <cell r="D31" t="str">
            <v>JULIO</v>
          </cell>
          <cell r="K31">
            <v>3673711.44</v>
          </cell>
        </row>
        <row r="32">
          <cell r="B32">
            <v>2015</v>
          </cell>
          <cell r="D32" t="str">
            <v>AGOSTO</v>
          </cell>
          <cell r="K32">
            <v>3960542.2</v>
          </cell>
        </row>
        <row r="33">
          <cell r="B33">
            <v>2015</v>
          </cell>
          <cell r="D33" t="str">
            <v>SEPTIEMBRE</v>
          </cell>
          <cell r="K33">
            <v>3295150.9052299424</v>
          </cell>
        </row>
        <row r="34">
          <cell r="B34">
            <v>2015</v>
          </cell>
          <cell r="D34" t="str">
            <v>OCTUBRE</v>
          </cell>
          <cell r="K34">
            <v>3396615.7084793095</v>
          </cell>
        </row>
        <row r="35">
          <cell r="B35">
            <v>2015</v>
          </cell>
          <cell r="D35" t="str">
            <v>NOVIEMBRE</v>
          </cell>
          <cell r="K35">
            <v>2771456.9334111693</v>
          </cell>
        </row>
        <row r="36">
          <cell r="B36">
            <v>2015</v>
          </cell>
          <cell r="D36" t="str">
            <v>DICIEMBRE</v>
          </cell>
          <cell r="K36">
            <v>3016806.2784956153</v>
          </cell>
        </row>
        <row r="37">
          <cell r="B37">
            <v>2016</v>
          </cell>
          <cell r="D37" t="str">
            <v>ENERO</v>
          </cell>
          <cell r="K37">
            <v>3029656.0707671996</v>
          </cell>
        </row>
        <row r="38">
          <cell r="B38">
            <v>2016</v>
          </cell>
          <cell r="D38" t="str">
            <v>FEBRERO</v>
          </cell>
          <cell r="K38">
            <v>2656056.0920971031</v>
          </cell>
        </row>
        <row r="39">
          <cell r="B39">
            <v>2016</v>
          </cell>
          <cell r="D39" t="str">
            <v>MARZO</v>
          </cell>
          <cell r="K39">
            <v>2629297.3602129659</v>
          </cell>
        </row>
        <row r="40">
          <cell r="B40">
            <v>2016</v>
          </cell>
          <cell r="D40" t="str">
            <v>ABRIL</v>
          </cell>
          <cell r="K40">
            <v>2614597.6712181084</v>
          </cell>
        </row>
        <row r="41">
          <cell r="B41">
            <v>2016</v>
          </cell>
          <cell r="D41" t="str">
            <v>MAYO</v>
          </cell>
          <cell r="K41">
            <v>2518068.8618889428</v>
          </cell>
        </row>
        <row r="42">
          <cell r="B42">
            <v>2016</v>
          </cell>
          <cell r="D42" t="str">
            <v>JUNIO</v>
          </cell>
          <cell r="K42">
            <v>2485082.8888039468</v>
          </cell>
        </row>
        <row r="43">
          <cell r="B43">
            <v>2016</v>
          </cell>
          <cell r="D43" t="str">
            <v>JULIO</v>
          </cell>
          <cell r="K43">
            <v>4064979.2827146212</v>
          </cell>
        </row>
        <row r="44">
          <cell r="B44">
            <v>2016</v>
          </cell>
          <cell r="D44" t="str">
            <v>AGOSTO</v>
          </cell>
          <cell r="K44">
            <v>3197578.1659955373</v>
          </cell>
        </row>
        <row r="45">
          <cell r="B45">
            <v>2016</v>
          </cell>
          <cell r="D45" t="str">
            <v>SEPTIEMBRE</v>
          </cell>
          <cell r="K45">
            <v>2923311.3381072236</v>
          </cell>
        </row>
        <row r="46">
          <cell r="B46">
            <v>2016</v>
          </cell>
          <cell r="D46" t="str">
            <v>OCTUBRE</v>
          </cell>
          <cell r="K46">
            <v>3060644.8631987087</v>
          </cell>
        </row>
        <row r="47">
          <cell r="B47">
            <v>2016</v>
          </cell>
          <cell r="D47" t="str">
            <v>NOVIEMBRE</v>
          </cell>
          <cell r="K47">
            <v>2810329.0476561845</v>
          </cell>
        </row>
        <row r="48">
          <cell r="B48">
            <v>2016</v>
          </cell>
          <cell r="D48" t="str">
            <v>DICIEMBRE</v>
          </cell>
          <cell r="K48">
            <v>3439850.712234647</v>
          </cell>
        </row>
        <row r="49">
          <cell r="B49">
            <v>2017</v>
          </cell>
          <cell r="D49" t="str">
            <v>ENERO</v>
          </cell>
          <cell r="K49">
            <v>4824062.7731294213</v>
          </cell>
        </row>
        <row r="50">
          <cell r="B50">
            <v>2017</v>
          </cell>
          <cell r="D50" t="str">
            <v>FEBRERO</v>
          </cell>
          <cell r="K50">
            <v>3966710.0257558892</v>
          </cell>
        </row>
        <row r="51">
          <cell r="B51">
            <v>2017</v>
          </cell>
          <cell r="D51" t="str">
            <v>MARZO</v>
          </cell>
          <cell r="K51">
            <v>4528182.9621614581</v>
          </cell>
        </row>
        <row r="52">
          <cell r="B52">
            <v>2017</v>
          </cell>
          <cell r="D52" t="str">
            <v>ABRIL</v>
          </cell>
          <cell r="K52">
            <v>3868738.9449625579</v>
          </cell>
        </row>
        <row r="53">
          <cell r="B53">
            <v>2017</v>
          </cell>
          <cell r="D53" t="str">
            <v>MAYO</v>
          </cell>
          <cell r="K53">
            <v>4238000.4598096628</v>
          </cell>
        </row>
        <row r="54">
          <cell r="B54">
            <v>2017</v>
          </cell>
          <cell r="D54" t="str">
            <v>JUNIO</v>
          </cell>
          <cell r="K54">
            <v>4649006.6594350431</v>
          </cell>
        </row>
        <row r="55">
          <cell r="B55">
            <v>2017</v>
          </cell>
          <cell r="D55" t="str">
            <v>JULIO</v>
          </cell>
          <cell r="K55">
            <v>5614470.2527545793</v>
          </cell>
        </row>
        <row r="56">
          <cell r="B56">
            <v>2017</v>
          </cell>
          <cell r="D56" t="str">
            <v>AGOSTO</v>
          </cell>
          <cell r="K56">
            <v>5134367.2205450619</v>
          </cell>
        </row>
        <row r="57">
          <cell r="B57">
            <v>2017</v>
          </cell>
          <cell r="D57" t="str">
            <v>SEPTIEMBRE</v>
          </cell>
          <cell r="K57">
            <v>4600376.765663228</v>
          </cell>
        </row>
        <row r="58">
          <cell r="B58">
            <v>2017</v>
          </cell>
          <cell r="D58" t="str">
            <v>OCTUBRE</v>
          </cell>
          <cell r="K58">
            <v>4383478.1027258439</v>
          </cell>
        </row>
        <row r="59">
          <cell r="B59">
            <v>2017</v>
          </cell>
          <cell r="D59" t="str">
            <v>NOVIEMBRE</v>
          </cell>
          <cell r="K59">
            <v>4348998.9478474203</v>
          </cell>
        </row>
        <row r="60">
          <cell r="B60">
            <v>2017</v>
          </cell>
          <cell r="D60" t="str">
            <v>DICIEMBRE</v>
          </cell>
          <cell r="K60">
            <v>4671629.5477915797</v>
          </cell>
        </row>
        <row r="61">
          <cell r="B61">
            <v>2018</v>
          </cell>
          <cell r="D61" t="str">
            <v>ENERO</v>
          </cell>
          <cell r="K61">
            <v>4630440.2373238076</v>
          </cell>
        </row>
        <row r="62">
          <cell r="B62">
            <v>2018</v>
          </cell>
          <cell r="D62" t="str">
            <v>FEBRERO</v>
          </cell>
          <cell r="K62">
            <v>0</v>
          </cell>
        </row>
        <row r="63">
          <cell r="B63">
            <v>2018</v>
          </cell>
          <cell r="D63" t="str">
            <v>MARZO</v>
          </cell>
          <cell r="K63">
            <v>0</v>
          </cell>
        </row>
        <row r="64">
          <cell r="B64">
            <v>2018</v>
          </cell>
          <cell r="D64" t="str">
            <v>ABRIL</v>
          </cell>
          <cell r="K64">
            <v>0</v>
          </cell>
        </row>
        <row r="65">
          <cell r="B65">
            <v>2018</v>
          </cell>
          <cell r="D65" t="str">
            <v>MAYO</v>
          </cell>
          <cell r="K65">
            <v>0</v>
          </cell>
        </row>
        <row r="66">
          <cell r="B66">
            <v>2018</v>
          </cell>
          <cell r="D66" t="str">
            <v>JUNIO</v>
          </cell>
          <cell r="K66">
            <v>0</v>
          </cell>
        </row>
        <row r="67">
          <cell r="B67">
            <v>2018</v>
          </cell>
          <cell r="D67" t="str">
            <v>JULIO</v>
          </cell>
          <cell r="K67">
            <v>0</v>
          </cell>
        </row>
        <row r="68">
          <cell r="B68">
            <v>2018</v>
          </cell>
          <cell r="D68" t="str">
            <v>AGOSTO</v>
          </cell>
          <cell r="K68">
            <v>0</v>
          </cell>
        </row>
        <row r="69">
          <cell r="B69">
            <v>2018</v>
          </cell>
          <cell r="D69" t="str">
            <v>SEPTIEMBRE</v>
          </cell>
          <cell r="K69">
            <v>0</v>
          </cell>
        </row>
        <row r="70">
          <cell r="B70">
            <v>2018</v>
          </cell>
          <cell r="D70" t="str">
            <v>OCTUBRE</v>
          </cell>
          <cell r="K70">
            <v>0</v>
          </cell>
        </row>
        <row r="71">
          <cell r="B71">
            <v>2018</v>
          </cell>
          <cell r="D71" t="str">
            <v>NOVIEMBRE</v>
          </cell>
          <cell r="K71">
            <v>0</v>
          </cell>
        </row>
        <row r="72">
          <cell r="B72">
            <v>2018</v>
          </cell>
          <cell r="D72" t="str">
            <v>DICIEMBRE</v>
          </cell>
          <cell r="K7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 t="str">
            <v>ENERO</v>
          </cell>
          <cell r="F7">
            <v>1427120.57</v>
          </cell>
          <cell r="G7">
            <v>4810627.1100000003</v>
          </cell>
        </row>
        <row r="8">
          <cell r="C8" t="str">
            <v>FEBRERO</v>
          </cell>
          <cell r="F8">
            <v>1487218.69</v>
          </cell>
          <cell r="G8">
            <v>4955103.5</v>
          </cell>
        </row>
        <row r="9">
          <cell r="C9" t="str">
            <v>MARZO</v>
          </cell>
          <cell r="F9">
            <v>1108821.56</v>
          </cell>
          <cell r="G9">
            <v>3413999.82</v>
          </cell>
        </row>
        <row r="10">
          <cell r="C10" t="str">
            <v>ABRIL</v>
          </cell>
          <cell r="F10">
            <v>1171331.57</v>
          </cell>
          <cell r="G10">
            <v>3786284.94</v>
          </cell>
        </row>
        <row r="11">
          <cell r="C11" t="str">
            <v>MAYO</v>
          </cell>
          <cell r="F11">
            <v>1013500.63</v>
          </cell>
          <cell r="G11">
            <v>3634395.57</v>
          </cell>
        </row>
        <row r="12">
          <cell r="C12" t="str">
            <v>JUNIO</v>
          </cell>
          <cell r="F12">
            <v>1484375.62</v>
          </cell>
          <cell r="G12">
            <v>5160318.79</v>
          </cell>
        </row>
        <row r="13">
          <cell r="C13" t="str">
            <v>JULIO</v>
          </cell>
          <cell r="F13">
            <v>1331631.8600000001</v>
          </cell>
          <cell r="G13">
            <v>4073173.58</v>
          </cell>
        </row>
        <row r="14">
          <cell r="C14" t="str">
            <v>AGOSTO</v>
          </cell>
          <cell r="F14">
            <v>1440628.98</v>
          </cell>
          <cell r="G14">
            <v>4165654.57</v>
          </cell>
        </row>
        <row r="15">
          <cell r="C15" t="str">
            <v>SEPTIEMBRE</v>
          </cell>
          <cell r="F15">
            <v>1122328.3400000001</v>
          </cell>
          <cell r="G15">
            <v>3537260.53</v>
          </cell>
        </row>
        <row r="16">
          <cell r="C16" t="str">
            <v>OCTUBRE</v>
          </cell>
          <cell r="F16">
            <v>1208694.06</v>
          </cell>
          <cell r="G16">
            <v>4020889.07</v>
          </cell>
        </row>
        <row r="17">
          <cell r="C17" t="str">
            <v>NOVIEMBRE</v>
          </cell>
          <cell r="F17">
            <v>1939986.86</v>
          </cell>
          <cell r="G17">
            <v>6317093.7599999998</v>
          </cell>
        </row>
        <row r="18">
          <cell r="C18" t="str">
            <v>DICIEMBRE</v>
          </cell>
          <cell r="F18">
            <v>2403461.84</v>
          </cell>
          <cell r="G18">
            <v>8320490.0700000003</v>
          </cell>
        </row>
        <row r="19">
          <cell r="C19" t="str">
            <v>ENERO</v>
          </cell>
          <cell r="F19">
            <v>1944964.56</v>
          </cell>
          <cell r="G19">
            <v>6953332.1900000004</v>
          </cell>
        </row>
        <row r="20">
          <cell r="C20" t="str">
            <v>FEBRERO</v>
          </cell>
          <cell r="F20">
            <v>1661597.36</v>
          </cell>
          <cell r="G20">
            <v>5790266.9000000004</v>
          </cell>
        </row>
        <row r="21">
          <cell r="C21" t="str">
            <v>MARZO</v>
          </cell>
          <cell r="F21">
            <v>1647191.47</v>
          </cell>
          <cell r="G21">
            <v>6046109.9299999997</v>
          </cell>
        </row>
        <row r="22">
          <cell r="C22" t="str">
            <v>ABRIL</v>
          </cell>
          <cell r="F22">
            <v>1224562.4099999999</v>
          </cell>
          <cell r="G22">
            <v>4076181.89</v>
          </cell>
        </row>
        <row r="23">
          <cell r="C23" t="str">
            <v>MAYO</v>
          </cell>
          <cell r="F23">
            <v>1352582.58</v>
          </cell>
          <cell r="G23">
            <v>4706457.26</v>
          </cell>
        </row>
        <row r="24">
          <cell r="C24" t="str">
            <v>JUNIO</v>
          </cell>
          <cell r="F24">
            <v>1419842.02</v>
          </cell>
          <cell r="G24">
            <v>4850867.4400000004</v>
          </cell>
        </row>
        <row r="25">
          <cell r="C25" t="str">
            <v>JULIO</v>
          </cell>
          <cell r="F25">
            <v>1090387.46</v>
          </cell>
          <cell r="G25">
            <v>3861445.98</v>
          </cell>
        </row>
        <row r="26">
          <cell r="C26" t="str">
            <v>AGOSTO</v>
          </cell>
          <cell r="F26">
            <v>1550086.14</v>
          </cell>
          <cell r="G26">
            <v>5582805.8799999999</v>
          </cell>
        </row>
        <row r="27">
          <cell r="C27" t="str">
            <v>SEPTIEMBRE</v>
          </cell>
          <cell r="F27">
            <v>1544920.8</v>
          </cell>
          <cell r="G27">
            <v>5447930.96</v>
          </cell>
        </row>
        <row r="28">
          <cell r="C28" t="str">
            <v>OCTUBRE</v>
          </cell>
          <cell r="F28">
            <v>1737326.5</v>
          </cell>
          <cell r="G28">
            <v>6339266.6500000004</v>
          </cell>
        </row>
        <row r="29">
          <cell r="C29" t="str">
            <v>NOVIEMBRE</v>
          </cell>
          <cell r="F29">
            <v>1480010.34</v>
          </cell>
          <cell r="G29">
            <v>8658863.5999999996</v>
          </cell>
        </row>
        <row r="30">
          <cell r="C30" t="str">
            <v>DICIEMBRE</v>
          </cell>
          <cell r="F30">
            <v>1624018.53</v>
          </cell>
          <cell r="G30">
            <v>8548901.2300000004</v>
          </cell>
        </row>
        <row r="31">
          <cell r="C31" t="str">
            <v>ENERO</v>
          </cell>
          <cell r="F31">
            <v>1183701.53</v>
          </cell>
          <cell r="G31">
            <v>6085937.0800000001</v>
          </cell>
        </row>
        <row r="32">
          <cell r="C32" t="str">
            <v>FEBRERO</v>
          </cell>
          <cell r="F32">
            <v>1318885.97</v>
          </cell>
          <cell r="G32">
            <v>6710781.0599999996</v>
          </cell>
        </row>
        <row r="33">
          <cell r="C33" t="str">
            <v>MARZO</v>
          </cell>
          <cell r="F33">
            <v>1220282.3999999999</v>
          </cell>
          <cell r="G33">
            <v>8048687.3300000001</v>
          </cell>
        </row>
        <row r="34">
          <cell r="C34" t="str">
            <v>ABRIL</v>
          </cell>
          <cell r="F34">
            <v>997091.46</v>
          </cell>
          <cell r="G34">
            <v>6932526.9900000002</v>
          </cell>
        </row>
        <row r="35">
          <cell r="C35" t="str">
            <v>MAYO</v>
          </cell>
          <cell r="F35">
            <v>1343364.31</v>
          </cell>
          <cell r="G35">
            <v>8157773.8300000001</v>
          </cell>
        </row>
        <row r="36">
          <cell r="C36" t="str">
            <v>JUNIO</v>
          </cell>
          <cell r="F36">
            <v>949019.98</v>
          </cell>
          <cell r="G36">
            <v>7345660.1399999997</v>
          </cell>
        </row>
        <row r="37">
          <cell r="C37" t="str">
            <v>JULIO</v>
          </cell>
          <cell r="F37">
            <v>932313.91</v>
          </cell>
          <cell r="G37">
            <v>5598428.2599999998</v>
          </cell>
        </row>
        <row r="38">
          <cell r="C38" t="str">
            <v>AGOSTO</v>
          </cell>
          <cell r="F38">
            <v>889523.85</v>
          </cell>
          <cell r="G38">
            <v>4606340.74</v>
          </cell>
        </row>
        <row r="39">
          <cell r="C39" t="str">
            <v>SEPTIEMBRE</v>
          </cell>
          <cell r="F39">
            <v>608531</v>
          </cell>
          <cell r="G39">
            <v>8747401</v>
          </cell>
        </row>
        <row r="40">
          <cell r="C40" t="str">
            <v>OCTUBRE</v>
          </cell>
          <cell r="F40">
            <v>625422</v>
          </cell>
          <cell r="G40">
            <v>10028946</v>
          </cell>
        </row>
        <row r="41">
          <cell r="C41" t="str">
            <v>NOVIEMBRE</v>
          </cell>
          <cell r="F41">
            <v>820891</v>
          </cell>
          <cell r="G41">
            <v>14627521</v>
          </cell>
        </row>
        <row r="42">
          <cell r="C42" t="str">
            <v>DICIEMBRE</v>
          </cell>
          <cell r="F42">
            <v>582165</v>
          </cell>
          <cell r="G42">
            <v>13652719</v>
          </cell>
        </row>
        <row r="43">
          <cell r="C43" t="str">
            <v>ENERO</v>
          </cell>
          <cell r="F43">
            <v>574059</v>
          </cell>
          <cell r="G43">
            <v>10405386</v>
          </cell>
        </row>
        <row r="44">
          <cell r="C44" t="str">
            <v>FEBRERO</v>
          </cell>
          <cell r="F44">
            <v>655337</v>
          </cell>
          <cell r="G44">
            <v>9816698</v>
          </cell>
        </row>
        <row r="45">
          <cell r="C45" t="str">
            <v>MARZO</v>
          </cell>
          <cell r="F45">
            <v>468037</v>
          </cell>
          <cell r="G45">
            <v>6061819</v>
          </cell>
        </row>
        <row r="46">
          <cell r="C46" t="str">
            <v>ABRIL</v>
          </cell>
          <cell r="F46">
            <v>392510</v>
          </cell>
          <cell r="G46">
            <v>4886725</v>
          </cell>
        </row>
        <row r="47">
          <cell r="C47" t="str">
            <v>MAYO</v>
          </cell>
          <cell r="F47">
            <v>513156</v>
          </cell>
          <cell r="G47">
            <v>7858516</v>
          </cell>
        </row>
        <row r="48">
          <cell r="C48" t="str">
            <v>JUNIO</v>
          </cell>
          <cell r="F48">
            <v>542252</v>
          </cell>
          <cell r="G48">
            <v>6549899</v>
          </cell>
        </row>
        <row r="49">
          <cell r="C49" t="str">
            <v>JULIO</v>
          </cell>
          <cell r="F49">
            <v>575478</v>
          </cell>
          <cell r="G49">
            <v>7139047</v>
          </cell>
        </row>
        <row r="50">
          <cell r="C50" t="str">
            <v>AGOSTO</v>
          </cell>
          <cell r="F50">
            <v>535861</v>
          </cell>
          <cell r="G50">
            <v>7503619</v>
          </cell>
        </row>
        <row r="51">
          <cell r="C51" t="str">
            <v>SEPTIEMBRE</v>
          </cell>
          <cell r="F51">
            <v>749538</v>
          </cell>
          <cell r="G51">
            <v>9838114</v>
          </cell>
        </row>
        <row r="52">
          <cell r="C52" t="str">
            <v>OCTUBRE</v>
          </cell>
          <cell r="F52">
            <v>746926</v>
          </cell>
          <cell r="G52">
            <v>12302147</v>
          </cell>
        </row>
        <row r="53">
          <cell r="C53" t="str">
            <v>NOVIEMBRE</v>
          </cell>
          <cell r="F53">
            <v>1197719</v>
          </cell>
          <cell r="G53">
            <v>14682040</v>
          </cell>
        </row>
        <row r="54">
          <cell r="C54" t="str">
            <v>DICIEMBRE</v>
          </cell>
          <cell r="F54">
            <v>1072024</v>
          </cell>
          <cell r="G54">
            <v>18278728</v>
          </cell>
        </row>
        <row r="55">
          <cell r="C55" t="str">
            <v>ENERO</v>
          </cell>
          <cell r="F55">
            <v>996945</v>
          </cell>
          <cell r="G55">
            <v>12684206</v>
          </cell>
        </row>
        <row r="56">
          <cell r="C56" t="str">
            <v>FEBRERO</v>
          </cell>
          <cell r="F56">
            <v>693455</v>
          </cell>
          <cell r="G56">
            <v>9794713</v>
          </cell>
        </row>
        <row r="57">
          <cell r="C57" t="str">
            <v>MARZO</v>
          </cell>
          <cell r="F57">
            <v>716873</v>
          </cell>
          <cell r="G57">
            <v>8404265</v>
          </cell>
        </row>
        <row r="58">
          <cell r="C58" t="str">
            <v>ABRIL</v>
          </cell>
          <cell r="F58">
            <v>558259</v>
          </cell>
          <cell r="G58">
            <v>7189327</v>
          </cell>
        </row>
        <row r="59">
          <cell r="C59" t="str">
            <v>MAYO</v>
          </cell>
          <cell r="F59">
            <v>854253</v>
          </cell>
          <cell r="G59">
            <v>7798898</v>
          </cell>
        </row>
        <row r="60">
          <cell r="C60" t="str">
            <v>JUNIO</v>
          </cell>
          <cell r="F60">
            <v>644628</v>
          </cell>
          <cell r="G60">
            <v>7958647</v>
          </cell>
        </row>
        <row r="61">
          <cell r="C61" t="str">
            <v>JULIO</v>
          </cell>
          <cell r="F61">
            <v>584813</v>
          </cell>
          <cell r="G61">
            <v>6109300</v>
          </cell>
        </row>
        <row r="62">
          <cell r="C62" t="str">
            <v>AGOSTO</v>
          </cell>
          <cell r="F62">
            <v>388063</v>
          </cell>
          <cell r="G62">
            <v>7703241</v>
          </cell>
        </row>
        <row r="63">
          <cell r="C63" t="str">
            <v>SEPTIEMBRE</v>
          </cell>
          <cell r="F63">
            <v>429042</v>
          </cell>
          <cell r="G63">
            <v>5728583</v>
          </cell>
        </row>
        <row r="64">
          <cell r="C64" t="str">
            <v>OCTUBRE</v>
          </cell>
          <cell r="F64">
            <v>620895</v>
          </cell>
          <cell r="G64">
            <v>9547391</v>
          </cell>
        </row>
        <row r="65">
          <cell r="C65" t="str">
            <v>NOVIEMBRE</v>
          </cell>
          <cell r="F65">
            <v>759475</v>
          </cell>
          <cell r="G65">
            <v>11225188</v>
          </cell>
        </row>
        <row r="66">
          <cell r="C66" t="str">
            <v>DICIEMBRE</v>
          </cell>
          <cell r="F66">
            <v>931877</v>
          </cell>
          <cell r="G66">
            <v>13505886</v>
          </cell>
        </row>
        <row r="67">
          <cell r="C67" t="str">
            <v>ENERO</v>
          </cell>
          <cell r="F67">
            <v>740400</v>
          </cell>
          <cell r="G67">
            <v>12681384</v>
          </cell>
        </row>
        <row r="68">
          <cell r="C68" t="str">
            <v>FEBRERO</v>
          </cell>
          <cell r="F68">
            <v>556538</v>
          </cell>
          <cell r="G68">
            <v>10528739</v>
          </cell>
        </row>
        <row r="69">
          <cell r="C69" t="str">
            <v>MARZO</v>
          </cell>
          <cell r="F69">
            <v>625732</v>
          </cell>
          <cell r="G69">
            <v>9009692</v>
          </cell>
        </row>
        <row r="70">
          <cell r="C70" t="str">
            <v>ABRIL</v>
          </cell>
          <cell r="F70">
            <v>466088</v>
          </cell>
          <cell r="G70">
            <v>8353128</v>
          </cell>
        </row>
        <row r="71">
          <cell r="C71" t="str">
            <v>MAYO</v>
          </cell>
        </row>
        <row r="72">
          <cell r="C72" t="str">
            <v>JUNIO</v>
          </cell>
        </row>
        <row r="73">
          <cell r="C73" t="str">
            <v>JULIO</v>
          </cell>
        </row>
        <row r="74">
          <cell r="C74" t="str">
            <v>AGOSTO</v>
          </cell>
        </row>
        <row r="75">
          <cell r="C75" t="str">
            <v>SEPTIEMBRE</v>
          </cell>
        </row>
        <row r="76">
          <cell r="C76" t="str">
            <v>OCTUBRE</v>
          </cell>
        </row>
        <row r="77">
          <cell r="C77" t="str">
            <v>NOVIEMBRE</v>
          </cell>
        </row>
        <row r="78">
          <cell r="C78" t="str">
            <v>DICIEMBRE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B19">
            <v>2014</v>
          </cell>
          <cell r="D19">
            <v>1</v>
          </cell>
          <cell r="J19">
            <v>258219.56000000038</v>
          </cell>
          <cell r="K19">
            <v>295684.83999999997</v>
          </cell>
          <cell r="L19">
            <v>223746.69</v>
          </cell>
        </row>
        <row r="20">
          <cell r="B20">
            <v>2014</v>
          </cell>
          <cell r="D20">
            <v>2</v>
          </cell>
          <cell r="J20">
            <v>364031.65000000014</v>
          </cell>
          <cell r="K20">
            <v>523690.66000000003</v>
          </cell>
          <cell r="L20">
            <v>351343.15000000008</v>
          </cell>
        </row>
        <row r="21">
          <cell r="B21">
            <v>2014</v>
          </cell>
          <cell r="D21">
            <v>3</v>
          </cell>
          <cell r="J21">
            <v>197677.64000000054</v>
          </cell>
          <cell r="K21">
            <v>434963.21999999991</v>
          </cell>
          <cell r="L21">
            <v>312170.86</v>
          </cell>
        </row>
        <row r="22">
          <cell r="B22">
            <v>2014</v>
          </cell>
          <cell r="D22">
            <v>4</v>
          </cell>
          <cell r="J22">
            <v>296208.55000000028</v>
          </cell>
          <cell r="K22">
            <v>518713.87999999995</v>
          </cell>
          <cell r="L22">
            <v>-49883.079999999958</v>
          </cell>
        </row>
        <row r="23">
          <cell r="B23">
            <v>2014</v>
          </cell>
          <cell r="D23">
            <v>5</v>
          </cell>
          <cell r="J23">
            <v>211140.29000000015</v>
          </cell>
          <cell r="K23">
            <v>854567.1</v>
          </cell>
          <cell r="L23">
            <v>690199.34</v>
          </cell>
        </row>
        <row r="24">
          <cell r="B24">
            <v>2014</v>
          </cell>
          <cell r="D24">
            <v>6</v>
          </cell>
          <cell r="J24">
            <v>411621.26000000007</v>
          </cell>
          <cell r="K24">
            <v>736377.53</v>
          </cell>
          <cell r="L24">
            <v>640424.1</v>
          </cell>
        </row>
        <row r="25">
          <cell r="B25">
            <v>2014</v>
          </cell>
          <cell r="D25">
            <v>7</v>
          </cell>
          <cell r="J25">
            <v>264714.20999999985</v>
          </cell>
          <cell r="K25">
            <v>908140.75999999989</v>
          </cell>
          <cell r="L25">
            <v>145913.12000000002</v>
          </cell>
        </row>
        <row r="26">
          <cell r="B26">
            <v>2014</v>
          </cell>
          <cell r="D26">
            <v>8</v>
          </cell>
          <cell r="J26">
            <v>253510.50999999983</v>
          </cell>
          <cell r="K26">
            <v>908694.86999999988</v>
          </cell>
          <cell r="L26">
            <v>789641.64</v>
          </cell>
        </row>
        <row r="27">
          <cell r="B27">
            <v>2014</v>
          </cell>
          <cell r="D27">
            <v>9</v>
          </cell>
          <cell r="J27">
            <v>233234.13999999975</v>
          </cell>
          <cell r="K27">
            <v>648029.9800000001</v>
          </cell>
          <cell r="L27">
            <v>124899.83000000005</v>
          </cell>
        </row>
        <row r="28">
          <cell r="B28">
            <v>2014</v>
          </cell>
          <cell r="D28">
            <v>10</v>
          </cell>
          <cell r="J28">
            <v>227720.41999999984</v>
          </cell>
          <cell r="K28">
            <v>908373.76</v>
          </cell>
          <cell r="L28">
            <v>200555.57</v>
          </cell>
        </row>
        <row r="29">
          <cell r="B29">
            <v>2014</v>
          </cell>
          <cell r="D29">
            <v>11</v>
          </cell>
          <cell r="J29">
            <v>290925.12999999983</v>
          </cell>
          <cell r="K29">
            <v>782704.03999999992</v>
          </cell>
          <cell r="L29">
            <v>87449.69</v>
          </cell>
        </row>
        <row r="30">
          <cell r="B30">
            <v>2014</v>
          </cell>
          <cell r="D30">
            <v>12</v>
          </cell>
          <cell r="J30">
            <v>308671.58999999968</v>
          </cell>
          <cell r="K30">
            <v>1201020.6299999999</v>
          </cell>
          <cell r="L30">
            <v>-41907.270000000019</v>
          </cell>
        </row>
        <row r="31">
          <cell r="B31">
            <v>2015</v>
          </cell>
          <cell r="D31">
            <v>1</v>
          </cell>
          <cell r="J31">
            <v>259318.78999999998</v>
          </cell>
          <cell r="K31">
            <v>1064981</v>
          </cell>
          <cell r="L31">
            <v>61620.669999999925</v>
          </cell>
        </row>
        <row r="32">
          <cell r="B32">
            <v>2015</v>
          </cell>
          <cell r="D32">
            <v>2</v>
          </cell>
          <cell r="J32">
            <v>121958.18000000001</v>
          </cell>
          <cell r="K32">
            <v>1065571.77</v>
          </cell>
          <cell r="L32">
            <v>443800.71999999991</v>
          </cell>
        </row>
        <row r="33">
          <cell r="B33">
            <v>2015</v>
          </cell>
          <cell r="D33">
            <v>3</v>
          </cell>
          <cell r="J33">
            <v>226998.21</v>
          </cell>
          <cell r="K33">
            <v>1054821.44</v>
          </cell>
          <cell r="L33">
            <v>447186.73</v>
          </cell>
        </row>
        <row r="34">
          <cell r="B34">
            <v>2015</v>
          </cell>
          <cell r="D34">
            <v>4</v>
          </cell>
          <cell r="J34">
            <v>309181.62000000005</v>
          </cell>
          <cell r="K34">
            <v>1225719.3600000001</v>
          </cell>
          <cell r="L34">
            <v>631604.27</v>
          </cell>
        </row>
        <row r="35">
          <cell r="B35">
            <v>2015</v>
          </cell>
          <cell r="D35">
            <v>5</v>
          </cell>
          <cell r="J35">
            <v>115467.32</v>
          </cell>
          <cell r="K35">
            <v>766471.45000000007</v>
          </cell>
          <cell r="L35">
            <v>285473.18</v>
          </cell>
        </row>
        <row r="36">
          <cell r="B36">
            <v>2015</v>
          </cell>
          <cell r="D36">
            <v>6</v>
          </cell>
          <cell r="J36">
            <v>247079.6</v>
          </cell>
          <cell r="K36">
            <v>1499453.9900000002</v>
          </cell>
          <cell r="L36">
            <v>1924026.7999999998</v>
          </cell>
        </row>
        <row r="37">
          <cell r="B37">
            <v>2015</v>
          </cell>
          <cell r="D37">
            <v>7</v>
          </cell>
          <cell r="J37">
            <v>324614.52</v>
          </cell>
          <cell r="K37">
            <v>2317334.7600000002</v>
          </cell>
          <cell r="L37">
            <v>-68949.099999999977</v>
          </cell>
        </row>
        <row r="38">
          <cell r="B38">
            <v>2015</v>
          </cell>
          <cell r="D38">
            <v>8</v>
          </cell>
          <cell r="J38">
            <v>503704.23000000004</v>
          </cell>
          <cell r="K38">
            <v>1900644.9100000001</v>
          </cell>
          <cell r="L38">
            <v>-191024.21999999997</v>
          </cell>
        </row>
        <row r="39">
          <cell r="B39">
            <v>2015</v>
          </cell>
          <cell r="D39">
            <v>9</v>
          </cell>
          <cell r="J39">
            <v>418231.56</v>
          </cell>
          <cell r="K39">
            <v>1801826.39</v>
          </cell>
          <cell r="L39">
            <v>338207.96000000008</v>
          </cell>
        </row>
        <row r="40">
          <cell r="B40">
            <v>2015</v>
          </cell>
          <cell r="D40">
            <v>10</v>
          </cell>
          <cell r="J40">
            <v>476913.48</v>
          </cell>
          <cell r="K40">
            <v>1193952.8399999999</v>
          </cell>
          <cell r="L40">
            <v>1382962.3599999999</v>
          </cell>
        </row>
        <row r="41">
          <cell r="B41">
            <v>2015</v>
          </cell>
          <cell r="D41">
            <v>11</v>
          </cell>
          <cell r="J41">
            <v>674793.6</v>
          </cell>
          <cell r="K41">
            <v>1447722.4500000002</v>
          </cell>
          <cell r="L41">
            <v>182902.25</v>
          </cell>
        </row>
        <row r="42">
          <cell r="B42">
            <v>2015</v>
          </cell>
          <cell r="D42">
            <v>12</v>
          </cell>
          <cell r="J42">
            <v>-7881.4699999999866</v>
          </cell>
          <cell r="K42">
            <v>1334540.78</v>
          </cell>
          <cell r="L42">
            <v>813813.03</v>
          </cell>
        </row>
        <row r="43">
          <cell r="B43">
            <v>2016</v>
          </cell>
          <cell r="D43">
            <v>1</v>
          </cell>
          <cell r="J43">
            <v>87235.71</v>
          </cell>
          <cell r="K43">
            <v>1248600.4499999997</v>
          </cell>
          <cell r="L43">
            <v>48798.800000000017</v>
          </cell>
        </row>
        <row r="44">
          <cell r="B44">
            <v>2016</v>
          </cell>
          <cell r="D44">
            <v>2</v>
          </cell>
          <cell r="J44">
            <v>165564.04</v>
          </cell>
          <cell r="K44">
            <v>829240.33</v>
          </cell>
          <cell r="L44">
            <v>311793.96000000008</v>
          </cell>
        </row>
        <row r="45">
          <cell r="B45">
            <v>2016</v>
          </cell>
          <cell r="D45">
            <v>3</v>
          </cell>
          <cell r="J45">
            <v>358121.85000000003</v>
          </cell>
          <cell r="K45">
            <v>1160320.5999999999</v>
          </cell>
          <cell r="L45">
            <v>660147.02</v>
          </cell>
        </row>
        <row r="46">
          <cell r="B46">
            <v>2016</v>
          </cell>
          <cell r="D46">
            <v>4</v>
          </cell>
          <cell r="J46">
            <v>148982.98000000001</v>
          </cell>
          <cell r="K46">
            <v>1069774.8799999999</v>
          </cell>
          <cell r="L46">
            <v>979949.55</v>
          </cell>
        </row>
        <row r="47">
          <cell r="B47">
            <v>2016</v>
          </cell>
          <cell r="D47">
            <v>5</v>
          </cell>
          <cell r="J47">
            <v>244042.96000000002</v>
          </cell>
          <cell r="K47">
            <v>956795.33</v>
          </cell>
          <cell r="L47">
            <v>-385734.34</v>
          </cell>
        </row>
        <row r="48">
          <cell r="B48">
            <v>2016</v>
          </cell>
          <cell r="D48">
            <v>6</v>
          </cell>
          <cell r="J48">
            <v>262186.85000000003</v>
          </cell>
          <cell r="K48">
            <v>1208600.33</v>
          </cell>
          <cell r="L48">
            <v>506649.45000000007</v>
          </cell>
        </row>
        <row r="49">
          <cell r="B49">
            <v>2016</v>
          </cell>
          <cell r="D49">
            <v>7</v>
          </cell>
          <cell r="J49">
            <v>165932.65</v>
          </cell>
          <cell r="K49">
            <v>1889426.89</v>
          </cell>
          <cell r="L49">
            <v>1205799.5000000002</v>
          </cell>
        </row>
        <row r="50">
          <cell r="B50">
            <v>2016</v>
          </cell>
          <cell r="D50">
            <v>8</v>
          </cell>
          <cell r="J50">
            <v>115079.47</v>
          </cell>
          <cell r="K50">
            <v>2515090.7200000002</v>
          </cell>
          <cell r="L50">
            <v>-401965.05</v>
          </cell>
        </row>
        <row r="51">
          <cell r="B51">
            <v>2016</v>
          </cell>
          <cell r="D51">
            <v>9</v>
          </cell>
          <cell r="J51">
            <v>216258.31999999995</v>
          </cell>
          <cell r="K51">
            <v>2043771.0000000007</v>
          </cell>
          <cell r="L51">
            <v>328768.92999999982</v>
          </cell>
        </row>
        <row r="52">
          <cell r="B52">
            <v>2016</v>
          </cell>
          <cell r="D52">
            <v>10</v>
          </cell>
          <cell r="J52">
            <v>32816.489999999874</v>
          </cell>
          <cell r="K52">
            <v>2146923.12</v>
          </cell>
          <cell r="L52">
            <v>968689.16000000015</v>
          </cell>
        </row>
        <row r="53">
          <cell r="B53">
            <v>2016</v>
          </cell>
          <cell r="D53">
            <v>11</v>
          </cell>
          <cell r="J53">
            <v>85300.510000000009</v>
          </cell>
          <cell r="K53">
            <v>1759226.69</v>
          </cell>
          <cell r="L53">
            <v>-102498.16999999987</v>
          </cell>
        </row>
        <row r="54">
          <cell r="B54">
            <v>2016</v>
          </cell>
          <cell r="D54">
            <v>12</v>
          </cell>
          <cell r="J54">
            <v>149401.48999999993</v>
          </cell>
          <cell r="K54">
            <v>2122133.48</v>
          </cell>
          <cell r="L54">
            <v>1670294.3199999998</v>
          </cell>
        </row>
        <row r="55">
          <cell r="B55">
            <v>2017</v>
          </cell>
          <cell r="D55">
            <v>1</v>
          </cell>
          <cell r="J55">
            <v>291630.49999999994</v>
          </cell>
          <cell r="K55">
            <v>3427478.1900000004</v>
          </cell>
          <cell r="L55">
            <v>-725625.92999999982</v>
          </cell>
        </row>
        <row r="56">
          <cell r="B56">
            <v>2017</v>
          </cell>
          <cell r="D56">
            <v>2</v>
          </cell>
          <cell r="J56">
            <v>151141.25</v>
          </cell>
          <cell r="K56">
            <v>1926501.16</v>
          </cell>
          <cell r="L56">
            <v>338033.52999999991</v>
          </cell>
        </row>
        <row r="57">
          <cell r="B57">
            <v>2017</v>
          </cell>
          <cell r="D57">
            <v>3</v>
          </cell>
          <cell r="J57">
            <v>92134.049999999974</v>
          </cell>
          <cell r="K57">
            <v>2648920.3000000003</v>
          </cell>
          <cell r="L57">
            <v>-448684.41000000003</v>
          </cell>
        </row>
        <row r="58">
          <cell r="B58">
            <v>2017</v>
          </cell>
          <cell r="D58">
            <v>4</v>
          </cell>
          <cell r="J58">
            <v>257183.89000000004</v>
          </cell>
          <cell r="K58">
            <v>1985226.8600000006</v>
          </cell>
          <cell r="L58">
            <v>1261345.1299999999</v>
          </cell>
        </row>
        <row r="59">
          <cell r="B59">
            <v>2017</v>
          </cell>
          <cell r="D59">
            <v>5</v>
          </cell>
          <cell r="J59">
            <v>101721.59999999996</v>
          </cell>
          <cell r="K59">
            <v>1708922.44</v>
          </cell>
          <cell r="L59">
            <v>54173.869999999704</v>
          </cell>
        </row>
        <row r="60">
          <cell r="B60">
            <v>2017</v>
          </cell>
          <cell r="D60">
            <v>6</v>
          </cell>
          <cell r="J60">
            <v>130496.13999999998</v>
          </cell>
          <cell r="K60">
            <v>1830471.96</v>
          </cell>
          <cell r="L60">
            <v>-637935.79</v>
          </cell>
        </row>
        <row r="61">
          <cell r="B61">
            <v>2017</v>
          </cell>
          <cell r="D61">
            <v>7</v>
          </cell>
          <cell r="J61">
            <v>15337.049999999996</v>
          </cell>
          <cell r="K61">
            <v>1235391.51</v>
          </cell>
          <cell r="L61">
            <v>1257074.5699999998</v>
          </cell>
        </row>
        <row r="62">
          <cell r="B62">
            <v>2017</v>
          </cell>
          <cell r="D62">
            <v>8</v>
          </cell>
          <cell r="J62">
            <v>105034.98000000001</v>
          </cell>
          <cell r="K62">
            <v>3753895.4599999986</v>
          </cell>
          <cell r="L62">
            <v>-725547.01</v>
          </cell>
        </row>
        <row r="63">
          <cell r="B63">
            <v>2017</v>
          </cell>
          <cell r="D63">
            <v>9</v>
          </cell>
          <cell r="J63">
            <v>95622.48000000001</v>
          </cell>
          <cell r="K63">
            <v>2426904.4699999997</v>
          </cell>
          <cell r="L63">
            <v>838085.99999999988</v>
          </cell>
        </row>
        <row r="64">
          <cell r="B64">
            <v>2017</v>
          </cell>
          <cell r="D64">
            <v>10</v>
          </cell>
          <cell r="J64">
            <v>140967.46</v>
          </cell>
          <cell r="K64">
            <v>2823539.4000000004</v>
          </cell>
          <cell r="L64">
            <v>-1210940.8700000001</v>
          </cell>
        </row>
        <row r="65">
          <cell r="B65">
            <v>2017</v>
          </cell>
          <cell r="D65">
            <v>11</v>
          </cell>
          <cell r="J65">
            <v>92335.630000000019</v>
          </cell>
          <cell r="K65">
            <v>2635910.48</v>
          </cell>
          <cell r="L65">
            <v>324221.99</v>
          </cell>
        </row>
        <row r="66">
          <cell r="B66">
            <v>2017</v>
          </cell>
          <cell r="D66">
            <v>12</v>
          </cell>
          <cell r="J66">
            <v>103944.69</v>
          </cell>
          <cell r="K66">
            <v>3022509.6699999995</v>
          </cell>
          <cell r="L66">
            <v>214670.62999999998</v>
          </cell>
        </row>
        <row r="67">
          <cell r="B67">
            <v>2018</v>
          </cell>
          <cell r="D67">
            <v>1</v>
          </cell>
          <cell r="J67">
            <v>19815.479999999996</v>
          </cell>
          <cell r="K67">
            <v>3129883.3300000005</v>
          </cell>
          <cell r="L67">
            <v>360295.55000000005</v>
          </cell>
        </row>
        <row r="68">
          <cell r="B68">
            <v>2018</v>
          </cell>
          <cell r="D68">
            <v>2</v>
          </cell>
          <cell r="J68">
            <v>113474.53</v>
          </cell>
          <cell r="K68">
            <v>2869039.8999999994</v>
          </cell>
          <cell r="L68">
            <v>531511.15</v>
          </cell>
        </row>
        <row r="69">
          <cell r="B69">
            <v>2018</v>
          </cell>
          <cell r="D69">
            <v>3</v>
          </cell>
          <cell r="J69">
            <v>100093.05</v>
          </cell>
          <cell r="K69">
            <v>2743878.57</v>
          </cell>
          <cell r="L69">
            <v>194719.93999999997</v>
          </cell>
        </row>
        <row r="70">
          <cell r="B70">
            <v>2018</v>
          </cell>
          <cell r="D70">
            <v>4</v>
          </cell>
          <cell r="J70">
            <v>91597.33</v>
          </cell>
          <cell r="K70">
            <v>3778934.129999999</v>
          </cell>
          <cell r="L70">
            <v>225449.14000000004</v>
          </cell>
        </row>
        <row r="71">
          <cell r="B71">
            <v>2018</v>
          </cell>
          <cell r="D71">
            <v>5</v>
          </cell>
          <cell r="J71">
            <v>19428.23</v>
          </cell>
          <cell r="K71">
            <v>3338480.8400000008</v>
          </cell>
          <cell r="L71">
            <v>477451.81000000006</v>
          </cell>
        </row>
        <row r="72">
          <cell r="B72">
            <v>2018</v>
          </cell>
          <cell r="D72">
            <v>6</v>
          </cell>
          <cell r="J72">
            <v>43317.89</v>
          </cell>
          <cell r="K72">
            <v>3215243.4600000004</v>
          </cell>
          <cell r="L72">
            <v>333903.94999999995</v>
          </cell>
        </row>
        <row r="73">
          <cell r="B73">
            <v>2018</v>
          </cell>
          <cell r="D73">
            <v>7</v>
          </cell>
          <cell r="J73">
            <v>207560.42</v>
          </cell>
          <cell r="K73">
            <v>3005292.5100000016</v>
          </cell>
          <cell r="L73">
            <v>319465.53000000003</v>
          </cell>
        </row>
        <row r="74">
          <cell r="B74">
            <v>2018</v>
          </cell>
          <cell r="D74">
            <v>8</v>
          </cell>
          <cell r="J74">
            <v>112867</v>
          </cell>
          <cell r="K74">
            <v>2074527</v>
          </cell>
          <cell r="L74">
            <v>401134</v>
          </cell>
        </row>
        <row r="75">
          <cell r="B75">
            <v>2018</v>
          </cell>
          <cell r="D75">
            <v>9</v>
          </cell>
          <cell r="J75">
            <v>157992.36000000002</v>
          </cell>
          <cell r="K75">
            <v>3373911.25</v>
          </cell>
          <cell r="L75">
            <v>238964.29</v>
          </cell>
        </row>
        <row r="76">
          <cell r="B76">
            <v>2018</v>
          </cell>
          <cell r="D76">
            <v>10</v>
          </cell>
          <cell r="J76">
            <v>45475.360000000001</v>
          </cell>
          <cell r="K76">
            <v>4165998.4100000011</v>
          </cell>
          <cell r="L76">
            <v>453945.01999999996</v>
          </cell>
        </row>
        <row r="77">
          <cell r="B77">
            <v>2018</v>
          </cell>
          <cell r="D77">
            <v>11</v>
          </cell>
          <cell r="J77">
            <v>191044.84</v>
          </cell>
          <cell r="K77">
            <v>2201745.4300000002</v>
          </cell>
          <cell r="L77">
            <v>-305621.61</v>
          </cell>
        </row>
        <row r="78">
          <cell r="B78">
            <v>2018</v>
          </cell>
          <cell r="D78">
            <v>12</v>
          </cell>
          <cell r="J78">
            <v>166801.4</v>
          </cell>
          <cell r="K78">
            <v>2609919.8200000008</v>
          </cell>
          <cell r="L78">
            <v>266904.94</v>
          </cell>
        </row>
        <row r="79">
          <cell r="B79">
            <v>2019</v>
          </cell>
          <cell r="D79">
            <v>1</v>
          </cell>
          <cell r="J79">
            <v>42753.49</v>
          </cell>
          <cell r="K79">
            <v>2508112.5200000005</v>
          </cell>
          <cell r="L79">
            <v>522589.12</v>
          </cell>
        </row>
        <row r="80">
          <cell r="B80">
            <v>2019</v>
          </cell>
          <cell r="D80">
            <v>2</v>
          </cell>
          <cell r="J80">
            <v>70974.200000000012</v>
          </cell>
          <cell r="K80">
            <v>2759045.5</v>
          </cell>
          <cell r="L80">
            <v>251714.42999999996</v>
          </cell>
        </row>
        <row r="81">
          <cell r="B81">
            <v>2019</v>
          </cell>
          <cell r="D81">
            <v>3</v>
          </cell>
          <cell r="J81">
            <v>128058.65</v>
          </cell>
          <cell r="K81">
            <v>2339451.6</v>
          </cell>
          <cell r="L81">
            <v>376986.58</v>
          </cell>
        </row>
        <row r="82">
          <cell r="B82">
            <v>2019</v>
          </cell>
          <cell r="D82">
            <v>4</v>
          </cell>
          <cell r="J82">
            <v>66315.820000000007</v>
          </cell>
          <cell r="K82">
            <v>2327149.7100000004</v>
          </cell>
          <cell r="L82">
            <v>240333.74000000005</v>
          </cell>
        </row>
        <row r="83">
          <cell r="B83">
            <v>2019</v>
          </cell>
          <cell r="D83">
            <v>5</v>
          </cell>
          <cell r="J83">
            <v>117412.57</v>
          </cell>
          <cell r="K83">
            <v>2785876.46</v>
          </cell>
          <cell r="L83">
            <v>359375.26999999996</v>
          </cell>
        </row>
        <row r="84">
          <cell r="B84">
            <v>2019</v>
          </cell>
          <cell r="D84">
            <v>6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2019</v>
          </cell>
          <cell r="D85">
            <v>7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2019</v>
          </cell>
          <cell r="D86">
            <v>8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2019</v>
          </cell>
          <cell r="D87">
            <v>9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2019</v>
          </cell>
          <cell r="D88">
            <v>10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2019</v>
          </cell>
          <cell r="D89">
            <v>11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2019</v>
          </cell>
          <cell r="D90">
            <v>12</v>
          </cell>
          <cell r="J90">
            <v>0</v>
          </cell>
          <cell r="K90">
            <v>0</v>
          </cell>
          <cell r="L9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16" sqref="D16"/>
    </sheetView>
  </sheetViews>
  <sheetFormatPr baseColWidth="10" defaultColWidth="11.44140625" defaultRowHeight="13.8" x14ac:dyDescent="0.25"/>
  <cols>
    <col min="1" max="1" width="2" style="2" customWidth="1"/>
    <col min="2" max="2" width="1.6640625" style="2" customWidth="1"/>
    <col min="3" max="3" width="3.44140625" style="2" customWidth="1"/>
    <col min="4" max="4" width="55" style="2" bestFit="1" customWidth="1"/>
    <col min="5" max="5" width="2.109375" style="2" customWidth="1"/>
    <col min="6" max="16384" width="11.44140625" style="2"/>
  </cols>
  <sheetData>
    <row r="2" spans="3:4" ht="19.2" x14ac:dyDescent="0.35">
      <c r="C2" s="1" t="s">
        <v>61</v>
      </c>
    </row>
    <row r="3" spans="3:4" x14ac:dyDescent="0.25">
      <c r="C3" s="3" t="s">
        <v>83</v>
      </c>
      <c r="D3" s="3"/>
    </row>
    <row r="4" spans="3:4" ht="14.4" thickBot="1" x14ac:dyDescent="0.3"/>
    <row r="5" spans="3:4" ht="15" customHeight="1" x14ac:dyDescent="0.25">
      <c r="C5" s="4"/>
      <c r="D5" s="81" t="s">
        <v>62</v>
      </c>
    </row>
    <row r="6" spans="3:4" ht="30" customHeight="1" thickBot="1" x14ac:dyDescent="0.3">
      <c r="C6" s="5"/>
      <c r="D6" s="82"/>
    </row>
    <row r="7" spans="3:4" ht="14.4" thickTop="1" x14ac:dyDescent="0.25">
      <c r="C7" s="6" t="s">
        <v>3</v>
      </c>
      <c r="D7" s="7" t="s">
        <v>78</v>
      </c>
    </row>
    <row r="8" spans="3:4" x14ac:dyDescent="0.25">
      <c r="C8" s="6" t="s">
        <v>6</v>
      </c>
      <c r="D8" s="8" t="s">
        <v>63</v>
      </c>
    </row>
    <row r="9" spans="3:4" x14ac:dyDescent="0.25">
      <c r="C9" s="6" t="s">
        <v>8</v>
      </c>
      <c r="D9" s="8" t="s">
        <v>79</v>
      </c>
    </row>
    <row r="10" spans="3:4" x14ac:dyDescent="0.25">
      <c r="C10" s="6" t="s">
        <v>17</v>
      </c>
      <c r="D10" s="7" t="s">
        <v>80</v>
      </c>
    </row>
    <row r="11" spans="3:4" x14ac:dyDescent="0.25">
      <c r="C11" s="6" t="s">
        <v>19</v>
      </c>
      <c r="D11" s="7" t="s">
        <v>81</v>
      </c>
    </row>
    <row r="12" spans="3:4" x14ac:dyDescent="0.25">
      <c r="C12" s="6" t="s">
        <v>28</v>
      </c>
      <c r="D12" s="8" t="s">
        <v>64</v>
      </c>
    </row>
    <row r="13" spans="3:4" x14ac:dyDescent="0.25">
      <c r="C13" s="6" t="s">
        <v>65</v>
      </c>
      <c r="D13" s="8" t="s">
        <v>82</v>
      </c>
    </row>
    <row r="14" spans="3:4" x14ac:dyDescent="0.25">
      <c r="C14" s="6" t="s">
        <v>66</v>
      </c>
      <c r="D14" s="8" t="s">
        <v>84</v>
      </c>
    </row>
    <row r="15" spans="3:4" x14ac:dyDescent="0.25">
      <c r="C15" s="6" t="s">
        <v>85</v>
      </c>
      <c r="D15" s="7" t="s">
        <v>67</v>
      </c>
    </row>
    <row r="16" spans="3:4" x14ac:dyDescent="0.25">
      <c r="D16" s="9" t="s">
        <v>68</v>
      </c>
    </row>
    <row r="17" spans="3:4" x14ac:dyDescent="0.25">
      <c r="D17" s="9" t="s">
        <v>69</v>
      </c>
    </row>
    <row r="18" spans="3:4" x14ac:dyDescent="0.25">
      <c r="D18" s="9" t="s">
        <v>70</v>
      </c>
    </row>
    <row r="19" spans="3:4" x14ac:dyDescent="0.25">
      <c r="D19" s="9" t="s">
        <v>71</v>
      </c>
    </row>
    <row r="20" spans="3:4" x14ac:dyDescent="0.25">
      <c r="D20" s="9" t="s">
        <v>72</v>
      </c>
    </row>
    <row r="21" spans="3:4" x14ac:dyDescent="0.25">
      <c r="D21" s="9" t="s">
        <v>73</v>
      </c>
    </row>
    <row r="22" spans="3:4" x14ac:dyDescent="0.25">
      <c r="D22" s="9" t="s">
        <v>74</v>
      </c>
    </row>
    <row r="23" spans="3:4" x14ac:dyDescent="0.25">
      <c r="D23" s="9" t="s">
        <v>75</v>
      </c>
    </row>
    <row r="24" spans="3:4" x14ac:dyDescent="0.25">
      <c r="D24" s="9" t="s">
        <v>76</v>
      </c>
    </row>
    <row r="25" spans="3:4" ht="14.4" thickBot="1" x14ac:dyDescent="0.3">
      <c r="C25" s="10"/>
      <c r="D25" s="11" t="s">
        <v>77</v>
      </c>
    </row>
    <row r="26" spans="3:4" x14ac:dyDescent="0.25">
      <c r="D26" s="12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DY30"/>
  <sheetViews>
    <sheetView zoomScaleNormal="100" workbookViewId="0">
      <pane xSplit="3" topLeftCell="DS1" activePane="topRight" state="frozen"/>
      <selection pane="topRight" activeCell="DW29" sqref="DW29"/>
    </sheetView>
  </sheetViews>
  <sheetFormatPr baseColWidth="10" defaultColWidth="12.6640625" defaultRowHeight="13.2" x14ac:dyDescent="0.25"/>
  <cols>
    <col min="1" max="1" width="2.6640625" style="13" customWidth="1"/>
    <col min="2" max="2" width="37.44140625" style="14" bestFit="1" customWidth="1"/>
    <col min="3" max="3" width="15.6640625" style="13" bestFit="1" customWidth="1"/>
    <col min="4" max="21" width="12.6640625" style="13"/>
    <col min="22" max="16384" width="12.6640625" style="14"/>
  </cols>
  <sheetData>
    <row r="1" spans="1:129" ht="16.8" x14ac:dyDescent="0.25">
      <c r="A1" s="85" t="s">
        <v>61</v>
      </c>
      <c r="B1" s="85"/>
      <c r="C1" s="85"/>
    </row>
    <row r="2" spans="1:129" x14ac:dyDescent="0.25">
      <c r="A2" s="15"/>
      <c r="B2" s="84" t="s">
        <v>11</v>
      </c>
      <c r="C2" s="84"/>
    </row>
    <row r="3" spans="1:129" x14ac:dyDescent="0.25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29" x14ac:dyDescent="0.25">
      <c r="A4" s="15" t="s">
        <v>1</v>
      </c>
      <c r="B4" s="17" t="s">
        <v>50</v>
      </c>
      <c r="C4" s="15" t="s">
        <v>2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58</v>
      </c>
      <c r="BW4" s="18" t="s">
        <v>59</v>
      </c>
      <c r="BX4" s="18" t="s">
        <v>60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</row>
    <row r="5" spans="1:129" x14ac:dyDescent="0.25">
      <c r="A5" s="19" t="s">
        <v>3</v>
      </c>
      <c r="B5" s="20" t="s">
        <v>4</v>
      </c>
      <c r="C5" s="19" t="s">
        <v>5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/>
      <c r="DY5" s="22"/>
    </row>
    <row r="6" spans="1:129" ht="3" customHeight="1" x14ac:dyDescent="0.25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29" x14ac:dyDescent="0.25">
      <c r="A7" s="15" t="s">
        <v>48</v>
      </c>
      <c r="B7" s="17" t="s">
        <v>12</v>
      </c>
      <c r="C7" s="15" t="s">
        <v>2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58</v>
      </c>
      <c r="BW7" s="18" t="s">
        <v>59</v>
      </c>
      <c r="BX7" s="18" t="s">
        <v>60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</row>
    <row r="8" spans="1:129" x14ac:dyDescent="0.25">
      <c r="A8" s="19" t="s">
        <v>3</v>
      </c>
      <c r="B8" s="20" t="s">
        <v>13</v>
      </c>
      <c r="C8" s="19" t="s">
        <v>14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/>
      <c r="DY8" s="22"/>
    </row>
    <row r="9" spans="1:129" x14ac:dyDescent="0.25">
      <c r="A9" s="19" t="s">
        <v>6</v>
      </c>
      <c r="B9" s="20" t="s">
        <v>15</v>
      </c>
      <c r="C9" s="19" t="s">
        <v>14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/>
      <c r="DY9" s="22"/>
    </row>
    <row r="10" spans="1:129" x14ac:dyDescent="0.25">
      <c r="A10" s="19" t="s">
        <v>8</v>
      </c>
      <c r="B10" s="20" t="s">
        <v>16</v>
      </c>
      <c r="C10" s="19" t="s">
        <v>14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/>
      <c r="DY10" s="22"/>
    </row>
    <row r="11" spans="1:129" x14ac:dyDescent="0.25">
      <c r="A11" s="19" t="s">
        <v>17</v>
      </c>
      <c r="B11" s="20" t="s">
        <v>18</v>
      </c>
      <c r="C11" s="19" t="s">
        <v>14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/>
      <c r="DY11" s="22"/>
    </row>
    <row r="12" spans="1:129" x14ac:dyDescent="0.25">
      <c r="A12" s="19" t="s">
        <v>19</v>
      </c>
      <c r="B12" s="20" t="s">
        <v>20</v>
      </c>
      <c r="C12" s="19" t="s">
        <v>14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/>
      <c r="DY12" s="22"/>
    </row>
    <row r="13" spans="1:129" ht="15.6" x14ac:dyDescent="0.25">
      <c r="A13" s="19" t="s">
        <v>28</v>
      </c>
      <c r="B13" s="20" t="s">
        <v>97</v>
      </c>
      <c r="C13" s="19" t="s">
        <v>14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 t="shared" ref="CV13:CX13" si="5">+CV8+CV9+CV10+CV11+CV12</f>
        <v>1556276.0326</v>
      </c>
      <c r="CW13" s="26">
        <f t="shared" si="5"/>
        <v>1618954.4725000001</v>
      </c>
      <c r="CX13" s="26">
        <f t="shared" si="5"/>
        <v>1416606.0852999997</v>
      </c>
      <c r="CY13" s="26">
        <f>+CY8+CY9+CY10+CY11+CY12</f>
        <v>1667866.7840000002</v>
      </c>
      <c r="CZ13" s="26">
        <f t="shared" ref="CZ13:DM13" si="6">+CZ8+CZ9+CZ10+CZ11+CZ12</f>
        <v>1672418.7153999996</v>
      </c>
      <c r="DA13" s="26">
        <f t="shared" si="6"/>
        <v>1657366.0819999999</v>
      </c>
      <c r="DB13" s="26">
        <f t="shared" si="6"/>
        <v>1611780.90573</v>
      </c>
      <c r="DC13" s="26">
        <f t="shared" si="6"/>
        <v>1413003.9541060003</v>
      </c>
      <c r="DD13" s="26">
        <f t="shared" si="6"/>
        <v>1547751.4535000003</v>
      </c>
      <c r="DE13" s="26">
        <f t="shared" si="6"/>
        <v>1416939.9380000001</v>
      </c>
      <c r="DF13" s="26">
        <f t="shared" si="6"/>
        <v>1345986.6630000002</v>
      </c>
      <c r="DG13" s="26">
        <f t="shared" si="6"/>
        <v>1268659.8523605443</v>
      </c>
      <c r="DH13" s="26">
        <f t="shared" si="6"/>
        <v>1271893.0630000001</v>
      </c>
      <c r="DI13" s="26">
        <f t="shared" si="6"/>
        <v>1443504.4109999998</v>
      </c>
      <c r="DJ13" s="26">
        <f t="shared" si="6"/>
        <v>1600236.2392294118</v>
      </c>
      <c r="DK13" s="26">
        <f t="shared" si="6"/>
        <v>1259548.3969999999</v>
      </c>
      <c r="DL13" s="26">
        <f t="shared" si="6"/>
        <v>1715484.8640000001</v>
      </c>
      <c r="DM13" s="26">
        <f t="shared" si="6"/>
        <v>1898488.8379999998</v>
      </c>
      <c r="DN13" s="26">
        <f t="shared" ref="DN13:DU13" si="7">+DN8+DN9+DN10+DN11+DN12</f>
        <v>1544357.4910689653</v>
      </c>
      <c r="DO13" s="26">
        <f t="shared" si="7"/>
        <v>1618788.0159999998</v>
      </c>
      <c r="DP13" s="26">
        <f t="shared" si="7"/>
        <v>1866435.1627330824</v>
      </c>
      <c r="DQ13" s="26">
        <f t="shared" si="7"/>
        <v>1605726.8660000004</v>
      </c>
      <c r="DR13" s="26">
        <f t="shared" si="7"/>
        <v>1697798.1140000001</v>
      </c>
      <c r="DS13" s="26">
        <f t="shared" si="7"/>
        <v>1733498.81</v>
      </c>
      <c r="DT13" s="26">
        <f t="shared" si="7"/>
        <v>1676218.1509999998</v>
      </c>
      <c r="DU13" s="26">
        <f t="shared" si="7"/>
        <v>1637413.331</v>
      </c>
      <c r="DV13" s="26">
        <f t="shared" ref="DV13:DY13" si="8">+DV8+DV9+DV10+DV11+DV12</f>
        <v>1609678.9010000001</v>
      </c>
      <c r="DW13" s="26">
        <f t="shared" si="8"/>
        <v>1677656.6840000004</v>
      </c>
      <c r="DX13" s="26">
        <f t="shared" si="8"/>
        <v>0</v>
      </c>
      <c r="DY13" s="26">
        <f t="shared" si="8"/>
        <v>0</v>
      </c>
    </row>
    <row r="14" spans="1:129" s="60" customFormat="1" ht="3" customHeight="1" x14ac:dyDescent="0.25">
      <c r="A14" s="59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L14" s="14"/>
    </row>
    <row r="15" spans="1:129" x14ac:dyDescent="0.25">
      <c r="A15" s="15" t="s">
        <v>29</v>
      </c>
      <c r="B15" s="17" t="s">
        <v>21</v>
      </c>
      <c r="C15" s="15" t="s">
        <v>2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J15" s="61"/>
      <c r="CO15" s="61"/>
      <c r="CP15" s="61"/>
      <c r="CV15" s="61"/>
      <c r="DA15" s="61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</row>
    <row r="16" spans="1:129" ht="15.6" x14ac:dyDescent="0.25">
      <c r="A16" s="19" t="s">
        <v>3</v>
      </c>
      <c r="B16" s="20" t="s">
        <v>98</v>
      </c>
      <c r="C16" s="19" t="s">
        <v>22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/>
      <c r="DY16" s="27"/>
    </row>
    <row r="17" spans="1:129" x14ac:dyDescent="0.25">
      <c r="A17" s="19" t="s">
        <v>6</v>
      </c>
      <c r="B17" s="20" t="s">
        <v>54</v>
      </c>
      <c r="C17" s="19" t="s">
        <v>52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/>
      <c r="DY17" s="22"/>
    </row>
    <row r="18" spans="1:129" x14ac:dyDescent="0.25">
      <c r="A18" s="19" t="s">
        <v>8</v>
      </c>
      <c r="B18" s="20" t="s">
        <v>55</v>
      </c>
      <c r="C18" s="19" t="s">
        <v>22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/>
      <c r="DY18" s="22"/>
    </row>
    <row r="19" spans="1:129" ht="3" customHeight="1" x14ac:dyDescent="0.25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29" x14ac:dyDescent="0.25">
      <c r="A20" s="30" t="s">
        <v>49</v>
      </c>
      <c r="B20" s="17" t="s">
        <v>39</v>
      </c>
      <c r="C20" s="15" t="s">
        <v>2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58</v>
      </c>
      <c r="BW20" s="18" t="s">
        <v>59</v>
      </c>
      <c r="BX20" s="18" t="s">
        <v>60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</row>
    <row r="21" spans="1:129" x14ac:dyDescent="0.25">
      <c r="A21" s="19" t="s">
        <v>3</v>
      </c>
      <c r="B21" s="20" t="s">
        <v>10</v>
      </c>
      <c r="C21" s="19" t="s">
        <v>45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9">+W22+W23+W24+W25</f>
        <v>8300691.2699999921</v>
      </c>
      <c r="X21" s="26">
        <f t="shared" si="9"/>
        <v>8091325.6999999825</v>
      </c>
      <c r="Y21" s="26">
        <f t="shared" si="9"/>
        <v>8302890.9399999864</v>
      </c>
      <c r="Z21" s="26">
        <f t="shared" si="9"/>
        <v>9127780.8599999752</v>
      </c>
      <c r="AA21" s="26">
        <f t="shared" si="9"/>
        <v>8723491.1899999976</v>
      </c>
      <c r="AB21" s="26">
        <f t="shared" si="9"/>
        <v>8625433.4999999907</v>
      </c>
      <c r="AC21" s="26">
        <f t="shared" si="9"/>
        <v>9968614.7399999481</v>
      </c>
      <c r="AD21" s="26">
        <f t="shared" si="9"/>
        <v>9044993.0900000036</v>
      </c>
      <c r="AE21" s="26">
        <f t="shared" si="9"/>
        <v>9163489.3999999706</v>
      </c>
      <c r="AF21" s="26">
        <f t="shared" si="9"/>
        <v>8573948.209999999</v>
      </c>
      <c r="AG21" s="26">
        <f t="shared" si="9"/>
        <v>8544739.1999999937</v>
      </c>
      <c r="AH21" s="26">
        <f t="shared" si="9"/>
        <v>9229791.4399999995</v>
      </c>
      <c r="AI21" s="26">
        <f t="shared" si="9"/>
        <v>8282750.4500000123</v>
      </c>
      <c r="AJ21" s="26">
        <f t="shared" si="9"/>
        <v>8555554.0399999749</v>
      </c>
      <c r="AK21" s="26">
        <f t="shared" si="9"/>
        <v>8122494.2500000065</v>
      </c>
      <c r="AL21" s="26">
        <f t="shared" si="9"/>
        <v>9106731.8000000082</v>
      </c>
      <c r="AM21" s="26">
        <f t="shared" si="9"/>
        <v>8445003.5600000098</v>
      </c>
      <c r="AN21" s="26">
        <f t="shared" si="9"/>
        <v>8706283.1300000083</v>
      </c>
      <c r="AO21" s="26">
        <f t="shared" si="9"/>
        <v>8602917.4100000039</v>
      </c>
      <c r="AP21" s="26">
        <f t="shared" si="9"/>
        <v>8413721.3399999961</v>
      </c>
      <c r="AQ21" s="26">
        <f t="shared" si="9"/>
        <v>8080377.0100000007</v>
      </c>
      <c r="AR21" s="26">
        <f t="shared" si="9"/>
        <v>8743731.8199999984</v>
      </c>
      <c r="AS21" s="26">
        <f t="shared" si="9"/>
        <v>9541796.4800000023</v>
      </c>
      <c r="AT21" s="26">
        <f t="shared" si="9"/>
        <v>8530600.8800000045</v>
      </c>
      <c r="AU21" s="26">
        <f t="shared" si="9"/>
        <v>7458065.0700000012</v>
      </c>
      <c r="AV21" s="26">
        <f t="shared" si="9"/>
        <v>9168894.9599999972</v>
      </c>
      <c r="AW21" s="26">
        <f t="shared" si="9"/>
        <v>8621646.3199999984</v>
      </c>
      <c r="AX21" s="26">
        <f t="shared" si="9"/>
        <v>6167632.6199999973</v>
      </c>
      <c r="AY21" s="26">
        <f t="shared" si="9"/>
        <v>10522694.769999979</v>
      </c>
      <c r="AZ21" s="26">
        <f t="shared" si="9"/>
        <v>11667756.209999992</v>
      </c>
      <c r="BA21" s="26">
        <f t="shared" si="9"/>
        <v>11382830.299999988</v>
      </c>
      <c r="BB21" s="26">
        <f t="shared" si="9"/>
        <v>11080013.039999986</v>
      </c>
      <c r="BC21" s="26">
        <f t="shared" si="9"/>
        <v>11548741.599999977</v>
      </c>
      <c r="BD21" s="26">
        <f t="shared" si="9"/>
        <v>11714641.380000001</v>
      </c>
      <c r="BE21" s="26">
        <f t="shared" si="9"/>
        <v>10815511.409999993</v>
      </c>
      <c r="BF21" s="26">
        <f t="shared" si="9"/>
        <v>9338519.0299999956</v>
      </c>
      <c r="BG21" s="26">
        <f t="shared" si="9"/>
        <v>9077145.8399999961</v>
      </c>
      <c r="BH21" s="26">
        <f t="shared" si="9"/>
        <v>9947690.5399999879</v>
      </c>
      <c r="BI21" s="26">
        <f t="shared" si="9"/>
        <v>10619733.679999979</v>
      </c>
      <c r="BJ21" s="26">
        <f t="shared" si="9"/>
        <v>9722231.8799999859</v>
      </c>
      <c r="BK21" s="26">
        <f t="shared" si="9"/>
        <v>9848737.1999999993</v>
      </c>
      <c r="BL21" s="26">
        <f t="shared" si="9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0">+SUM(BR22:BR25)</f>
        <v>12110402.139999958</v>
      </c>
      <c r="BS21" s="26">
        <f t="shared" si="10"/>
        <v>11777585.689999986</v>
      </c>
      <c r="BT21" s="26">
        <f t="shared" si="10"/>
        <v>13050660.649999972</v>
      </c>
      <c r="BU21" s="26">
        <f t="shared" si="10"/>
        <v>12433688.299999967</v>
      </c>
      <c r="BV21" s="26">
        <f t="shared" si="10"/>
        <v>12133355.809999971</v>
      </c>
      <c r="BW21" s="26">
        <f t="shared" si="10"/>
        <v>11410199.57999998</v>
      </c>
      <c r="BX21" s="26">
        <f t="shared" si="10"/>
        <v>13240554.909999993</v>
      </c>
      <c r="BY21" s="26">
        <f t="shared" si="10"/>
        <v>15565470.349999994</v>
      </c>
      <c r="BZ21" s="26">
        <f t="shared" si="10"/>
        <v>14805022.289999999</v>
      </c>
      <c r="CA21" s="26">
        <f t="shared" si="10"/>
        <v>15154122.050000004</v>
      </c>
      <c r="CB21" s="26">
        <f t="shared" si="10"/>
        <v>14933790.699999999</v>
      </c>
      <c r="CC21" s="26">
        <f t="shared" si="10"/>
        <v>15037182.199999999</v>
      </c>
      <c r="CD21" s="26">
        <f t="shared" ref="CD21:CI21" si="11">+SUM(CD22:CD25)</f>
        <v>15557831.209999995</v>
      </c>
      <c r="CE21" s="26">
        <f t="shared" si="11"/>
        <v>14235500.4</v>
      </c>
      <c r="CF21" s="26">
        <f t="shared" si="11"/>
        <v>15123847.349999998</v>
      </c>
      <c r="CG21" s="26">
        <f t="shared" si="11"/>
        <v>16412125.799999999</v>
      </c>
      <c r="CH21" s="26">
        <f t="shared" si="11"/>
        <v>15848149.699999999</v>
      </c>
      <c r="CI21" s="26">
        <f t="shared" si="11"/>
        <v>14642701.75</v>
      </c>
      <c r="CJ21" s="26">
        <f t="shared" ref="CJ21:CU21" si="12">+SUM(CJ22:CJ25)</f>
        <v>17212825.290000003</v>
      </c>
      <c r="CK21" s="26">
        <f t="shared" si="12"/>
        <v>16439403</v>
      </c>
      <c r="CL21" s="26">
        <f t="shared" si="12"/>
        <v>17809693.039999988</v>
      </c>
      <c r="CM21" s="26">
        <f t="shared" si="12"/>
        <v>17862460.800000004</v>
      </c>
      <c r="CN21" s="26">
        <f t="shared" si="12"/>
        <v>14529131.629999973</v>
      </c>
      <c r="CO21" s="26">
        <f t="shared" si="12"/>
        <v>16640244.909999968</v>
      </c>
      <c r="CP21" s="26">
        <f t="shared" si="12"/>
        <v>16827632.89000003</v>
      </c>
      <c r="CQ21" s="26">
        <f t="shared" si="12"/>
        <v>14956036.729999997</v>
      </c>
      <c r="CR21" s="26">
        <f t="shared" si="12"/>
        <v>15566222.329999994</v>
      </c>
      <c r="CS21" s="26">
        <f t="shared" si="12"/>
        <v>15522849.510000033</v>
      </c>
      <c r="CT21" s="26">
        <f t="shared" si="12"/>
        <v>16692982.410000039</v>
      </c>
      <c r="CU21" s="26">
        <f t="shared" si="12"/>
        <v>15553606.190000037</v>
      </c>
      <c r="CV21" s="26">
        <f t="shared" ref="CV21:DA21" si="13">+SUM(CV22:CV25)</f>
        <v>15813079.529999997</v>
      </c>
      <c r="CW21" s="26">
        <f t="shared" si="13"/>
        <v>17545668.729999997</v>
      </c>
      <c r="CX21" s="26">
        <f t="shared" si="13"/>
        <v>16085436.699999996</v>
      </c>
      <c r="CY21" s="26">
        <f t="shared" si="13"/>
        <v>16419361.749999998</v>
      </c>
      <c r="CZ21" s="26">
        <f t="shared" si="13"/>
        <v>16783761.239999998</v>
      </c>
      <c r="DA21" s="26">
        <f t="shared" si="13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4">+DH22+DH23+DH24+DH25</f>
        <v>13455656.280000001</v>
      </c>
      <c r="DI21" s="26">
        <f t="shared" si="14"/>
        <v>14627321.729999999</v>
      </c>
      <c r="DJ21" s="26">
        <f t="shared" si="14"/>
        <v>15131881.439999999</v>
      </c>
      <c r="DK21" s="26">
        <f t="shared" si="14"/>
        <v>14707633.619999999</v>
      </c>
      <c r="DL21" s="26">
        <f t="shared" si="14"/>
        <v>18126014.84</v>
      </c>
      <c r="DM21" s="26">
        <f t="shared" si="14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79">
        <f>+SUM(DR22:DR25)</f>
        <v>21924473.930000003</v>
      </c>
      <c r="DS21" s="26">
        <f>+DS22+DS23+DS24+DS25</f>
        <v>21264216.719999999</v>
      </c>
      <c r="DT21" s="26">
        <f t="shared" ref="DT21:DU21" si="15">+DT22+DT23+DT24+DT25</f>
        <v>20384298.910000023</v>
      </c>
      <c r="DU21" s="26">
        <f t="shared" si="15"/>
        <v>21116609.990000013</v>
      </c>
      <c r="DV21" s="26">
        <f t="shared" ref="DV21:DY21" si="16">+DV22+DV23+DV24+DV25</f>
        <v>19418309.980000008</v>
      </c>
      <c r="DW21" s="26">
        <f t="shared" si="16"/>
        <v>21179113.930000011</v>
      </c>
      <c r="DX21" s="26">
        <f t="shared" si="16"/>
        <v>0</v>
      </c>
      <c r="DY21" s="26">
        <f t="shared" si="16"/>
        <v>0</v>
      </c>
    </row>
    <row r="22" spans="1:129" ht="15.6" x14ac:dyDescent="0.25">
      <c r="A22" s="19" t="s">
        <v>6</v>
      </c>
      <c r="B22" s="20" t="s">
        <v>101</v>
      </c>
      <c r="C22" s="19" t="s">
        <v>45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78">
        <v>16378170.530000001</v>
      </c>
      <c r="DV22" s="25">
        <v>14407676</v>
      </c>
      <c r="DW22" s="25">
        <v>15964858.620000001</v>
      </c>
      <c r="DX22" s="25"/>
      <c r="DY22" s="25"/>
    </row>
    <row r="23" spans="1:129" x14ac:dyDescent="0.25">
      <c r="A23" s="19" t="s">
        <v>8</v>
      </c>
      <c r="B23" s="20" t="s">
        <v>43</v>
      </c>
      <c r="C23" s="19" t="s">
        <v>45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78">
        <v>158974.20000000001</v>
      </c>
      <c r="DV23" s="25">
        <v>72985.84</v>
      </c>
      <c r="DW23" s="25">
        <v>84025.32</v>
      </c>
      <c r="DX23" s="25"/>
      <c r="DY23" s="25"/>
    </row>
    <row r="24" spans="1:129" x14ac:dyDescent="0.25">
      <c r="A24" s="19" t="s">
        <v>17</v>
      </c>
      <c r="B24" s="20" t="s">
        <v>44</v>
      </c>
      <c r="C24" s="19" t="s">
        <v>45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78">
        <v>4171221.4700000146</v>
      </c>
      <c r="DV24" s="25">
        <v>4523295.6200000094</v>
      </c>
      <c r="DW24" s="25">
        <v>4726145.2900000103</v>
      </c>
      <c r="DX24" s="25"/>
      <c r="DY24" s="25"/>
    </row>
    <row r="25" spans="1:129" ht="15.6" x14ac:dyDescent="0.25">
      <c r="A25" s="19" t="s">
        <v>19</v>
      </c>
      <c r="B25" s="20" t="s">
        <v>105</v>
      </c>
      <c r="C25" s="19" t="s">
        <v>45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78">
        <v>408243.79000000004</v>
      </c>
      <c r="DV25" s="25">
        <v>414352.52</v>
      </c>
      <c r="DW25" s="25">
        <v>404084.7</v>
      </c>
      <c r="DX25" s="25"/>
      <c r="DY25" s="25"/>
    </row>
    <row r="26" spans="1:129" ht="10.5" customHeight="1" x14ac:dyDescent="0.25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29" x14ac:dyDescent="0.25">
      <c r="A27" s="86" t="s">
        <v>99</v>
      </c>
      <c r="B27" s="86"/>
      <c r="C27" s="86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29" ht="15.6" x14ac:dyDescent="0.25">
      <c r="A28" s="83" t="s">
        <v>100</v>
      </c>
      <c r="B28" s="83"/>
      <c r="C28" s="83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29" ht="15.6" x14ac:dyDescent="0.25">
      <c r="A29" s="83" t="s">
        <v>106</v>
      </c>
      <c r="B29" s="83"/>
      <c r="C29" s="14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29" x14ac:dyDescent="0.25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</sheetData>
  <mergeCells count="5">
    <mergeCell ref="A28:C28"/>
    <mergeCell ref="B2:C2"/>
    <mergeCell ref="A1:C1"/>
    <mergeCell ref="A27:C27"/>
    <mergeCell ref="A29:B29"/>
  </mergeCells>
  <conditionalFormatting sqref="CH22:CT22">
    <cfRule type="duplicateValues" dxfId="43" priority="11"/>
  </conditionalFormatting>
  <conditionalFormatting sqref="BR22:CV22">
    <cfRule type="duplicateValues" dxfId="42" priority="10"/>
  </conditionalFormatting>
  <conditionalFormatting sqref="AD22:DA25">
    <cfRule type="duplicateValues" dxfId="41" priority="9"/>
  </conditionalFormatting>
  <conditionalFormatting sqref="DB22:DD22 DF22 DN22:DP22 DR22">
    <cfRule type="duplicateValues" dxfId="40" priority="8"/>
  </conditionalFormatting>
  <conditionalFormatting sqref="DB22:DD22 DF22:DH22 DN22:DP22 DR22:DT22">
    <cfRule type="duplicateValues" dxfId="39" priority="7"/>
  </conditionalFormatting>
  <conditionalFormatting sqref="DE22 DQ22">
    <cfRule type="duplicateValues" dxfId="38" priority="5"/>
  </conditionalFormatting>
  <conditionalFormatting sqref="DE22 DQ22">
    <cfRule type="duplicateValues" dxfId="37" priority="4"/>
  </conditionalFormatting>
  <conditionalFormatting sqref="DE22:DE25 DQ22:DQ25">
    <cfRule type="duplicateValues" dxfId="36" priority="3"/>
  </conditionalFormatting>
  <conditionalFormatting sqref="DL22:DL25">
    <cfRule type="duplicateValues" dxfId="35" priority="2"/>
  </conditionalFormatting>
  <conditionalFormatting sqref="DB22:DD25 DF22:DK25 DM22:DP25 DR22:DT25 DV22:DY25">
    <cfRule type="duplicateValues" dxfId="34" priority="17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EL37"/>
  <sheetViews>
    <sheetView zoomScaleNormal="100" workbookViewId="0">
      <pane xSplit="3" ySplit="4" topLeftCell="EE5" activePane="bottomRight" state="frozen"/>
      <selection pane="topRight" activeCell="D1" sqref="D1"/>
      <selection pane="bottomLeft" activeCell="A6" sqref="A6"/>
      <selection pane="bottomRight" activeCell="EF33" sqref="EF33"/>
    </sheetView>
  </sheetViews>
  <sheetFormatPr baseColWidth="10" defaultColWidth="12.6640625" defaultRowHeight="13.2" x14ac:dyDescent="0.25"/>
  <cols>
    <col min="1" max="1" width="2.6640625" style="13" customWidth="1"/>
    <col min="2" max="2" width="29.88671875" style="14" customWidth="1"/>
    <col min="3" max="3" width="15.6640625" style="13" bestFit="1" customWidth="1"/>
    <col min="4" max="34" width="12.6640625" style="13"/>
    <col min="35" max="16384" width="12.6640625" style="14"/>
  </cols>
  <sheetData>
    <row r="1" spans="1:142" ht="16.8" x14ac:dyDescent="0.25">
      <c r="A1" s="85" t="s">
        <v>61</v>
      </c>
      <c r="B1" s="85"/>
      <c r="C1" s="85"/>
    </row>
    <row r="2" spans="1:142" x14ac:dyDescent="0.25">
      <c r="A2" s="84" t="s">
        <v>23</v>
      </c>
      <c r="B2" s="84"/>
      <c r="C2" s="84"/>
    </row>
    <row r="4" spans="1:142" x14ac:dyDescent="0.25">
      <c r="A4" s="15" t="s">
        <v>1</v>
      </c>
      <c r="B4" s="17" t="s">
        <v>50</v>
      </c>
      <c r="C4" s="15" t="s">
        <v>2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</row>
    <row r="5" spans="1:142" x14ac:dyDescent="0.25">
      <c r="A5" s="19" t="s">
        <v>6</v>
      </c>
      <c r="B5" s="20" t="s">
        <v>7</v>
      </c>
      <c r="C5" s="19" t="s">
        <v>5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/>
      <c r="EL5" s="36"/>
    </row>
    <row r="6" spans="1:142" ht="3" customHeight="1" x14ac:dyDescent="0.25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42" x14ac:dyDescent="0.25">
      <c r="A7" s="15" t="s">
        <v>48</v>
      </c>
      <c r="B7" s="17" t="s">
        <v>12</v>
      </c>
      <c r="C7" s="15" t="s">
        <v>2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</row>
    <row r="8" spans="1:142" x14ac:dyDescent="0.25">
      <c r="A8" s="19" t="s">
        <v>3</v>
      </c>
      <c r="B8" s="20" t="s">
        <v>32</v>
      </c>
      <c r="C8" s="19" t="s">
        <v>14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/>
      <c r="EL8" s="22"/>
    </row>
    <row r="9" spans="1:142" x14ac:dyDescent="0.25">
      <c r="A9" s="19" t="s">
        <v>6</v>
      </c>
      <c r="B9" s="20" t="s">
        <v>33</v>
      </c>
      <c r="C9" s="19" t="s">
        <v>14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/>
      <c r="EL9" s="22"/>
    </row>
    <row r="10" spans="1:142" x14ac:dyDescent="0.25">
      <c r="A10" s="19" t="s">
        <v>8</v>
      </c>
      <c r="B10" s="20" t="s">
        <v>34</v>
      </c>
      <c r="C10" s="19" t="s">
        <v>14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/>
      <c r="EL10" s="22"/>
    </row>
    <row r="11" spans="1:142" x14ac:dyDescent="0.25">
      <c r="A11" s="19" t="s">
        <v>17</v>
      </c>
      <c r="B11" s="20" t="s">
        <v>10</v>
      </c>
      <c r="C11" s="19" t="s">
        <v>14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>+CS8+CS9+CS10</f>
        <v>1048564</v>
      </c>
      <c r="CT11" s="26">
        <f>+CT8+CT9+CT10</f>
        <v>1099307.6419999998</v>
      </c>
      <c r="CU11" s="26">
        <f>+CU8+CU9+CU10</f>
        <v>1254126.0590000001</v>
      </c>
      <c r="CV11" s="26">
        <f>+CV8+CV9+CV10</f>
        <v>1332873.1340000003</v>
      </c>
      <c r="CW11" s="26">
        <f t="shared" ref="CW11:CX11" si="3">+CW8+CW9+CW10</f>
        <v>1298982.87256</v>
      </c>
      <c r="CX11" s="26">
        <f t="shared" si="3"/>
        <v>1343397.0644700001</v>
      </c>
      <c r="CY11" s="26">
        <f>+CY8+CY9+CY10</f>
        <v>1369330.85934</v>
      </c>
      <c r="CZ11" s="26">
        <f>+CZ8+CZ9+CZ10</f>
        <v>1224590.9995000002</v>
      </c>
      <c r="DA11" s="26">
        <f>+DA8+DA9+DA10</f>
        <v>1227570.9619199997</v>
      </c>
      <c r="DB11" s="26">
        <f>+DB8+DB9+DB10</f>
        <v>1332284.5279999999</v>
      </c>
      <c r="DC11" s="26">
        <f t="shared" ref="DC11:DD11" si="4">+DC8+DC9+DC10</f>
        <v>1271616.4063167563</v>
      </c>
      <c r="DD11" s="26">
        <f t="shared" si="4"/>
        <v>1237160.9183999998</v>
      </c>
      <c r="DE11" s="26">
        <f>+DE8+DE9+DE10</f>
        <v>1309927.7702299999</v>
      </c>
      <c r="DF11" s="26">
        <f>+DF8+DF9+DF10</f>
        <v>1255025.8812566297</v>
      </c>
      <c r="DG11" s="26">
        <f>+DG8+DG9+DG10</f>
        <v>1163316.2187399999</v>
      </c>
      <c r="DH11" s="26">
        <f>+DH8+DH9+DH10</f>
        <v>1360842.1298700001</v>
      </c>
      <c r="DI11" s="26">
        <f t="shared" ref="DI11:DJ11" si="5">+DI8+DI9+DI10</f>
        <v>1313102.6796499998</v>
      </c>
      <c r="DJ11" s="26">
        <f t="shared" si="5"/>
        <v>1188562.0090900001</v>
      </c>
      <c r="DK11" s="26">
        <f t="shared" ref="DK11:DZ11" si="6">+DK8+DK9+DK10</f>
        <v>1231741.8854224603</v>
      </c>
      <c r="DL11" s="26">
        <f t="shared" si="6"/>
        <v>1160219.3970000001</v>
      </c>
      <c r="DM11" s="26">
        <f t="shared" si="6"/>
        <v>1209349.327</v>
      </c>
      <c r="DN11" s="26">
        <f t="shared" si="6"/>
        <v>1339432.081</v>
      </c>
      <c r="DO11" s="26">
        <f t="shared" si="6"/>
        <v>1215133.648</v>
      </c>
      <c r="DP11" s="26">
        <f t="shared" si="6"/>
        <v>1357967.7749999999</v>
      </c>
      <c r="DQ11" s="26">
        <f t="shared" si="6"/>
        <v>1191753.952</v>
      </c>
      <c r="DR11" s="26">
        <f t="shared" si="6"/>
        <v>1107231.527</v>
      </c>
      <c r="DS11" s="26">
        <f t="shared" si="6"/>
        <v>1109658.9580000001</v>
      </c>
      <c r="DT11" s="26">
        <f t="shared" si="6"/>
        <v>1024823.6</v>
      </c>
      <c r="DU11" s="26">
        <f t="shared" si="6"/>
        <v>1349548.4800000002</v>
      </c>
      <c r="DV11" s="26">
        <f t="shared" si="6"/>
        <v>1417565.4079999998</v>
      </c>
      <c r="DW11" s="26">
        <f t="shared" si="6"/>
        <v>1273048.8289999999</v>
      </c>
      <c r="DX11" s="26">
        <f t="shared" si="6"/>
        <v>1371065.75</v>
      </c>
      <c r="DY11" s="26">
        <f t="shared" si="6"/>
        <v>1351763.9769600001</v>
      </c>
      <c r="DZ11" s="26">
        <f t="shared" si="6"/>
        <v>1380828.3810400004</v>
      </c>
      <c r="EA11" s="26">
        <f t="shared" ref="EA11:EL11" si="7">+EA8+EA9+EA10</f>
        <v>1413.29756</v>
      </c>
      <c r="EB11" s="26">
        <f t="shared" si="7"/>
        <v>1409180.4609999999</v>
      </c>
      <c r="EC11" s="26">
        <f t="shared" si="7"/>
        <v>1444030.9679999999</v>
      </c>
      <c r="ED11" s="26">
        <f t="shared" si="7"/>
        <v>1315367.7009999999</v>
      </c>
      <c r="EE11" s="26">
        <f t="shared" si="7"/>
        <v>1454987.2200000002</v>
      </c>
      <c r="EF11" s="26">
        <f t="shared" si="7"/>
        <v>1313024.2306900001</v>
      </c>
      <c r="EG11" s="26">
        <f t="shared" si="7"/>
        <v>1482995.8022900003</v>
      </c>
      <c r="EH11" s="26">
        <f t="shared" si="7"/>
        <v>1409066.9282099996</v>
      </c>
      <c r="EI11" s="26">
        <f t="shared" si="7"/>
        <v>1240655.8528</v>
      </c>
      <c r="EJ11" s="26">
        <f t="shared" si="7"/>
        <v>1347197.21979</v>
      </c>
      <c r="EK11" s="26">
        <f t="shared" si="7"/>
        <v>0</v>
      </c>
      <c r="EL11" s="26">
        <f t="shared" si="7"/>
        <v>0</v>
      </c>
    </row>
    <row r="12" spans="1:142" s="60" customFormat="1" ht="3" customHeight="1" x14ac:dyDescent="0.25">
      <c r="A12" s="59"/>
      <c r="B12" s="58"/>
      <c r="C12" s="5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42" x14ac:dyDescent="0.25">
      <c r="A13" s="15" t="s">
        <v>29</v>
      </c>
      <c r="B13" s="17" t="s">
        <v>21</v>
      </c>
      <c r="C13" s="15" t="s">
        <v>2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W13" s="61"/>
      <c r="DC13" s="61"/>
      <c r="DI13" s="61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</row>
    <row r="14" spans="1:142" x14ac:dyDescent="0.25">
      <c r="A14" s="19" t="s">
        <v>3</v>
      </c>
      <c r="B14" s="20" t="s">
        <v>21</v>
      </c>
      <c r="C14" s="19" t="s">
        <v>22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/>
      <c r="EL14" s="22"/>
    </row>
    <row r="15" spans="1:142" s="38" customFormat="1" x14ac:dyDescent="0.25">
      <c r="A15" s="19" t="s">
        <v>6</v>
      </c>
      <c r="B15" s="20" t="s">
        <v>21</v>
      </c>
      <c r="C15" s="19" t="s">
        <v>5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/>
      <c r="EL15" s="22"/>
    </row>
    <row r="16" spans="1:142" ht="3" customHeight="1" x14ac:dyDescent="0.25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42" x14ac:dyDescent="0.25">
      <c r="A17" s="28"/>
      <c r="B17" s="29" t="s">
        <v>23</v>
      </c>
      <c r="C17" s="28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W17" s="13"/>
      <c r="DC17" s="13"/>
      <c r="DI17" s="13"/>
    </row>
    <row r="18" spans="1:142" x14ac:dyDescent="0.25">
      <c r="A18" s="30" t="s">
        <v>49</v>
      </c>
      <c r="B18" s="17" t="s">
        <v>39</v>
      </c>
      <c r="C18" s="15" t="s">
        <v>2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</row>
    <row r="19" spans="1:142" x14ac:dyDescent="0.25">
      <c r="A19" s="19" t="s">
        <v>3</v>
      </c>
      <c r="B19" s="20" t="s">
        <v>10</v>
      </c>
      <c r="C19" s="19" t="s">
        <v>45</v>
      </c>
      <c r="D19" s="26">
        <f t="shared" ref="D19:AI19" si="8">SUM(D20:D22)</f>
        <v>2113676.7999999993</v>
      </c>
      <c r="E19" s="26">
        <f t="shared" si="8"/>
        <v>3450275.7800000007</v>
      </c>
      <c r="F19" s="26">
        <f t="shared" si="8"/>
        <v>4266506.6999999993</v>
      </c>
      <c r="G19" s="26">
        <f t="shared" si="8"/>
        <v>5303727.3499999996</v>
      </c>
      <c r="H19" s="26">
        <f t="shared" si="8"/>
        <v>6011490.8500000043</v>
      </c>
      <c r="I19" s="26">
        <f t="shared" si="8"/>
        <v>7041414.3199999947</v>
      </c>
      <c r="J19" s="26">
        <f t="shared" si="8"/>
        <v>6892605.7899999972</v>
      </c>
      <c r="K19" s="26">
        <f t="shared" si="8"/>
        <v>6244207.6699999943</v>
      </c>
      <c r="L19" s="26">
        <f t="shared" si="8"/>
        <v>6489276.1599999992</v>
      </c>
      <c r="M19" s="26">
        <f t="shared" si="8"/>
        <v>7011917.620000001</v>
      </c>
      <c r="N19" s="26">
        <f t="shared" si="8"/>
        <v>7240074.8699999992</v>
      </c>
      <c r="O19" s="26">
        <f t="shared" si="8"/>
        <v>7778842.1700000092</v>
      </c>
      <c r="P19" s="26">
        <f t="shared" si="8"/>
        <v>8572588.1732147839</v>
      </c>
      <c r="Q19" s="26">
        <f t="shared" si="8"/>
        <v>7936214.5099999951</v>
      </c>
      <c r="R19" s="26">
        <f t="shared" si="8"/>
        <v>8510316.619032979</v>
      </c>
      <c r="S19" s="26">
        <f t="shared" si="8"/>
        <v>7996393.9076827774</v>
      </c>
      <c r="T19" s="26">
        <f t="shared" si="8"/>
        <v>7945909.1794639984</v>
      </c>
      <c r="U19" s="26">
        <f t="shared" si="8"/>
        <v>7884447.3262386676</v>
      </c>
      <c r="V19" s="26">
        <f t="shared" si="8"/>
        <v>9507716.4900000114</v>
      </c>
      <c r="W19" s="26">
        <f t="shared" si="8"/>
        <v>10009082.900000015</v>
      </c>
      <c r="X19" s="26">
        <f t="shared" si="8"/>
        <v>8846707.8200000059</v>
      </c>
      <c r="Y19" s="26">
        <f t="shared" si="8"/>
        <v>9622189.1402528174</v>
      </c>
      <c r="Z19" s="26">
        <f t="shared" si="8"/>
        <v>9709938.4280180316</v>
      </c>
      <c r="AA19" s="26">
        <f t="shared" si="8"/>
        <v>10751555.765558423</v>
      </c>
      <c r="AB19" s="26">
        <f t="shared" si="8"/>
        <v>10700152.409999991</v>
      </c>
      <c r="AC19" s="26">
        <f t="shared" si="8"/>
        <v>12050810.549999975</v>
      </c>
      <c r="AD19" s="26">
        <f t="shared" si="8"/>
        <v>11962754.643146884</v>
      </c>
      <c r="AE19" s="26">
        <f t="shared" si="8"/>
        <v>10338304.415619813</v>
      </c>
      <c r="AF19" s="26">
        <f t="shared" si="8"/>
        <v>11620275.497287054</v>
      </c>
      <c r="AG19" s="26">
        <f t="shared" si="8"/>
        <v>10871622.722455841</v>
      </c>
      <c r="AH19" s="26">
        <f t="shared" si="8"/>
        <v>11376083.857374707</v>
      </c>
      <c r="AI19" s="26">
        <f t="shared" si="8"/>
        <v>12086039.86343983</v>
      </c>
      <c r="AJ19" s="26">
        <f t="shared" ref="AJ19:BO19" si="9">SUM(AJ20:AJ22)</f>
        <v>9383231.958484387</v>
      </c>
      <c r="AK19" s="26">
        <f t="shared" si="9"/>
        <v>9928677.410217151</v>
      </c>
      <c r="AL19" s="26">
        <f t="shared" si="9"/>
        <v>10716103.990195358</v>
      </c>
      <c r="AM19" s="26">
        <f t="shared" si="9"/>
        <v>11085511.832724212</v>
      </c>
      <c r="AN19" s="26">
        <f t="shared" si="9"/>
        <v>10490267.713359535</v>
      </c>
      <c r="AO19" s="26">
        <f t="shared" si="9"/>
        <v>11275179.381958568</v>
      </c>
      <c r="AP19" s="26">
        <f t="shared" si="9"/>
        <v>11791351.394327197</v>
      </c>
      <c r="AQ19" s="26">
        <f t="shared" si="9"/>
        <v>10591170.600654589</v>
      </c>
      <c r="AR19" s="26">
        <f t="shared" si="9"/>
        <v>10474779.02522737</v>
      </c>
      <c r="AS19" s="26">
        <f t="shared" si="9"/>
        <v>10659052.801505696</v>
      </c>
      <c r="AT19" s="26">
        <f t="shared" si="9"/>
        <v>11275160.129649889</v>
      </c>
      <c r="AU19" s="26">
        <f t="shared" si="9"/>
        <v>11235635.008360183</v>
      </c>
      <c r="AV19" s="26">
        <f t="shared" si="9"/>
        <v>11479505</v>
      </c>
      <c r="AW19" s="26">
        <f t="shared" si="9"/>
        <v>12314599.286867015</v>
      </c>
      <c r="AX19" s="26">
        <f t="shared" si="9"/>
        <v>12356013.99999997</v>
      </c>
      <c r="AY19" s="26">
        <f t="shared" si="9"/>
        <v>12863575.252344418</v>
      </c>
      <c r="AZ19" s="26">
        <f t="shared" si="9"/>
        <v>13246254</v>
      </c>
      <c r="BA19" s="26">
        <f t="shared" si="9"/>
        <v>12733715</v>
      </c>
      <c r="BB19" s="26">
        <f t="shared" si="9"/>
        <v>12505898</v>
      </c>
      <c r="BC19" s="26">
        <f t="shared" si="9"/>
        <v>12748193.999999931</v>
      </c>
      <c r="BD19" s="26">
        <f t="shared" si="9"/>
        <v>12186208</v>
      </c>
      <c r="BE19" s="26">
        <f t="shared" si="9"/>
        <v>12299994</v>
      </c>
      <c r="BF19" s="26">
        <f t="shared" si="9"/>
        <v>13156989</v>
      </c>
      <c r="BG19" s="26">
        <f t="shared" si="9"/>
        <v>13123209</v>
      </c>
      <c r="BH19" s="26">
        <f t="shared" si="9"/>
        <v>11401016</v>
      </c>
      <c r="BI19" s="26">
        <f t="shared" si="9"/>
        <v>10744786.772769826</v>
      </c>
      <c r="BJ19" s="26">
        <f t="shared" si="9"/>
        <v>10046839</v>
      </c>
      <c r="BK19" s="26">
        <f t="shared" si="9"/>
        <v>12511014.592058234</v>
      </c>
      <c r="BL19" s="26">
        <f t="shared" si="9"/>
        <v>12355388.48</v>
      </c>
      <c r="BM19" s="26">
        <f t="shared" si="9"/>
        <v>11821798.387820924</v>
      </c>
      <c r="BN19" s="26">
        <f t="shared" si="9"/>
        <v>12617655.520000001</v>
      </c>
      <c r="BO19" s="26">
        <f t="shared" si="9"/>
        <v>10929568.693391319</v>
      </c>
      <c r="BP19" s="26">
        <f t="shared" ref="BP19:CB19" si="10">SUM(BP20:BP22)</f>
        <v>11371526.955391865</v>
      </c>
      <c r="BQ19" s="26">
        <f t="shared" si="10"/>
        <v>9747641.1250645667</v>
      </c>
      <c r="BR19" s="26">
        <f t="shared" si="10"/>
        <v>11530369.988840286</v>
      </c>
      <c r="BS19" s="26">
        <f t="shared" si="10"/>
        <v>10853903.415392855</v>
      </c>
      <c r="BT19" s="26">
        <f t="shared" si="10"/>
        <v>9883750.5453993678</v>
      </c>
      <c r="BU19" s="26">
        <f t="shared" si="10"/>
        <v>9532048.2219563201</v>
      </c>
      <c r="BV19" s="26">
        <f t="shared" si="10"/>
        <v>9735518.340936061</v>
      </c>
      <c r="BW19" s="26">
        <f t="shared" si="10"/>
        <v>9655747.0606786795</v>
      </c>
      <c r="BX19" s="26">
        <f t="shared" si="10"/>
        <v>9652159.1389287971</v>
      </c>
      <c r="BY19" s="26">
        <f t="shared" si="10"/>
        <v>10781413.218520481</v>
      </c>
      <c r="BZ19" s="26">
        <f t="shared" si="10"/>
        <v>11406984.818073245</v>
      </c>
      <c r="CA19" s="26">
        <f t="shared" si="10"/>
        <v>10573500.572068712</v>
      </c>
      <c r="CB19" s="26">
        <f t="shared" si="10"/>
        <v>10755432.548470637</v>
      </c>
      <c r="CC19" s="26">
        <f t="shared" ref="CC19:CR19" si="11">+CC20+CC21+CC22</f>
        <v>9904068.0029681325</v>
      </c>
      <c r="CD19" s="26">
        <f t="shared" si="11"/>
        <v>11582582.598489562</v>
      </c>
      <c r="CE19" s="26">
        <f t="shared" si="11"/>
        <v>12372748.391313583</v>
      </c>
      <c r="CF19" s="26">
        <f t="shared" si="11"/>
        <v>10463683.194608469</v>
      </c>
      <c r="CG19" s="26">
        <f t="shared" si="11"/>
        <v>11500778.872269241</v>
      </c>
      <c r="CH19" s="26">
        <f t="shared" si="11"/>
        <v>10401789.595468761</v>
      </c>
      <c r="CI19" s="26">
        <f t="shared" si="11"/>
        <v>11257415.797864279</v>
      </c>
      <c r="CJ19" s="26">
        <f t="shared" si="11"/>
        <v>11979313.716393474</v>
      </c>
      <c r="CK19" s="26">
        <f t="shared" si="11"/>
        <v>13156068.338882253</v>
      </c>
      <c r="CL19" s="26">
        <f t="shared" si="11"/>
        <v>12590703.230545007</v>
      </c>
      <c r="CM19" s="26">
        <f t="shared" si="11"/>
        <v>11599469.020109611</v>
      </c>
      <c r="CN19" s="26">
        <f t="shared" si="11"/>
        <v>11462732.535555821</v>
      </c>
      <c r="CO19" s="26">
        <f t="shared" si="11"/>
        <v>10963844.858349159</v>
      </c>
      <c r="CP19" s="26">
        <f t="shared" si="11"/>
        <v>11955410.126133269</v>
      </c>
      <c r="CQ19" s="26">
        <f t="shared" si="11"/>
        <v>11473263.62073075</v>
      </c>
      <c r="CR19" s="26">
        <f t="shared" si="11"/>
        <v>10028602.324658312</v>
      </c>
      <c r="CS19" s="26">
        <f>+CS20+CS21+CS22</f>
        <v>10959872.468883531</v>
      </c>
      <c r="CT19" s="26">
        <f>+CT20+CT21+CT22</f>
        <v>10931908.624439118</v>
      </c>
      <c r="CU19" s="26">
        <f>+CU20+CU21+CU22</f>
        <v>12265334.368071113</v>
      </c>
      <c r="CV19" s="26">
        <f>+CV20+CV21+CV22</f>
        <v>12670265.384024212</v>
      </c>
      <c r="CW19" s="26">
        <f t="shared" ref="CW19:CX19" si="12">+CW20+CW21+CW22</f>
        <v>13008596.931628736</v>
      </c>
      <c r="CX19" s="26">
        <f t="shared" si="12"/>
        <v>13362969.862105591</v>
      </c>
      <c r="CY19" s="26">
        <f>+CY20+CY21+CY22</f>
        <v>13481188.844631566</v>
      </c>
      <c r="CZ19" s="26">
        <f>+CZ20+CZ21+CZ22</f>
        <v>12785031.44427005</v>
      </c>
      <c r="DA19" s="26">
        <f>+DA20+DA21+DA22</f>
        <v>12960294.788951403</v>
      </c>
      <c r="DB19" s="26">
        <f>+DB20+DB21+DB22</f>
        <v>13474941.269970747</v>
      </c>
      <c r="DC19" s="26">
        <f t="shared" ref="DC19:DD19" si="13">+DC20+DC21+DC22</f>
        <v>13788500.140215833</v>
      </c>
      <c r="DD19" s="26">
        <f t="shared" si="13"/>
        <v>11940622.817105558</v>
      </c>
      <c r="DE19" s="26">
        <f>+DE20+DE21+DE22</f>
        <v>12842876.983550886</v>
      </c>
      <c r="DF19" s="26">
        <f>+DF20+DF21+DF22</f>
        <v>12690433.380430963</v>
      </c>
      <c r="DG19" s="26">
        <f>+DG20+DG21+DG22</f>
        <v>12164101.874769086</v>
      </c>
      <c r="DH19" s="26">
        <f>+DH20+DH21+DH22</f>
        <v>13913217.814214556</v>
      </c>
      <c r="DI19" s="26">
        <f t="shared" ref="DI19:DJ19" si="14">+DI20+DI21+DI22</f>
        <v>13551261.201586643</v>
      </c>
      <c r="DJ19" s="26">
        <f t="shared" si="14"/>
        <v>12004802.618732508</v>
      </c>
      <c r="DK19" s="26">
        <f t="shared" ref="DK19:DZ19" si="15">+DK20+DK21+DK22</f>
        <v>12272684.932109419</v>
      </c>
      <c r="DL19" s="26">
        <f t="shared" si="15"/>
        <v>12293440.555147506</v>
      </c>
      <c r="DM19" s="26">
        <f t="shared" si="15"/>
        <v>12470341.299999947</v>
      </c>
      <c r="DN19" s="26">
        <f t="shared" si="15"/>
        <v>13803995.007788967</v>
      </c>
      <c r="DO19" s="26">
        <f t="shared" si="15"/>
        <v>12446942.712097539</v>
      </c>
      <c r="DP19" s="26">
        <f t="shared" si="15"/>
        <v>13405803.610314894</v>
      </c>
      <c r="DQ19" s="26">
        <f t="shared" si="15"/>
        <v>10821514.443402264</v>
      </c>
      <c r="DR19" s="26">
        <f t="shared" si="15"/>
        <v>11462512.429999977</v>
      </c>
      <c r="DS19" s="26">
        <f t="shared" si="15"/>
        <v>12235169.48227299</v>
      </c>
      <c r="DT19" s="26">
        <f t="shared" si="15"/>
        <v>10425383.598018741</v>
      </c>
      <c r="DU19" s="26">
        <f t="shared" si="15"/>
        <v>12334005.308960596</v>
      </c>
      <c r="DV19" s="26">
        <f t="shared" si="15"/>
        <v>13358706.342358107</v>
      </c>
      <c r="DW19" s="26">
        <f t="shared" si="15"/>
        <v>12113593.203090796</v>
      </c>
      <c r="DX19" s="26">
        <f t="shared" si="15"/>
        <v>14174734.274886135</v>
      </c>
      <c r="DY19" s="26">
        <f t="shared" si="15"/>
        <v>13636846.910587078</v>
      </c>
      <c r="DZ19" s="26">
        <f t="shared" si="15"/>
        <v>14212699.470121205</v>
      </c>
      <c r="EA19" s="26">
        <f t="shared" ref="EA19:EL19" si="16">+EA20+EA21+EA22</f>
        <v>14953727.020886939</v>
      </c>
      <c r="EB19" s="26">
        <f t="shared" si="16"/>
        <v>14174575.658770585</v>
      </c>
      <c r="EC19" s="26">
        <f t="shared" si="16"/>
        <v>15613711.176643899</v>
      </c>
      <c r="ED19" s="26">
        <f t="shared" si="16"/>
        <v>14313633.849055087</v>
      </c>
      <c r="EE19" s="26">
        <f t="shared" si="16"/>
        <v>15051017.095549077</v>
      </c>
      <c r="EF19" s="26">
        <f t="shared" si="16"/>
        <v>14366032.723972587</v>
      </c>
      <c r="EG19" s="26">
        <f t="shared" si="16"/>
        <v>15583563</v>
      </c>
      <c r="EH19" s="26">
        <f t="shared" si="16"/>
        <v>15191295.679344796</v>
      </c>
      <c r="EI19" s="26">
        <f t="shared" si="16"/>
        <v>13681016.438543893</v>
      </c>
      <c r="EJ19" s="26">
        <f t="shared" si="16"/>
        <v>14774025.95069338</v>
      </c>
      <c r="EK19" s="26">
        <f t="shared" si="16"/>
        <v>0</v>
      </c>
      <c r="EL19" s="26">
        <f t="shared" si="16"/>
        <v>0</v>
      </c>
    </row>
    <row r="20" spans="1:142" x14ac:dyDescent="0.25">
      <c r="A20" s="19" t="s">
        <v>6</v>
      </c>
      <c r="B20" s="20" t="s">
        <v>42</v>
      </c>
      <c r="C20" s="19" t="s">
        <v>45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/>
      <c r="EL20" s="22"/>
    </row>
    <row r="21" spans="1:142" x14ac:dyDescent="0.25">
      <c r="A21" s="19" t="s">
        <v>8</v>
      </c>
      <c r="B21" s="20" t="s">
        <v>40</v>
      </c>
      <c r="C21" s="19" t="s">
        <v>45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/>
      <c r="EL21" s="22"/>
    </row>
    <row r="22" spans="1:142" x14ac:dyDescent="0.25">
      <c r="A22" s="19" t="s">
        <v>17</v>
      </c>
      <c r="B22" s="20" t="s">
        <v>41</v>
      </c>
      <c r="C22" s="19" t="s">
        <v>45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/>
      <c r="EL22" s="22"/>
    </row>
    <row r="23" spans="1:142" ht="3" customHeight="1" x14ac:dyDescent="0.25">
      <c r="CG23" s="38"/>
    </row>
    <row r="24" spans="1:142" ht="22.5" customHeight="1" x14ac:dyDescent="0.25">
      <c r="A24" s="87" t="s">
        <v>96</v>
      </c>
      <c r="B24" s="87"/>
      <c r="C24" s="87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</row>
    <row r="25" spans="1:142" ht="36" customHeight="1" x14ac:dyDescent="0.25">
      <c r="A25" s="87"/>
      <c r="B25" s="87"/>
      <c r="C25" s="87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42" x14ac:dyDescent="0.25">
      <c r="A26" s="72"/>
      <c r="B26" s="72"/>
      <c r="C26" s="72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42" x14ac:dyDescent="0.25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42" x14ac:dyDescent="0.25">
      <c r="BG30" s="35"/>
    </row>
    <row r="31" spans="1:142" x14ac:dyDescent="0.25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42" x14ac:dyDescent="0.25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 x14ac:dyDescent="0.25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 x14ac:dyDescent="0.25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 x14ac:dyDescent="0.25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 x14ac:dyDescent="0.25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CG20:DH20">
    <cfRule type="duplicateValues" dxfId="33" priority="7"/>
  </conditionalFormatting>
  <conditionalFormatting sqref="CH19:DI20">
    <cfRule type="duplicateValues" dxfId="32" priority="6"/>
  </conditionalFormatting>
  <conditionalFormatting sqref="BY20:DN22 BY19:DI19">
    <cfRule type="duplicateValues" dxfId="31" priority="5"/>
  </conditionalFormatting>
  <conditionalFormatting sqref="DO20:DT20 EA20:EF20">
    <cfRule type="duplicateValues" dxfId="30" priority="11"/>
  </conditionalFormatting>
  <conditionalFormatting sqref="DO20:DU20 EA20:EG20">
    <cfRule type="duplicateValues" dxfId="29" priority="13"/>
  </conditionalFormatting>
  <conditionalFormatting sqref="DO20:EL22">
    <cfRule type="duplicateValues" dxfId="28" priority="15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CQ26"/>
  <sheetViews>
    <sheetView tabSelected="1" workbookViewId="0">
      <pane xSplit="3" topLeftCell="CM1" activePane="topRight" state="frozen"/>
      <selection pane="topRight" activeCell="CO25" sqref="CO25"/>
    </sheetView>
  </sheetViews>
  <sheetFormatPr baseColWidth="10" defaultColWidth="12.6640625" defaultRowHeight="13.2" x14ac:dyDescent="0.25"/>
  <cols>
    <col min="1" max="1" width="3" style="13" bestFit="1" customWidth="1"/>
    <col min="2" max="2" width="34" style="14" bestFit="1" customWidth="1"/>
    <col min="3" max="3" width="15.6640625" style="13" bestFit="1" customWidth="1"/>
    <col min="4" max="16384" width="12.6640625" style="14"/>
  </cols>
  <sheetData>
    <row r="1" spans="1:95" ht="16.8" x14ac:dyDescent="0.25">
      <c r="A1" s="85" t="s">
        <v>61</v>
      </c>
      <c r="B1" s="85"/>
      <c r="C1" s="85"/>
    </row>
    <row r="2" spans="1:95" x14ac:dyDescent="0.25">
      <c r="A2" s="84" t="s">
        <v>24</v>
      </c>
      <c r="B2" s="84"/>
      <c r="C2" s="84"/>
    </row>
    <row r="4" spans="1:95" x14ac:dyDescent="0.25">
      <c r="A4" s="15" t="s">
        <v>1</v>
      </c>
      <c r="B4" s="17" t="s">
        <v>50</v>
      </c>
      <c r="C4" s="15" t="s">
        <v>2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</row>
    <row r="5" spans="1:95" x14ac:dyDescent="0.25">
      <c r="A5" s="19"/>
      <c r="B5" s="70" t="s">
        <v>9</v>
      </c>
      <c r="C5" s="19" t="s">
        <v>5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/>
      <c r="CQ5" s="22"/>
    </row>
    <row r="6" spans="1:95" ht="3" customHeight="1" x14ac:dyDescent="0.25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95" x14ac:dyDescent="0.25">
      <c r="A7" s="15" t="s">
        <v>48</v>
      </c>
      <c r="B7" s="17" t="s">
        <v>51</v>
      </c>
      <c r="C7" s="15" t="s">
        <v>2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</row>
    <row r="8" spans="1:95" x14ac:dyDescent="0.25">
      <c r="A8" s="19" t="s">
        <v>3</v>
      </c>
      <c r="B8" s="70" t="s">
        <v>16</v>
      </c>
      <c r="C8" s="19" t="s">
        <v>14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O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79">
        <f t="shared" si="5"/>
        <v>229829.73</v>
      </c>
      <c r="CL8" s="79">
        <f t="shared" si="5"/>
        <v>306991.37999999989</v>
      </c>
      <c r="CM8" s="79">
        <f t="shared" si="5"/>
        <v>261330.91</v>
      </c>
      <c r="CN8" s="79">
        <f t="shared" si="5"/>
        <v>250153.53999999998</v>
      </c>
      <c r="CO8" s="79">
        <f t="shared" si="5"/>
        <v>252442.57000000004</v>
      </c>
      <c r="CP8" s="26"/>
      <c r="CQ8" s="26"/>
    </row>
    <row r="9" spans="1:95" x14ac:dyDescent="0.25">
      <c r="A9" s="19" t="s">
        <v>6</v>
      </c>
      <c r="B9" s="70" t="s">
        <v>87</v>
      </c>
      <c r="C9" s="19" t="s">
        <v>14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/>
      <c r="CQ9" s="22"/>
    </row>
    <row r="10" spans="1:95" x14ac:dyDescent="0.25">
      <c r="A10" s="19" t="s">
        <v>8</v>
      </c>
      <c r="B10" s="70" t="s">
        <v>88</v>
      </c>
      <c r="C10" s="19" t="s">
        <v>14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/>
      <c r="CQ10" s="22"/>
    </row>
    <row r="11" spans="1:95" x14ac:dyDescent="0.25">
      <c r="A11" s="19" t="s">
        <v>17</v>
      </c>
      <c r="B11" s="70" t="s">
        <v>89</v>
      </c>
      <c r="C11" s="19" t="s">
        <v>14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/>
      <c r="CQ11" s="22"/>
    </row>
    <row r="12" spans="1:95" ht="12" customHeight="1" x14ac:dyDescent="0.25">
      <c r="A12" s="19" t="s">
        <v>19</v>
      </c>
      <c r="B12" s="70" t="s">
        <v>90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/>
      <c r="CQ12" s="22"/>
    </row>
    <row r="13" spans="1:95" ht="3" customHeight="1" x14ac:dyDescent="0.25">
      <c r="A13" s="73"/>
      <c r="B13" s="73"/>
      <c r="C13" s="73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95" ht="15.6" x14ac:dyDescent="0.25">
      <c r="A14" s="30" t="s">
        <v>29</v>
      </c>
      <c r="B14" s="17" t="s">
        <v>107</v>
      </c>
      <c r="C14" s="15" t="s">
        <v>2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</row>
    <row r="15" spans="1:95" x14ac:dyDescent="0.25">
      <c r="A15" s="19" t="s">
        <v>3</v>
      </c>
      <c r="B15" s="70" t="s">
        <v>10</v>
      </c>
      <c r="C15" s="19" t="s">
        <v>92</v>
      </c>
      <c r="D15" s="26">
        <f t="shared" ref="D15:I15" si="6">+D16+D17+D18</f>
        <v>697358.19980000006</v>
      </c>
      <c r="E15" s="26">
        <f t="shared" si="6"/>
        <v>4393661.08763</v>
      </c>
      <c r="F15" s="26">
        <f t="shared" si="6"/>
        <v>4179095.3108000001</v>
      </c>
      <c r="G15" s="26">
        <f t="shared" si="6"/>
        <v>6495651.6800000006</v>
      </c>
      <c r="H15" s="26">
        <f t="shared" si="6"/>
        <v>4315512.76</v>
      </c>
      <c r="I15" s="26">
        <f t="shared" si="6"/>
        <v>5187861.3482299997</v>
      </c>
      <c r="J15" s="26">
        <f>+J16+J17+J18</f>
        <v>4618977.1071800003</v>
      </c>
      <c r="K15" s="44">
        <f t="shared" ref="K15:AI15" si="7">+K16+K17+K18</f>
        <v>6323156.5417900002</v>
      </c>
      <c r="L15" s="26">
        <f t="shared" si="7"/>
        <v>7322938.8690900002</v>
      </c>
      <c r="M15" s="26">
        <f t="shared" si="7"/>
        <v>5349255.5049999999</v>
      </c>
      <c r="N15" s="26">
        <f t="shared" si="7"/>
        <v>5288441.0873560002</v>
      </c>
      <c r="O15" s="26">
        <f t="shared" si="7"/>
        <v>5595041.2421199996</v>
      </c>
      <c r="P15" s="26">
        <f t="shared" si="7"/>
        <v>5586561.2131499993</v>
      </c>
      <c r="Q15" s="26">
        <f t="shared" si="7"/>
        <v>7561866.1768300002</v>
      </c>
      <c r="R15" s="26">
        <f t="shared" si="7"/>
        <v>6267738.3079940006</v>
      </c>
      <c r="S15" s="26">
        <f t="shared" si="7"/>
        <v>8183978.1699200002</v>
      </c>
      <c r="T15" s="26">
        <f t="shared" si="7"/>
        <v>6954714.9485599995</v>
      </c>
      <c r="U15" s="26">
        <f t="shared" si="7"/>
        <v>4929814.60891</v>
      </c>
      <c r="V15" s="26">
        <f t="shared" si="7"/>
        <v>7306001.5170499999</v>
      </c>
      <c r="W15" s="44">
        <f t="shared" si="7"/>
        <v>10522575.731534699</v>
      </c>
      <c r="X15" s="26">
        <f t="shared" si="7"/>
        <v>5522080.0872499999</v>
      </c>
      <c r="Y15" s="26">
        <f t="shared" si="7"/>
        <v>5971379.8705699993</v>
      </c>
      <c r="Z15" s="26">
        <f t="shared" si="7"/>
        <v>5822865.1800000006</v>
      </c>
      <c r="AA15" s="26">
        <f t="shared" si="7"/>
        <v>6706178.5342800012</v>
      </c>
      <c r="AB15" s="26">
        <f t="shared" si="7"/>
        <v>6445076.6653708005</v>
      </c>
      <c r="AC15" s="26">
        <f t="shared" si="7"/>
        <v>8067581.0404223697</v>
      </c>
      <c r="AD15" s="26">
        <f t="shared" si="7"/>
        <v>6136900.6400000006</v>
      </c>
      <c r="AE15" s="26">
        <f t="shared" si="7"/>
        <v>8559947.7000000011</v>
      </c>
      <c r="AF15" s="26">
        <f t="shared" si="7"/>
        <v>7087940.9822800001</v>
      </c>
      <c r="AG15" s="26">
        <f>+AG16+AG17+AG18</f>
        <v>6502495.2649299996</v>
      </c>
      <c r="AH15" s="26">
        <f t="shared" si="7"/>
        <v>7600872.7287299996</v>
      </c>
      <c r="AI15" s="26">
        <f t="shared" si="7"/>
        <v>8505045.9952020403</v>
      </c>
      <c r="AJ15" s="26">
        <f t="shared" ref="AJ15:AU15" si="8">+AJ16+AJ17+AJ18</f>
        <v>5577082.2033400005</v>
      </c>
      <c r="AK15" s="26">
        <f t="shared" si="8"/>
        <v>7883634.0320699997</v>
      </c>
      <c r="AL15" s="26">
        <f t="shared" si="8"/>
        <v>4739975.9344300004</v>
      </c>
      <c r="AM15" s="26">
        <f t="shared" si="8"/>
        <v>5432260.36601</v>
      </c>
      <c r="AN15" s="26">
        <f t="shared" si="8"/>
        <v>7961657.7973000007</v>
      </c>
      <c r="AO15" s="26">
        <f t="shared" si="8"/>
        <v>7162213.1404799996</v>
      </c>
      <c r="AP15" s="26">
        <f t="shared" si="8"/>
        <v>5067540.9443600001</v>
      </c>
      <c r="AQ15" s="26">
        <f t="shared" si="8"/>
        <v>4866044.2100900002</v>
      </c>
      <c r="AR15" s="26">
        <f t="shared" si="8"/>
        <v>8616374.1573500019</v>
      </c>
      <c r="AS15" s="26">
        <f t="shared" si="8"/>
        <v>5303498.1744499998</v>
      </c>
      <c r="AT15" s="26">
        <f t="shared" si="8"/>
        <v>6481305.0679599997</v>
      </c>
      <c r="AU15" s="26">
        <f t="shared" si="8"/>
        <v>7634228.57859</v>
      </c>
      <c r="AV15" s="26">
        <f t="shared" ref="AV15:BA15" si="9">+AV16+AV17+AV18</f>
        <v>4920781.4790500002</v>
      </c>
      <c r="AW15" s="26">
        <f t="shared" si="9"/>
        <v>5902623.4778800001</v>
      </c>
      <c r="AX15" s="26">
        <f t="shared" si="9"/>
        <v>7919900.5999999996</v>
      </c>
      <c r="AY15" s="26">
        <f t="shared" si="9"/>
        <v>5680343.7228600001</v>
      </c>
      <c r="AZ15" s="26">
        <f t="shared" si="9"/>
        <v>6964166.3014399987</v>
      </c>
      <c r="BA15" s="26">
        <f t="shared" si="9"/>
        <v>8304801.2583152559</v>
      </c>
      <c r="BB15" s="26">
        <f t="shared" ref="BB15:BM15" si="10">+BB16+BB17+BB18</f>
        <v>4152642.9643064411</v>
      </c>
      <c r="BC15" s="26">
        <f t="shared" si="10"/>
        <v>6339010.7608099999</v>
      </c>
      <c r="BD15" s="26">
        <f t="shared" si="10"/>
        <v>6646922.0899999999</v>
      </c>
      <c r="BE15" s="26">
        <f t="shared" si="10"/>
        <v>7033952.8700000001</v>
      </c>
      <c r="BF15" s="26">
        <f t="shared" si="10"/>
        <v>6877375.5999999996</v>
      </c>
      <c r="BG15" s="26">
        <f t="shared" si="10"/>
        <v>6375204.5899999999</v>
      </c>
      <c r="BH15" s="26">
        <f t="shared" si="10"/>
        <v>6126137.3200000003</v>
      </c>
      <c r="BI15" s="26">
        <f t="shared" si="10"/>
        <v>7296499.4900000002</v>
      </c>
      <c r="BJ15" s="26">
        <f t="shared" si="10"/>
        <v>7269153.5300000003</v>
      </c>
      <c r="BK15" s="26">
        <f t="shared" si="10"/>
        <v>6635351.0199999996</v>
      </c>
      <c r="BL15" s="26">
        <f t="shared" si="10"/>
        <v>6381071.7400000002</v>
      </c>
      <c r="BM15" s="26">
        <f t="shared" si="10"/>
        <v>7981340.9699999997</v>
      </c>
      <c r="BN15" s="26">
        <f t="shared" ref="BN15:CO15" si="11">+BN16+BN17+BN18</f>
        <v>6904417.1299999999</v>
      </c>
      <c r="BO15" s="26">
        <f t="shared" si="11"/>
        <v>7523519.9099999992</v>
      </c>
      <c r="BP15" s="26">
        <f t="shared" si="11"/>
        <v>5350043.8199999994</v>
      </c>
      <c r="BQ15" s="26">
        <f t="shared" si="11"/>
        <v>8833375.8300000019</v>
      </c>
      <c r="BR15" s="26">
        <f t="shared" si="11"/>
        <v>4258940.0599999996</v>
      </c>
      <c r="BS15" s="26">
        <f t="shared" si="11"/>
        <v>7364992.1400000006</v>
      </c>
      <c r="BT15" s="26">
        <f t="shared" si="11"/>
        <v>6367569.5999999996</v>
      </c>
      <c r="BU15" s="26">
        <f t="shared" si="11"/>
        <v>5532605.5600000005</v>
      </c>
      <c r="BV15" s="26">
        <f t="shared" si="11"/>
        <v>8064549.7499999991</v>
      </c>
      <c r="BW15" s="26">
        <f t="shared" si="11"/>
        <v>6404858.3500000006</v>
      </c>
      <c r="BX15" s="26">
        <f t="shared" si="11"/>
        <v>5728229.7199999997</v>
      </c>
      <c r="BY15" s="26">
        <f t="shared" si="11"/>
        <v>2981636.2699999996</v>
      </c>
      <c r="BZ15" s="26">
        <f t="shared" si="11"/>
        <v>3341686.53</v>
      </c>
      <c r="CA15" s="26">
        <f t="shared" si="11"/>
        <v>6430952.4700000007</v>
      </c>
      <c r="CB15" s="26">
        <f t="shared" si="11"/>
        <v>6627343.6299999999</v>
      </c>
      <c r="CC15" s="26">
        <f t="shared" si="11"/>
        <v>2154048.8699999996</v>
      </c>
      <c r="CD15" s="26">
        <f t="shared" si="11"/>
        <v>1523650.5999999999</v>
      </c>
      <c r="CE15" s="26">
        <f t="shared" si="11"/>
        <v>1662934.95</v>
      </c>
      <c r="CF15" s="26">
        <f t="shared" si="11"/>
        <v>2070989.9899999998</v>
      </c>
      <c r="CG15" s="26">
        <f t="shared" si="11"/>
        <v>1943990.77</v>
      </c>
      <c r="CH15" s="26">
        <f t="shared" si="11"/>
        <v>1620946.93</v>
      </c>
      <c r="CI15" s="26">
        <f t="shared" si="11"/>
        <v>1848192.82</v>
      </c>
      <c r="CJ15" s="79">
        <f t="shared" si="11"/>
        <v>2052866.59</v>
      </c>
      <c r="CK15" s="79">
        <f t="shared" si="11"/>
        <v>1918753.8800000001</v>
      </c>
      <c r="CL15" s="79">
        <f t="shared" si="11"/>
        <v>2564686.27</v>
      </c>
      <c r="CM15" s="79">
        <f t="shared" si="11"/>
        <v>2191012.0499999998</v>
      </c>
      <c r="CN15" s="79">
        <f t="shared" si="11"/>
        <v>2092675.07</v>
      </c>
      <c r="CO15" s="79">
        <f t="shared" si="11"/>
        <v>2106292.71</v>
      </c>
      <c r="CP15" s="26"/>
      <c r="CQ15" s="26"/>
    </row>
    <row r="16" spans="1:95" x14ac:dyDescent="0.25">
      <c r="A16" s="19" t="s">
        <v>6</v>
      </c>
      <c r="B16" s="70" t="s">
        <v>46</v>
      </c>
      <c r="C16" s="19" t="s">
        <v>92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78">
        <v>57820.43</v>
      </c>
      <c r="CG16" s="78">
        <v>52022.23</v>
      </c>
      <c r="CH16" s="78">
        <v>47640.68</v>
      </c>
      <c r="CI16" s="78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58700.57</v>
      </c>
      <c r="CO16" s="25">
        <v>53900.319999999992</v>
      </c>
      <c r="CP16" s="25"/>
      <c r="CQ16" s="25"/>
    </row>
    <row r="17" spans="1:95" x14ac:dyDescent="0.25">
      <c r="A17" s="19" t="s">
        <v>8</v>
      </c>
      <c r="B17" s="70" t="s">
        <v>47</v>
      </c>
      <c r="C17" s="19" t="s">
        <v>92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78">
        <v>1985381.67</v>
      </c>
      <c r="CG17" s="78">
        <v>1886899.01</v>
      </c>
      <c r="CH17" s="78">
        <v>1569374.26</v>
      </c>
      <c r="CI17" s="78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/>
      <c r="CQ17" s="25"/>
    </row>
    <row r="18" spans="1:95" x14ac:dyDescent="0.25">
      <c r="A18" s="19" t="s">
        <v>17</v>
      </c>
      <c r="B18" s="70" t="s">
        <v>41</v>
      </c>
      <c r="C18" s="19" t="s">
        <v>92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21225.119999999999</v>
      </c>
      <c r="K18" s="41">
        <v>10883.6</v>
      </c>
      <c r="L18" s="25">
        <v>13641.6</v>
      </c>
      <c r="M18" s="25">
        <v>11049.15</v>
      </c>
      <c r="N18" s="25">
        <v>9535.68</v>
      </c>
      <c r="O18" s="25">
        <v>12261.76</v>
      </c>
      <c r="P18" s="25">
        <v>11495.12</v>
      </c>
      <c r="Q18" s="25">
        <v>15991.92</v>
      </c>
      <c r="R18" s="25">
        <v>21327.93</v>
      </c>
      <c r="S18" s="25">
        <v>23492.16</v>
      </c>
      <c r="T18" s="25">
        <v>14664.572499999998</v>
      </c>
      <c r="U18" s="25">
        <v>16402.13</v>
      </c>
      <c r="V18" s="25">
        <v>13241.76</v>
      </c>
      <c r="W18" s="41">
        <v>58312.47</v>
      </c>
      <c r="X18" s="25">
        <v>12096.44</v>
      </c>
      <c r="Y18" s="25">
        <v>17113.88</v>
      </c>
      <c r="Z18" s="25">
        <v>15066.24</v>
      </c>
      <c r="AA18" s="25">
        <v>21837.579999999998</v>
      </c>
      <c r="AB18" s="25">
        <v>16478.7</v>
      </c>
      <c r="AC18" s="25">
        <v>16662.240000000002</v>
      </c>
      <c r="AD18" s="25">
        <v>20076</v>
      </c>
      <c r="AE18" s="25">
        <v>17933.72</v>
      </c>
      <c r="AF18" s="25">
        <v>20014.61</v>
      </c>
      <c r="AG18" s="25">
        <v>14595.42</v>
      </c>
      <c r="AH18" s="25">
        <v>6544.58</v>
      </c>
      <c r="AI18" s="25">
        <v>19756.8</v>
      </c>
      <c r="AJ18" s="25">
        <v>15660.4</v>
      </c>
      <c r="AK18" s="25">
        <v>20012</v>
      </c>
      <c r="AL18" s="25">
        <v>12720.4</v>
      </c>
      <c r="AM18" s="25">
        <v>10906.56</v>
      </c>
      <c r="AN18" s="25">
        <v>16878.75</v>
      </c>
      <c r="AO18" s="25">
        <v>18228</v>
      </c>
      <c r="AP18" s="25">
        <v>14218.75</v>
      </c>
      <c r="AQ18" s="25">
        <v>9973.0400000000009</v>
      </c>
      <c r="AR18" s="25">
        <v>15550.92</v>
      </c>
      <c r="AS18" s="25">
        <v>11840.92</v>
      </c>
      <c r="AT18" s="25">
        <v>15070.44</v>
      </c>
      <c r="AU18" s="25">
        <v>43837.86</v>
      </c>
      <c r="AV18" s="25">
        <v>19599.52</v>
      </c>
      <c r="AW18" s="25">
        <v>13650</v>
      </c>
      <c r="AX18" s="25">
        <v>14465.92</v>
      </c>
      <c r="AY18" s="25">
        <v>12704.720000000001</v>
      </c>
      <c r="AZ18" s="25">
        <v>14429.52</v>
      </c>
      <c r="BA18" s="25">
        <v>15518.76</v>
      </c>
      <c r="BB18" s="25">
        <v>10993.92</v>
      </c>
      <c r="BC18" s="25">
        <v>16490</v>
      </c>
      <c r="BD18" s="25">
        <v>15717.52</v>
      </c>
      <c r="BE18" s="25">
        <v>15052.8</v>
      </c>
      <c r="BF18" s="25">
        <v>17995.14</v>
      </c>
      <c r="BG18" s="25">
        <v>47730.67</v>
      </c>
      <c r="BH18" s="25">
        <v>9394</v>
      </c>
      <c r="BI18" s="25">
        <v>14810.88</v>
      </c>
      <c r="BJ18" s="25">
        <v>13018.32</v>
      </c>
      <c r="BK18" s="25">
        <v>14860.16</v>
      </c>
      <c r="BL18" s="25">
        <v>42406.32</v>
      </c>
      <c r="BM18" s="25">
        <v>20649.39</v>
      </c>
      <c r="BN18" s="25">
        <v>12072.14</v>
      </c>
      <c r="BO18" s="25">
        <v>82819.520000000004</v>
      </c>
      <c r="BP18" s="25">
        <v>10456.6</v>
      </c>
      <c r="BQ18" s="25">
        <v>16878.96</v>
      </c>
      <c r="BR18" s="25">
        <v>8552.8799999999992</v>
      </c>
      <c r="BS18" s="25">
        <v>49177.479999999996</v>
      </c>
      <c r="BT18" s="25">
        <v>13954.92</v>
      </c>
      <c r="BU18" s="25">
        <v>12561.64</v>
      </c>
      <c r="BV18" s="25">
        <v>15633.269999999999</v>
      </c>
      <c r="BW18" s="25">
        <v>12541.23</v>
      </c>
      <c r="BX18" s="25">
        <v>14652.15</v>
      </c>
      <c r="BY18" s="25">
        <v>10041.67</v>
      </c>
      <c r="BZ18" s="25">
        <v>10997.59</v>
      </c>
      <c r="CA18" s="25">
        <v>15037.99</v>
      </c>
      <c r="CB18" s="25">
        <v>16000.84</v>
      </c>
      <c r="CC18" s="25">
        <v>5779.09</v>
      </c>
      <c r="CD18" s="25">
        <v>3956.4</v>
      </c>
      <c r="CE18" s="25">
        <v>15897.419999999998</v>
      </c>
      <c r="CF18" s="78">
        <v>27787.89</v>
      </c>
      <c r="CG18" s="78">
        <v>5069.53</v>
      </c>
      <c r="CH18" s="78">
        <v>3931.99</v>
      </c>
      <c r="CI18" s="78">
        <v>26626.75</v>
      </c>
      <c r="CJ18" s="25">
        <v>3925.23</v>
      </c>
      <c r="CK18" s="25">
        <v>4532.57</v>
      </c>
      <c r="CL18" s="78">
        <v>4452.24</v>
      </c>
      <c r="CM18" s="25">
        <v>6407.8099999999995</v>
      </c>
      <c r="CN18" s="25">
        <v>726.51</v>
      </c>
      <c r="CO18" s="25">
        <v>539.17999999999995</v>
      </c>
      <c r="CP18" s="25"/>
      <c r="CQ18" s="25"/>
    </row>
    <row r="19" spans="1:95" ht="3" customHeight="1" x14ac:dyDescent="0.25">
      <c r="A19" s="19"/>
      <c r="B19" s="20"/>
      <c r="C19" s="23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</row>
    <row r="20" spans="1:95" ht="23.25" customHeight="1" x14ac:dyDescent="0.25">
      <c r="A20" s="87" t="s">
        <v>102</v>
      </c>
      <c r="B20" s="87"/>
      <c r="C20" s="87"/>
      <c r="T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95" ht="26.25" customHeight="1" x14ac:dyDescent="0.25">
      <c r="A21" s="87" t="s">
        <v>116</v>
      </c>
      <c r="B21" s="87"/>
      <c r="C21" s="87"/>
      <c r="T21" s="34"/>
      <c r="X21" s="35"/>
      <c r="Y21" s="35"/>
      <c r="Z21" s="35"/>
      <c r="AA21" s="35"/>
      <c r="AB21" s="35"/>
      <c r="AC21" s="35"/>
      <c r="AD21" s="35"/>
      <c r="AE21" s="35"/>
      <c r="AF21" s="35"/>
      <c r="AG21" s="35"/>
    </row>
    <row r="22" spans="1:95" x14ac:dyDescent="0.25">
      <c r="B22" s="42"/>
      <c r="T22" s="34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95" x14ac:dyDescent="0.25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95" x14ac:dyDescent="0.25">
      <c r="T24" s="34"/>
      <c r="AD24" s="35"/>
      <c r="AE24" s="35"/>
      <c r="AF24" s="35"/>
      <c r="AG24" s="35"/>
      <c r="AL24" s="47"/>
    </row>
    <row r="25" spans="1:95" x14ac:dyDescent="0.25">
      <c r="AD25" s="35"/>
      <c r="AE25" s="35"/>
      <c r="AF25" s="35"/>
      <c r="AG25" s="35"/>
    </row>
    <row r="26" spans="1:95" x14ac:dyDescent="0.25">
      <c r="AD26" s="35"/>
      <c r="AE26" s="35"/>
      <c r="AF26" s="35"/>
      <c r="AG26" s="35"/>
    </row>
  </sheetData>
  <mergeCells count="4">
    <mergeCell ref="A20:C20"/>
    <mergeCell ref="A2:C2"/>
    <mergeCell ref="A1:C1"/>
    <mergeCell ref="A21:C21"/>
  </mergeCells>
  <conditionalFormatting sqref="AY16:BS16">
    <cfRule type="duplicateValues" dxfId="27" priority="8"/>
  </conditionalFormatting>
  <conditionalFormatting sqref="AS16:BS18">
    <cfRule type="duplicateValues" dxfId="26" priority="7"/>
  </conditionalFormatting>
  <conditionalFormatting sqref="BT16:CE16">
    <cfRule type="duplicateValues" dxfId="25" priority="6"/>
  </conditionalFormatting>
  <conditionalFormatting sqref="BT16:CE18">
    <cfRule type="duplicateValues" dxfId="24" priority="5"/>
  </conditionalFormatting>
  <conditionalFormatting sqref="CF16 CH16:CQ16">
    <cfRule type="duplicateValues" dxfId="23" priority="4"/>
  </conditionalFormatting>
  <conditionalFormatting sqref="CF16:CF18 CH16:CQ18">
    <cfRule type="duplicateValues" dxfId="22" priority="3"/>
  </conditionalFormatting>
  <conditionalFormatting sqref="CG16">
    <cfRule type="duplicateValues" dxfId="21" priority="2"/>
  </conditionalFormatting>
  <conditionalFormatting sqref="CG16:CG18">
    <cfRule type="duplicateValues" dxfId="20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FC34"/>
  <sheetViews>
    <sheetView zoomScaleNormal="100" workbookViewId="0">
      <pane xSplit="3" ySplit="4" topLeftCell="EW5" activePane="bottomRight" state="frozen"/>
      <selection pane="topRight" activeCell="D1" sqref="D1"/>
      <selection pane="bottomLeft" activeCell="A6" sqref="A6"/>
      <selection pane="bottomRight" activeCell="EZ36" sqref="EZ36"/>
    </sheetView>
  </sheetViews>
  <sheetFormatPr baseColWidth="10" defaultColWidth="12.6640625" defaultRowHeight="13.2" x14ac:dyDescent="0.25"/>
  <cols>
    <col min="1" max="1" width="3.33203125" style="53" bestFit="1" customWidth="1"/>
    <col min="2" max="2" width="29.88671875" style="14" bestFit="1" customWidth="1"/>
    <col min="3" max="3" width="15.6640625" style="13" bestFit="1" customWidth="1"/>
    <col min="4" max="51" width="12.6640625" style="13"/>
    <col min="52" max="16384" width="12.6640625" style="14"/>
  </cols>
  <sheetData>
    <row r="1" spans="1:159" ht="16.8" x14ac:dyDescent="0.25">
      <c r="A1" s="85" t="s">
        <v>61</v>
      </c>
      <c r="B1" s="85"/>
      <c r="C1" s="85"/>
    </row>
    <row r="2" spans="1:159" x14ac:dyDescent="0.25">
      <c r="A2" s="84" t="s">
        <v>56</v>
      </c>
      <c r="B2" s="84"/>
      <c r="C2" s="84"/>
    </row>
    <row r="4" spans="1:159" x14ac:dyDescent="0.25">
      <c r="A4" s="48" t="s">
        <v>1</v>
      </c>
      <c r="B4" s="17" t="s">
        <v>50</v>
      </c>
      <c r="C4" s="15" t="s">
        <v>2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</row>
    <row r="5" spans="1:159" x14ac:dyDescent="0.25">
      <c r="A5" s="49"/>
      <c r="B5" s="20" t="s">
        <v>30</v>
      </c>
      <c r="C5" s="19" t="s">
        <v>5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/>
      <c r="FC5" s="22"/>
    </row>
    <row r="6" spans="1:159" ht="3" customHeight="1" x14ac:dyDescent="0.25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59" x14ac:dyDescent="0.25">
      <c r="A7" s="48" t="s">
        <v>48</v>
      </c>
      <c r="B7" s="17" t="s">
        <v>12</v>
      </c>
      <c r="C7" s="15" t="s">
        <v>2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</row>
    <row r="8" spans="1:159" x14ac:dyDescent="0.25">
      <c r="A8" s="49" t="s">
        <v>3</v>
      </c>
      <c r="B8" s="20" t="s">
        <v>13</v>
      </c>
      <c r="C8" s="19" t="s">
        <v>14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/>
      <c r="FC8" s="22"/>
    </row>
    <row r="9" spans="1:159" x14ac:dyDescent="0.25">
      <c r="A9" s="49" t="s">
        <v>6</v>
      </c>
      <c r="B9" s="20" t="s">
        <v>15</v>
      </c>
      <c r="C9" s="19" t="s">
        <v>14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/>
      <c r="FC9" s="22"/>
    </row>
    <row r="10" spans="1:159" x14ac:dyDescent="0.25">
      <c r="A10" s="49" t="s">
        <v>8</v>
      </c>
      <c r="B10" s="20" t="s">
        <v>16</v>
      </c>
      <c r="C10" s="19" t="s">
        <v>14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/>
      <c r="FC10" s="22"/>
    </row>
    <row r="11" spans="1:159" x14ac:dyDescent="0.25">
      <c r="A11" s="49" t="s">
        <v>17</v>
      </c>
      <c r="B11" s="20" t="s">
        <v>18</v>
      </c>
      <c r="C11" s="19" t="s">
        <v>14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/>
      <c r="FC11" s="22"/>
    </row>
    <row r="12" spans="1:159" x14ac:dyDescent="0.25">
      <c r="A12" s="49" t="s">
        <v>19</v>
      </c>
      <c r="B12" s="20" t="s">
        <v>20</v>
      </c>
      <c r="C12" s="19" t="s">
        <v>14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/>
      <c r="FC12" s="22"/>
    </row>
    <row r="13" spans="1:159" x14ac:dyDescent="0.25">
      <c r="A13" s="49" t="s">
        <v>28</v>
      </c>
      <c r="B13" s="20" t="s">
        <v>10</v>
      </c>
      <c r="C13" s="19" t="s">
        <v>14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C13" si="8">+FB8+FB9+FB10+FB11+FB12</f>
        <v>0</v>
      </c>
      <c r="FC13" s="26">
        <f t="shared" si="8"/>
        <v>0</v>
      </c>
    </row>
    <row r="14" spans="1:159" ht="3" customHeight="1" x14ac:dyDescent="0.25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59" x14ac:dyDescent="0.25">
      <c r="A15" s="48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</row>
    <row r="16" spans="1:159" x14ac:dyDescent="0.25">
      <c r="A16" s="49" t="s">
        <v>3</v>
      </c>
      <c r="B16" s="20" t="s">
        <v>21</v>
      </c>
      <c r="C16" s="19" t="s">
        <v>22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/>
      <c r="FC16" s="22"/>
    </row>
    <row r="17" spans="1:159" x14ac:dyDescent="0.25">
      <c r="A17" s="49" t="s">
        <v>6</v>
      </c>
      <c r="B17" s="20" t="s">
        <v>21</v>
      </c>
      <c r="C17" s="19" t="s">
        <v>5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/>
      <c r="FC17" s="22"/>
    </row>
    <row r="18" spans="1:159" ht="3" customHeight="1" x14ac:dyDescent="0.25">
      <c r="B18" s="20"/>
      <c r="C18" s="19"/>
      <c r="EW18" s="80"/>
    </row>
    <row r="19" spans="1:159" ht="15.6" x14ac:dyDescent="0.25">
      <c r="A19" s="30" t="s">
        <v>49</v>
      </c>
      <c r="B19" s="17" t="s">
        <v>109</v>
      </c>
      <c r="C19" s="15" t="s">
        <v>2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</row>
    <row r="20" spans="1:159" x14ac:dyDescent="0.25">
      <c r="A20" s="49" t="s">
        <v>3</v>
      </c>
      <c r="B20" s="20" t="s">
        <v>10</v>
      </c>
      <c r="C20" s="19" t="s">
        <v>92</v>
      </c>
      <c r="D20" s="26">
        <f>+SUM(D21:D23)</f>
        <v>5560094.9479999989</v>
      </c>
      <c r="E20" s="26">
        <f t="shared" ref="E20:BP20" si="9">+SUM(E21:E23)</f>
        <v>5039073.1219990002</v>
      </c>
      <c r="F20" s="26">
        <f t="shared" si="9"/>
        <v>5884990.9944469407</v>
      </c>
      <c r="G20" s="26">
        <f t="shared" si="9"/>
        <v>5655218.2599999988</v>
      </c>
      <c r="H20" s="26">
        <f t="shared" si="9"/>
        <v>5469731.964999998</v>
      </c>
      <c r="I20" s="26">
        <f t="shared" si="9"/>
        <v>5365651.3580000047</v>
      </c>
      <c r="J20" s="26">
        <f t="shared" si="9"/>
        <v>4624155.5560000045</v>
      </c>
      <c r="K20" s="26">
        <f t="shared" si="9"/>
        <v>5158774.972000001</v>
      </c>
      <c r="L20" s="26">
        <f t="shared" si="9"/>
        <v>4885677.8940000013</v>
      </c>
      <c r="M20" s="26">
        <f t="shared" si="9"/>
        <v>5093436.12</v>
      </c>
      <c r="N20" s="26">
        <f t="shared" si="9"/>
        <v>5024583.194000002</v>
      </c>
      <c r="O20" s="26">
        <f t="shared" si="9"/>
        <v>5382597.398</v>
      </c>
      <c r="P20" s="26">
        <f t="shared" si="9"/>
        <v>5302213.2600000007</v>
      </c>
      <c r="Q20" s="26">
        <f t="shared" si="9"/>
        <v>5070983.371000004</v>
      </c>
      <c r="R20" s="26">
        <f t="shared" si="9"/>
        <v>5321863.8890000014</v>
      </c>
      <c r="S20" s="26">
        <f t="shared" si="9"/>
        <v>4758779.5699999994</v>
      </c>
      <c r="T20" s="26">
        <f t="shared" si="9"/>
        <v>5279941.9700000025</v>
      </c>
      <c r="U20" s="26">
        <f t="shared" si="9"/>
        <v>5568730.0449999981</v>
      </c>
      <c r="V20" s="26">
        <f t="shared" si="9"/>
        <v>5872553.3589999964</v>
      </c>
      <c r="W20" s="26">
        <f t="shared" si="9"/>
        <v>6103146.9790000012</v>
      </c>
      <c r="X20" s="26">
        <f t="shared" si="9"/>
        <v>6026718.8830000032</v>
      </c>
      <c r="Y20" s="26">
        <f t="shared" si="9"/>
        <v>5717209.8380000014</v>
      </c>
      <c r="Z20" s="26">
        <f t="shared" si="9"/>
        <v>6247768.3389999978</v>
      </c>
      <c r="AA20" s="26">
        <f t="shared" si="9"/>
        <v>7366152.758000005</v>
      </c>
      <c r="AB20" s="26">
        <f t="shared" si="9"/>
        <v>4887267</v>
      </c>
      <c r="AC20" s="26">
        <f t="shared" si="9"/>
        <v>7222268.4200000009</v>
      </c>
      <c r="AD20" s="26">
        <f t="shared" si="9"/>
        <v>7040474.1100000003</v>
      </c>
      <c r="AE20" s="26">
        <f t="shared" si="9"/>
        <v>6892993.1199999955</v>
      </c>
      <c r="AF20" s="26">
        <f t="shared" si="9"/>
        <v>7417621.5100000054</v>
      </c>
      <c r="AG20" s="26">
        <f t="shared" si="9"/>
        <v>6541176.6600000001</v>
      </c>
      <c r="AH20" s="26">
        <f t="shared" si="9"/>
        <v>5658503.7000000002</v>
      </c>
      <c r="AI20" s="26">
        <f t="shared" si="9"/>
        <v>5975126.7599999988</v>
      </c>
      <c r="AJ20" s="26">
        <f t="shared" si="9"/>
        <v>6480994.9300000053</v>
      </c>
      <c r="AK20" s="26">
        <f t="shared" si="9"/>
        <v>5907374.4899999965</v>
      </c>
      <c r="AL20" s="26">
        <f t="shared" si="9"/>
        <v>5997398.4099999992</v>
      </c>
      <c r="AM20" s="26">
        <f t="shared" si="9"/>
        <v>6375933.9700000007</v>
      </c>
      <c r="AN20" s="26">
        <f t="shared" si="9"/>
        <v>6833063.8499999959</v>
      </c>
      <c r="AO20" s="26">
        <f t="shared" si="9"/>
        <v>6022580.1100000013</v>
      </c>
      <c r="AP20" s="26">
        <f t="shared" si="9"/>
        <v>7588798.4899999974</v>
      </c>
      <c r="AQ20" s="26">
        <f t="shared" si="9"/>
        <v>6484806.3499999959</v>
      </c>
      <c r="AR20" s="26">
        <f t="shared" si="9"/>
        <v>7083804.2199999997</v>
      </c>
      <c r="AS20" s="26">
        <f t="shared" si="9"/>
        <v>6201524.0400000019</v>
      </c>
      <c r="AT20" s="26">
        <f t="shared" si="9"/>
        <v>6144971.1999999946</v>
      </c>
      <c r="AU20" s="26">
        <f t="shared" si="9"/>
        <v>5361701.6699999962</v>
      </c>
      <c r="AV20" s="26">
        <f t="shared" si="9"/>
        <v>7728298.879999999</v>
      </c>
      <c r="AW20" s="26">
        <f t="shared" si="9"/>
        <v>6215369.2800000049</v>
      </c>
      <c r="AX20" s="26">
        <f t="shared" si="9"/>
        <v>6880342.5700000003</v>
      </c>
      <c r="AY20" s="26">
        <f t="shared" si="9"/>
        <v>9482166.9099999983</v>
      </c>
      <c r="AZ20" s="26">
        <f t="shared" si="9"/>
        <v>6359901.9800000004</v>
      </c>
      <c r="BA20" s="26">
        <f t="shared" si="9"/>
        <v>7749854.6299999971</v>
      </c>
      <c r="BB20" s="26">
        <f t="shared" si="9"/>
        <v>7908285.9699999979</v>
      </c>
      <c r="BC20" s="26">
        <f t="shared" si="9"/>
        <v>7174759.3699999982</v>
      </c>
      <c r="BD20" s="26">
        <f t="shared" si="9"/>
        <v>8251893.9600000037</v>
      </c>
      <c r="BE20" s="26">
        <f t="shared" si="9"/>
        <v>8653101.7700000014</v>
      </c>
      <c r="BF20" s="26">
        <f t="shared" si="9"/>
        <v>9243908.1199999992</v>
      </c>
      <c r="BG20" s="26">
        <f t="shared" si="9"/>
        <v>8365061.0099999988</v>
      </c>
      <c r="BH20" s="26">
        <f t="shared" si="9"/>
        <v>10011383.029999999</v>
      </c>
      <c r="BI20" s="26">
        <f t="shared" si="9"/>
        <v>12139236.560000001</v>
      </c>
      <c r="BJ20" s="26">
        <f t="shared" si="9"/>
        <v>8172726.0199999968</v>
      </c>
      <c r="BK20" s="26">
        <f t="shared" si="9"/>
        <v>12066923.859999999</v>
      </c>
      <c r="BL20" s="26">
        <f t="shared" si="9"/>
        <v>9866305.5100000016</v>
      </c>
      <c r="BM20" s="26">
        <f t="shared" si="9"/>
        <v>9539440.7500000019</v>
      </c>
      <c r="BN20" s="26">
        <f t="shared" si="9"/>
        <v>9474401.370000001</v>
      </c>
      <c r="BO20" s="26">
        <f t="shared" si="9"/>
        <v>9241574</v>
      </c>
      <c r="BP20" s="26">
        <f t="shared" si="9"/>
        <v>10725764.020000003</v>
      </c>
      <c r="BQ20" s="26">
        <f t="shared" ref="BQ20:CU20" si="10">+SUM(BQ21:BQ23)</f>
        <v>9770381.439999992</v>
      </c>
      <c r="BR20" s="26">
        <f t="shared" si="10"/>
        <v>11194093.880000012</v>
      </c>
      <c r="BS20" s="26">
        <f t="shared" si="10"/>
        <v>11022928.639999999</v>
      </c>
      <c r="BT20" s="26">
        <f t="shared" si="10"/>
        <v>12994868.269999979</v>
      </c>
      <c r="BU20" s="26">
        <f t="shared" si="10"/>
        <v>12470044.890000001</v>
      </c>
      <c r="BV20" s="26">
        <f t="shared" si="10"/>
        <v>8992372.6899999995</v>
      </c>
      <c r="BW20" s="26">
        <f t="shared" si="10"/>
        <v>9055060.8000000007</v>
      </c>
      <c r="BX20" s="26">
        <f t="shared" si="10"/>
        <v>11321356.24</v>
      </c>
      <c r="BY20" s="26">
        <f t="shared" si="10"/>
        <v>7863273.1599999964</v>
      </c>
      <c r="BZ20" s="26">
        <f t="shared" si="10"/>
        <v>10025901.379999999</v>
      </c>
      <c r="CA20" s="26">
        <f t="shared" si="10"/>
        <v>12326210</v>
      </c>
      <c r="CB20" s="26">
        <f t="shared" si="10"/>
        <v>11958762</v>
      </c>
      <c r="CC20" s="26">
        <f t="shared" si="10"/>
        <v>16015158.12999999</v>
      </c>
      <c r="CD20" s="26">
        <f t="shared" si="10"/>
        <v>17302820.990000002</v>
      </c>
      <c r="CE20" s="26">
        <f t="shared" si="10"/>
        <v>16953090.989999998</v>
      </c>
      <c r="CF20" s="26">
        <f t="shared" si="10"/>
        <v>19756020.169999994</v>
      </c>
      <c r="CG20" s="26">
        <f t="shared" si="10"/>
        <v>20266776.479999989</v>
      </c>
      <c r="CH20" s="26">
        <f t="shared" si="10"/>
        <v>27008159.310000014</v>
      </c>
      <c r="CI20" s="26">
        <f t="shared" si="10"/>
        <v>38261593.51000005</v>
      </c>
      <c r="CJ20" s="26">
        <f t="shared" si="10"/>
        <v>19732651.819999989</v>
      </c>
      <c r="CK20" s="26">
        <f t="shared" si="10"/>
        <v>28719781.890000023</v>
      </c>
      <c r="CL20" s="26">
        <f t="shared" si="10"/>
        <v>30167745.960000005</v>
      </c>
      <c r="CM20" s="26">
        <f t="shared" si="10"/>
        <v>27023285.179999992</v>
      </c>
      <c r="CN20" s="26">
        <f t="shared" si="10"/>
        <v>31366527</v>
      </c>
      <c r="CO20" s="26">
        <f t="shared" si="10"/>
        <v>24375651</v>
      </c>
      <c r="CP20" s="26">
        <f t="shared" si="10"/>
        <v>33197485.120000005</v>
      </c>
      <c r="CQ20" s="26">
        <f t="shared" si="10"/>
        <v>27024378.040000003</v>
      </c>
      <c r="CR20" s="26">
        <f t="shared" si="10"/>
        <v>26700358.140000012</v>
      </c>
      <c r="CS20" s="26">
        <f t="shared" si="10"/>
        <v>36272428.640000008</v>
      </c>
      <c r="CT20" s="26">
        <f t="shared" si="10"/>
        <v>34691176.739999987</v>
      </c>
      <c r="CU20" s="26">
        <f t="shared" si="10"/>
        <v>43077317.409999974</v>
      </c>
      <c r="CV20" s="26">
        <f t="shared" ref="CV20:DG20" si="11">+SUM(CV21:CV23)</f>
        <v>25538359.430000003</v>
      </c>
      <c r="CW20" s="26">
        <f t="shared" si="11"/>
        <v>29328014.010000005</v>
      </c>
      <c r="CX20" s="26">
        <f t="shared" si="11"/>
        <v>28094887.170000013</v>
      </c>
      <c r="CY20" s="26">
        <f t="shared" si="11"/>
        <v>26117886.930000003</v>
      </c>
      <c r="CZ20" s="26">
        <f t="shared" si="11"/>
        <v>31501000.57</v>
      </c>
      <c r="DA20" s="26">
        <f t="shared" si="11"/>
        <v>30128491.100000001</v>
      </c>
      <c r="DB20" s="26">
        <f t="shared" si="11"/>
        <v>21726815.370000001</v>
      </c>
      <c r="DC20" s="26">
        <f t="shared" si="11"/>
        <v>32447080.680000011</v>
      </c>
      <c r="DD20" s="26">
        <f t="shared" si="11"/>
        <v>31988251.930000007</v>
      </c>
      <c r="DE20" s="26">
        <f t="shared" si="11"/>
        <v>29330560.809999984</v>
      </c>
      <c r="DF20" s="26">
        <f t="shared" si="11"/>
        <v>33236189.389999982</v>
      </c>
      <c r="DG20" s="26">
        <f t="shared" si="11"/>
        <v>31221116.970000003</v>
      </c>
      <c r="DH20" s="26">
        <f t="shared" ref="DH20:DM20" si="12">+SUM(DH21:DH23)</f>
        <v>29934021.049999997</v>
      </c>
      <c r="DI20" s="26">
        <f t="shared" si="12"/>
        <v>27465678.990000006</v>
      </c>
      <c r="DJ20" s="26">
        <f t="shared" si="12"/>
        <v>34451702.829999991</v>
      </c>
      <c r="DK20" s="26">
        <f t="shared" si="12"/>
        <v>35889497.179999992</v>
      </c>
      <c r="DL20" s="26">
        <f t="shared" si="12"/>
        <v>21628539.969999999</v>
      </c>
      <c r="DM20" s="26">
        <f t="shared" si="12"/>
        <v>33223799.260000009</v>
      </c>
      <c r="DN20" s="26">
        <f t="shared" ref="DN20:DY20" si="13">+SUM(DN21:DN23)</f>
        <v>32681681.210000012</v>
      </c>
      <c r="DO20" s="26">
        <f t="shared" si="13"/>
        <v>35418991.440000005</v>
      </c>
      <c r="DP20" s="26">
        <f t="shared" si="13"/>
        <v>31326871.049999997</v>
      </c>
      <c r="DQ20" s="26">
        <f t="shared" si="13"/>
        <v>30498641.139999989</v>
      </c>
      <c r="DR20" s="26">
        <f t="shared" si="13"/>
        <v>45174436.589999996</v>
      </c>
      <c r="DS20" s="26">
        <f t="shared" si="13"/>
        <v>32492361</v>
      </c>
      <c r="DT20" s="26">
        <f t="shared" si="13"/>
        <v>30681799.010000017</v>
      </c>
      <c r="DU20" s="26">
        <f t="shared" si="13"/>
        <v>34071827.350000001</v>
      </c>
      <c r="DV20" s="26">
        <f t="shared" si="13"/>
        <v>33114130</v>
      </c>
      <c r="DW20" s="26">
        <f t="shared" si="13"/>
        <v>33883485.530000009</v>
      </c>
      <c r="DX20" s="26">
        <f t="shared" si="13"/>
        <v>30005732.189999994</v>
      </c>
      <c r="DY20" s="26">
        <f t="shared" si="13"/>
        <v>36838867.229999974</v>
      </c>
      <c r="DZ20" s="26">
        <f t="shared" ref="DZ20:EQ20" si="14">+SUM(DZ21:DZ23)</f>
        <v>26463656.199999992</v>
      </c>
      <c r="EA20" s="26">
        <f t="shared" si="14"/>
        <v>32356261.439999994</v>
      </c>
      <c r="EB20" s="26">
        <f t="shared" si="14"/>
        <v>39305132.120000005</v>
      </c>
      <c r="EC20" s="26">
        <f t="shared" si="14"/>
        <v>36285915.550000004</v>
      </c>
      <c r="ED20" s="26">
        <f t="shared" si="14"/>
        <v>40227396.439999998</v>
      </c>
      <c r="EE20" s="26">
        <f t="shared" si="14"/>
        <v>34973153.120000005</v>
      </c>
      <c r="EF20" s="26">
        <f t="shared" si="14"/>
        <v>28032344.140000001</v>
      </c>
      <c r="EG20" s="26">
        <f t="shared" si="14"/>
        <v>29987890.790000003</v>
      </c>
      <c r="EH20" s="26">
        <f t="shared" si="14"/>
        <v>27997776.530000012</v>
      </c>
      <c r="EI20" s="26">
        <f t="shared" si="14"/>
        <v>23529941.709999997</v>
      </c>
      <c r="EJ20" s="26">
        <f t="shared" si="14"/>
        <v>27581582.849999994</v>
      </c>
      <c r="EK20" s="26">
        <f t="shared" si="14"/>
        <v>27426344.390000001</v>
      </c>
      <c r="EL20" s="26">
        <f t="shared" si="14"/>
        <v>29386942.259999994</v>
      </c>
      <c r="EM20" s="26">
        <f t="shared" si="14"/>
        <v>29278350.969999999</v>
      </c>
      <c r="EN20" s="26">
        <f t="shared" si="14"/>
        <v>30803499.990000002</v>
      </c>
      <c r="EO20" s="26">
        <f t="shared" si="14"/>
        <v>34834018.250000007</v>
      </c>
      <c r="EP20" s="26">
        <f t="shared" si="14"/>
        <v>31623184.219999991</v>
      </c>
      <c r="EQ20" s="26">
        <f t="shared" si="14"/>
        <v>37420915.710000008</v>
      </c>
      <c r="ER20" s="26">
        <f t="shared" ref="ER20:FA20" si="15">+SUM(ER21:ER23)</f>
        <v>8927170.1799999997</v>
      </c>
      <c r="ES20" s="26">
        <f t="shared" si="15"/>
        <v>8621723.8599999994</v>
      </c>
      <c r="ET20" s="26">
        <f t="shared" si="15"/>
        <v>9106160</v>
      </c>
      <c r="EU20" s="26">
        <f t="shared" si="15"/>
        <v>7342249.8600000003</v>
      </c>
      <c r="EV20" s="26">
        <f t="shared" si="15"/>
        <v>8522559</v>
      </c>
      <c r="EW20" s="26">
        <f>+SUM(EW21:EW23)</f>
        <v>8309876.5100000007</v>
      </c>
      <c r="EX20" s="26">
        <f t="shared" si="15"/>
        <v>8014098.5700000003</v>
      </c>
      <c r="EY20" s="26">
        <f>+SUM(EY21:EY23)</f>
        <v>8099960.5</v>
      </c>
      <c r="EZ20" s="26">
        <f t="shared" si="15"/>
        <v>8185108.1799999988</v>
      </c>
      <c r="FA20" s="26">
        <f t="shared" si="15"/>
        <v>9687920.2753354702</v>
      </c>
      <c r="FB20" s="26">
        <f t="shared" ref="FB20:FC20" si="16">+SUM(FB21:FB23)</f>
        <v>0</v>
      </c>
      <c r="FC20" s="26">
        <f t="shared" si="16"/>
        <v>0</v>
      </c>
    </row>
    <row r="21" spans="1:159" x14ac:dyDescent="0.25">
      <c r="A21" s="49" t="s">
        <v>6</v>
      </c>
      <c r="B21" s="20" t="s">
        <v>35</v>
      </c>
      <c r="C21" s="19" t="s">
        <v>92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78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/>
      <c r="FC21" s="25"/>
    </row>
    <row r="22" spans="1:159" x14ac:dyDescent="0.25">
      <c r="A22" s="49" t="s">
        <v>8</v>
      </c>
      <c r="B22" s="20" t="s">
        <v>36</v>
      </c>
      <c r="C22" s="19" t="s">
        <v>92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78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/>
      <c r="FC22" s="25"/>
    </row>
    <row r="23" spans="1:159" x14ac:dyDescent="0.25">
      <c r="A23" s="49" t="s">
        <v>17</v>
      </c>
      <c r="B23" s="20" t="s">
        <v>37</v>
      </c>
      <c r="C23" s="19" t="s">
        <v>92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78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/>
      <c r="FC23" s="25"/>
    </row>
    <row r="24" spans="1:159" ht="23.25" customHeight="1" x14ac:dyDescent="0.25">
      <c r="A24" s="87" t="s">
        <v>108</v>
      </c>
      <c r="B24" s="87"/>
      <c r="C24" s="87"/>
      <c r="CE24" s="34"/>
    </row>
    <row r="25" spans="1:159" x14ac:dyDescent="0.25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59" x14ac:dyDescent="0.25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59" x14ac:dyDescent="0.25">
      <c r="CE27" s="34"/>
      <c r="CF27" s="34"/>
      <c r="CR27" s="34"/>
      <c r="CS27" s="34"/>
    </row>
    <row r="28" spans="1:159" x14ac:dyDescent="0.25">
      <c r="CF28" s="34"/>
    </row>
    <row r="31" spans="1:159" x14ac:dyDescent="0.25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59" x14ac:dyDescent="0.25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 x14ac:dyDescent="0.25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 x14ac:dyDescent="0.25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19" priority="4"/>
  </conditionalFormatting>
  <conditionalFormatting sqref="EF21:EQ21 ET21:FC21">
    <cfRule type="duplicateValues" dxfId="18" priority="19"/>
  </conditionalFormatting>
  <conditionalFormatting sqref="ES21">
    <cfRule type="duplicateValues" dxfId="17" priority="2"/>
  </conditionalFormatting>
  <conditionalFormatting sqref="ER21">
    <cfRule type="duplicateValues" dxfId="16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CN30"/>
  <sheetViews>
    <sheetView zoomScaleNormal="100" workbookViewId="0">
      <pane xSplit="3" ySplit="4" topLeftCell="CH5" activePane="bottomRight" state="frozen"/>
      <selection pane="topRight" activeCell="D1" sqref="D1"/>
      <selection pane="bottomLeft" activeCell="A5" sqref="A5"/>
      <selection pane="bottomRight" activeCell="CK47" sqref="CK47"/>
    </sheetView>
  </sheetViews>
  <sheetFormatPr baseColWidth="10" defaultColWidth="12.6640625" defaultRowHeight="13.2" x14ac:dyDescent="0.25"/>
  <cols>
    <col min="1" max="1" width="3.44140625" style="13" bestFit="1" customWidth="1"/>
    <col min="2" max="2" width="29.88671875" style="14" bestFit="1" customWidth="1"/>
    <col min="3" max="3" width="15.6640625" style="13" bestFit="1" customWidth="1"/>
    <col min="4" max="56" width="12.6640625" style="14" customWidth="1"/>
    <col min="57" max="16384" width="12.6640625" style="14"/>
  </cols>
  <sheetData>
    <row r="1" spans="1:92" ht="16.8" x14ac:dyDescent="0.25">
      <c r="A1" s="85" t="s">
        <v>61</v>
      </c>
      <c r="B1" s="85"/>
      <c r="C1" s="85"/>
    </row>
    <row r="2" spans="1:92" ht="15" customHeight="1" x14ac:dyDescent="0.25">
      <c r="A2" s="88" t="s">
        <v>94</v>
      </c>
      <c r="B2" s="88"/>
      <c r="C2" s="88"/>
    </row>
    <row r="4" spans="1:92" x14ac:dyDescent="0.25">
      <c r="A4" s="15" t="s">
        <v>1</v>
      </c>
      <c r="B4" s="17" t="s">
        <v>50</v>
      </c>
      <c r="C4" s="15" t="s">
        <v>2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</row>
    <row r="5" spans="1:92" x14ac:dyDescent="0.25">
      <c r="A5" s="19"/>
      <c r="B5" s="20" t="s">
        <v>31</v>
      </c>
      <c r="C5" s="19" t="s">
        <v>5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/>
      <c r="CN5" s="36"/>
    </row>
    <row r="6" spans="1:92" ht="3" customHeight="1" x14ac:dyDescent="0.25">
      <c r="A6" s="28"/>
      <c r="B6" s="45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</row>
    <row r="7" spans="1:92" x14ac:dyDescent="0.25">
      <c r="A7" s="15" t="s">
        <v>48</v>
      </c>
      <c r="B7" s="17" t="s">
        <v>12</v>
      </c>
      <c r="C7" s="15" t="s">
        <v>2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</row>
    <row r="8" spans="1:92" x14ac:dyDescent="0.25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/>
      <c r="CN8" s="22"/>
    </row>
    <row r="9" spans="1:92" x14ac:dyDescent="0.25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/>
      <c r="CN9" s="22"/>
    </row>
    <row r="10" spans="1:92" x14ac:dyDescent="0.25">
      <c r="A10" s="19" t="s">
        <v>8</v>
      </c>
      <c r="B10" s="20" t="s">
        <v>16</v>
      </c>
      <c r="C10" s="19" t="s">
        <v>14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/>
      <c r="CN10" s="22"/>
    </row>
    <row r="11" spans="1:92" x14ac:dyDescent="0.25">
      <c r="A11" s="19" t="s">
        <v>17</v>
      </c>
      <c r="B11" s="20" t="s">
        <v>18</v>
      </c>
      <c r="C11" s="19" t="s">
        <v>14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/>
      <c r="CN11" s="22"/>
    </row>
    <row r="12" spans="1:92" x14ac:dyDescent="0.25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/>
      <c r="CN12" s="22"/>
    </row>
    <row r="13" spans="1:92" x14ac:dyDescent="0.25">
      <c r="A13" s="19" t="s">
        <v>28</v>
      </c>
      <c r="B13" s="20" t="s">
        <v>10</v>
      </c>
      <c r="C13" s="19" t="s">
        <v>14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0</v>
      </c>
      <c r="CN13" s="56">
        <f t="shared" si="3"/>
        <v>0</v>
      </c>
    </row>
    <row r="14" spans="1:92" s="60" customFormat="1" ht="3" customHeight="1" x14ac:dyDescent="0.25">
      <c r="A14" s="57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92" x14ac:dyDescent="0.25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</row>
    <row r="16" spans="1:92" x14ac:dyDescent="0.25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/>
      <c r="CN16" s="22"/>
    </row>
    <row r="17" spans="1:92" x14ac:dyDescent="0.25">
      <c r="A17" s="19" t="s">
        <v>6</v>
      </c>
      <c r="B17" s="20" t="s">
        <v>21</v>
      </c>
      <c r="C17" s="19" t="s">
        <v>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/>
      <c r="CN17" s="22"/>
    </row>
    <row r="18" spans="1:92" ht="3" customHeight="1" x14ac:dyDescent="0.25">
      <c r="B18" s="29"/>
      <c r="C18" s="28"/>
    </row>
    <row r="19" spans="1:92" x14ac:dyDescent="0.25">
      <c r="A19" s="30" t="s">
        <v>49</v>
      </c>
      <c r="B19" s="17" t="s">
        <v>39</v>
      </c>
      <c r="C19" s="15" t="s">
        <v>2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</row>
    <row r="20" spans="1:92" x14ac:dyDescent="0.25">
      <c r="A20" s="19" t="s">
        <v>3</v>
      </c>
      <c r="B20" s="20" t="s">
        <v>10</v>
      </c>
      <c r="C20" s="19" t="s">
        <v>92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+SUM(AE21:AE24)</f>
        <v>3581715.26</v>
      </c>
      <c r="AF20" s="26">
        <f>+SUM(AF21:AF24)</f>
        <v>1276200.3400000001</v>
      </c>
      <c r="AG20" s="26">
        <f t="shared" ref="AG20:AR20" si="4">+SUM(AG21:AG24)</f>
        <v>4369436.4000000004</v>
      </c>
      <c r="AH20" s="26">
        <f t="shared" si="4"/>
        <v>4037059.3199999994</v>
      </c>
      <c r="AI20" s="26">
        <f t="shared" si="4"/>
        <v>1373761.25</v>
      </c>
      <c r="AJ20" s="26">
        <f t="shared" si="4"/>
        <v>3613383.3200000003</v>
      </c>
      <c r="AK20" s="26">
        <f t="shared" si="4"/>
        <v>3689748.5800000005</v>
      </c>
      <c r="AL20" s="26">
        <f t="shared" si="4"/>
        <v>2359930.41</v>
      </c>
      <c r="AM20" s="26">
        <f t="shared" si="4"/>
        <v>3277435.4999999995</v>
      </c>
      <c r="AN20" s="26">
        <f t="shared" si="4"/>
        <v>5274532.2</v>
      </c>
      <c r="AO20" s="26">
        <f t="shared" si="4"/>
        <v>4266229.32</v>
      </c>
      <c r="AP20" s="26">
        <f t="shared" si="4"/>
        <v>5185612.84</v>
      </c>
      <c r="AQ20" s="26">
        <f t="shared" si="4"/>
        <v>3497046.15</v>
      </c>
      <c r="AR20" s="26">
        <f t="shared" si="4"/>
        <v>4773875.93</v>
      </c>
      <c r="AS20" s="26">
        <f t="shared" ref="AS20:AX20" si="5">+SUM(AS21:AS24)</f>
        <v>4435942.68</v>
      </c>
      <c r="AT20" s="26">
        <f t="shared" si="5"/>
        <v>5524552.9800000014</v>
      </c>
      <c r="AU20" s="26">
        <f t="shared" si="5"/>
        <v>2966139</v>
      </c>
      <c r="AV20" s="26">
        <f t="shared" si="5"/>
        <v>4020373.33</v>
      </c>
      <c r="AW20" s="26">
        <f t="shared" si="5"/>
        <v>3968441.9699999997</v>
      </c>
      <c r="AX20" s="26">
        <f t="shared" si="5"/>
        <v>1322595.6600000001</v>
      </c>
      <c r="AY20" s="26">
        <f t="shared" ref="AY20" si="6">+SUM(AY21:AY24)</f>
        <v>2514004.79</v>
      </c>
      <c r="AZ20" s="26">
        <f t="shared" ref="AZ20" si="7">+SUM(AZ21:AZ24)</f>
        <v>3180722.6799999997</v>
      </c>
      <c r="BA20" s="26">
        <f t="shared" ref="BA20" si="8">+SUM(BA21:BA24)</f>
        <v>2308904.36</v>
      </c>
      <c r="BB20" s="26">
        <f t="shared" ref="BB20" si="9">+SUM(BB21:BB24)</f>
        <v>3669564.69</v>
      </c>
      <c r="BC20" s="26">
        <f t="shared" ref="BC20" si="10">+SUM(BC21:BC24)</f>
        <v>3714257.3399999994</v>
      </c>
      <c r="BD20" s="26">
        <f t="shared" ref="BD20:BO20" si="11">+SUM(BD21:BD24)</f>
        <v>4176140.8</v>
      </c>
      <c r="BE20" s="26">
        <f t="shared" si="11"/>
        <v>3124056.1099999994</v>
      </c>
      <c r="BF20" s="26">
        <f t="shared" si="11"/>
        <v>3690425.8899999997</v>
      </c>
      <c r="BG20" s="26">
        <f t="shared" si="11"/>
        <v>3872921.7600000002</v>
      </c>
      <c r="BH20" s="26">
        <f t="shared" si="11"/>
        <v>3731588.8900000006</v>
      </c>
      <c r="BI20" s="26">
        <f t="shared" si="11"/>
        <v>1645023.15</v>
      </c>
      <c r="BJ20" s="26">
        <f t="shared" si="11"/>
        <v>2618802.4699999997</v>
      </c>
      <c r="BK20" s="26">
        <f t="shared" si="11"/>
        <v>1906378.0199999998</v>
      </c>
      <c r="BL20" s="26">
        <f t="shared" si="11"/>
        <v>2606790.7600000002</v>
      </c>
      <c r="BM20" s="26">
        <f t="shared" si="11"/>
        <v>5129744.21</v>
      </c>
      <c r="BN20" s="26">
        <f t="shared" si="11"/>
        <v>3362476.8499999996</v>
      </c>
      <c r="BO20" s="26">
        <f t="shared" si="11"/>
        <v>3545052.9</v>
      </c>
      <c r="BP20" s="26">
        <f t="shared" ref="BP20" si="12">+SUM(BP21:BP24)</f>
        <v>4355561.7300000004</v>
      </c>
      <c r="BQ20" s="26">
        <f>+SUM(BQ21:BQ24)</f>
        <v>4547237.5199999996</v>
      </c>
      <c r="BR20" s="26">
        <f>+SUM(BR21:BR24)</f>
        <v>4504267.92</v>
      </c>
      <c r="BS20" s="26">
        <f>+SUM(BS21:BS24)</f>
        <v>3739670.2699999996</v>
      </c>
      <c r="BT20" s="26">
        <f t="shared" ref="BT20:CB20" si="13">+SUM(BT21:BT24)</f>
        <v>4714858</v>
      </c>
      <c r="BU20" s="26">
        <f t="shared" si="13"/>
        <v>3425561.38</v>
      </c>
      <c r="BV20" s="26">
        <f t="shared" si="13"/>
        <v>2403017.9300000002</v>
      </c>
      <c r="BW20" s="26">
        <f t="shared" si="13"/>
        <v>3264852.96</v>
      </c>
      <c r="BX20" s="26">
        <f t="shared" si="13"/>
        <v>4023034.33</v>
      </c>
      <c r="BY20" s="26">
        <f t="shared" si="13"/>
        <v>2502513.7100000004</v>
      </c>
      <c r="BZ20" s="26">
        <f t="shared" si="13"/>
        <v>2118402.66</v>
      </c>
      <c r="CA20" s="26">
        <f t="shared" si="13"/>
        <v>3045237.2513709487</v>
      </c>
      <c r="CB20" s="26">
        <f t="shared" si="13"/>
        <v>2638052.5299999998</v>
      </c>
      <c r="CC20" s="26">
        <f t="shared" ref="CC20:CN20" si="14">+SUM(CC21:CC24)</f>
        <v>628805.80000000005</v>
      </c>
      <c r="CD20" s="26">
        <f t="shared" si="14"/>
        <v>1785438.25</v>
      </c>
      <c r="CE20" s="26">
        <f t="shared" si="14"/>
        <v>888085.18</v>
      </c>
      <c r="CF20" s="26">
        <f t="shared" si="14"/>
        <v>1410496.75</v>
      </c>
      <c r="CG20" s="26">
        <f t="shared" si="14"/>
        <v>2419768.11</v>
      </c>
      <c r="CH20" s="26">
        <f t="shared" si="14"/>
        <v>1497642.52</v>
      </c>
      <c r="CI20" s="26">
        <f t="shared" si="14"/>
        <v>1415727.4999999998</v>
      </c>
      <c r="CJ20" s="26">
        <f t="shared" si="14"/>
        <v>1721960.6199999999</v>
      </c>
      <c r="CK20" s="26">
        <f t="shared" si="14"/>
        <v>2570085.67</v>
      </c>
      <c r="CL20" s="26">
        <f t="shared" si="14"/>
        <v>2176616.1800000002</v>
      </c>
      <c r="CM20" s="26">
        <f t="shared" si="14"/>
        <v>0</v>
      </c>
      <c r="CN20" s="26">
        <f t="shared" si="14"/>
        <v>0</v>
      </c>
    </row>
    <row r="21" spans="1:92" x14ac:dyDescent="0.25">
      <c r="A21" s="19" t="s">
        <v>6</v>
      </c>
      <c r="B21" s="20" t="s">
        <v>35</v>
      </c>
      <c r="C21" s="19" t="s">
        <v>92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/>
      <c r="CN21" s="25"/>
    </row>
    <row r="22" spans="1:92" x14ac:dyDescent="0.25">
      <c r="A22" s="19" t="s">
        <v>8</v>
      </c>
      <c r="B22" s="20" t="s">
        <v>36</v>
      </c>
      <c r="C22" s="19" t="s">
        <v>92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/>
      <c r="CN22" s="25"/>
    </row>
    <row r="23" spans="1:92" x14ac:dyDescent="0.25">
      <c r="A23" s="19" t="s">
        <v>17</v>
      </c>
      <c r="B23" s="20" t="s">
        <v>40</v>
      </c>
      <c r="C23" s="19" t="s">
        <v>92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25">
        <v>894492.84</v>
      </c>
      <c r="V23" s="25">
        <v>66289.52</v>
      </c>
      <c r="W23" s="25">
        <v>98918.91</v>
      </c>
      <c r="X23" s="25">
        <v>42444.140000000007</v>
      </c>
      <c r="Y23" s="25">
        <v>130240.9</v>
      </c>
      <c r="Z23" s="25">
        <v>128531.34</v>
      </c>
      <c r="AA23" s="25">
        <v>98810.46</v>
      </c>
      <c r="AB23" s="25">
        <v>274202.08</v>
      </c>
      <c r="AC23" s="25">
        <v>441477.37</v>
      </c>
      <c r="AD23" s="25">
        <v>192594.12</v>
      </c>
      <c r="AE23" s="25">
        <v>253427.25</v>
      </c>
      <c r="AF23" s="25">
        <v>80263.539999999994</v>
      </c>
      <c r="AG23" s="25">
        <v>39827.699999999997</v>
      </c>
      <c r="AH23" s="25">
        <v>92480.42</v>
      </c>
      <c r="AI23" s="25">
        <v>312915.28000000003</v>
      </c>
      <c r="AJ23" s="25">
        <v>534388.24000000011</v>
      </c>
      <c r="AK23" s="25">
        <v>297537.7</v>
      </c>
      <c r="AL23" s="25">
        <v>805445.07000000007</v>
      </c>
      <c r="AM23" s="25">
        <v>1139627.5799999998</v>
      </c>
      <c r="AN23" s="25">
        <v>856228.76</v>
      </c>
      <c r="AO23" s="25">
        <v>1120381.6199999999</v>
      </c>
      <c r="AP23" s="25">
        <v>1359047.5399999998</v>
      </c>
      <c r="AQ23" s="25">
        <v>765654.65000000014</v>
      </c>
      <c r="AR23" s="25">
        <v>1400577.47</v>
      </c>
      <c r="AS23" s="25">
        <v>1220069.4700000004</v>
      </c>
      <c r="AT23" s="25">
        <v>503614</v>
      </c>
      <c r="AU23" s="25">
        <v>1042585</v>
      </c>
      <c r="AV23" s="25">
        <v>395670.88000000006</v>
      </c>
      <c r="AW23" s="25">
        <v>44757.94</v>
      </c>
      <c r="AX23" s="25">
        <v>226567.03</v>
      </c>
      <c r="AY23" s="25">
        <v>123930.13</v>
      </c>
      <c r="AZ23" s="25">
        <v>125187.11</v>
      </c>
      <c r="BA23" s="25">
        <v>57075.999999999985</v>
      </c>
      <c r="BB23" s="25">
        <v>353647.57000000007</v>
      </c>
      <c r="BC23" s="25">
        <v>55192.739999999983</v>
      </c>
      <c r="BD23" s="25">
        <v>598602.50000000012</v>
      </c>
      <c r="BE23" s="25">
        <v>223593.47000000003</v>
      </c>
      <c r="BF23" s="25">
        <v>498406.11000000004</v>
      </c>
      <c r="BG23" s="25">
        <v>764458.15</v>
      </c>
      <c r="BH23" s="25">
        <v>468884.08</v>
      </c>
      <c r="BI23" s="25">
        <v>218727.52</v>
      </c>
      <c r="BJ23" s="25">
        <v>17103.19000000001</v>
      </c>
      <c r="BK23" s="25">
        <v>456581.63999999996</v>
      </c>
      <c r="BL23" s="25">
        <v>866888.32</v>
      </c>
      <c r="BM23" s="25">
        <v>1052826.6200000001</v>
      </c>
      <c r="BN23" s="25">
        <v>1319436.8299999998</v>
      </c>
      <c r="BO23" s="25">
        <v>1271951.27</v>
      </c>
      <c r="BP23" s="25">
        <v>1372894.11</v>
      </c>
      <c r="BQ23" s="25">
        <v>1774901.23</v>
      </c>
      <c r="BR23" s="25">
        <v>1377516.0900000003</v>
      </c>
      <c r="BS23" s="25">
        <v>728478.20999999985</v>
      </c>
      <c r="BT23" s="25">
        <v>471993</v>
      </c>
      <c r="BU23" s="25">
        <v>355933.09999999992</v>
      </c>
      <c r="BV23" s="25">
        <v>636123.02</v>
      </c>
      <c r="BW23" s="25">
        <v>1214233.9100000001</v>
      </c>
      <c r="BX23" s="25">
        <v>1337391.76</v>
      </c>
      <c r="BY23" s="25">
        <v>1294404.2500000002</v>
      </c>
      <c r="BZ23" s="25">
        <v>1087901.6599999999</v>
      </c>
      <c r="CA23" s="25">
        <v>810215.47480714205</v>
      </c>
      <c r="CB23" s="25">
        <v>295693.71000000002</v>
      </c>
      <c r="CC23" s="25">
        <v>242220.7</v>
      </c>
      <c r="CD23" s="25">
        <v>271863.18000000011</v>
      </c>
      <c r="CE23" s="25">
        <v>203296.89</v>
      </c>
      <c r="CF23" s="25">
        <v>508211.93</v>
      </c>
      <c r="CG23" s="25">
        <v>114639.92000000001</v>
      </c>
      <c r="CH23" s="25">
        <v>174453.25</v>
      </c>
      <c r="CI23" s="25">
        <v>165862.96999999997</v>
      </c>
      <c r="CJ23" s="25">
        <v>768336.35</v>
      </c>
      <c r="CK23" s="25">
        <v>1100294.0999999999</v>
      </c>
      <c r="CL23" s="25">
        <v>1019899.46</v>
      </c>
      <c r="CM23" s="25"/>
      <c r="CN23" s="25"/>
    </row>
    <row r="24" spans="1:92" x14ac:dyDescent="0.25">
      <c r="A24" s="19" t="s">
        <v>19</v>
      </c>
      <c r="B24" s="20" t="s">
        <v>41</v>
      </c>
      <c r="C24" s="19" t="s">
        <v>92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25">
        <v>131844.89000000001</v>
      </c>
      <c r="V24" s="25">
        <v>147763.29</v>
      </c>
      <c r="W24" s="25">
        <v>131304.5</v>
      </c>
      <c r="X24" s="25">
        <v>113834.22000000002</v>
      </c>
      <c r="Y24" s="25">
        <v>29510.799999999999</v>
      </c>
      <c r="Z24" s="25">
        <v>148234.72</v>
      </c>
      <c r="AA24" s="25">
        <v>115970.6</v>
      </c>
      <c r="AB24" s="25">
        <v>161513.91</v>
      </c>
      <c r="AC24" s="25">
        <v>105739.01</v>
      </c>
      <c r="AD24" s="25">
        <v>136948.26</v>
      </c>
      <c r="AE24" s="25">
        <v>111517.8</v>
      </c>
      <c r="AF24" s="25">
        <v>103958.2</v>
      </c>
      <c r="AG24" s="25">
        <v>115384.46</v>
      </c>
      <c r="AH24" s="25">
        <v>132838.06</v>
      </c>
      <c r="AI24" s="25">
        <v>111515.56</v>
      </c>
      <c r="AJ24" s="25">
        <v>193198.06999999998</v>
      </c>
      <c r="AK24" s="25">
        <v>222440.53999999998</v>
      </c>
      <c r="AL24" s="25">
        <v>250886.33000000002</v>
      </c>
      <c r="AM24" s="25">
        <v>285488.19</v>
      </c>
      <c r="AN24" s="25">
        <v>556945.59</v>
      </c>
      <c r="AO24" s="25">
        <v>516653.4800000001</v>
      </c>
      <c r="AP24" s="25">
        <v>656716.84</v>
      </c>
      <c r="AQ24" s="25">
        <v>403258.85000000003</v>
      </c>
      <c r="AR24" s="25">
        <v>424416.91</v>
      </c>
      <c r="AS24" s="25">
        <v>243130.71999999997</v>
      </c>
      <c r="AT24" s="25">
        <v>153619.19</v>
      </c>
      <c r="AU24" s="25">
        <v>211755</v>
      </c>
      <c r="AV24" s="25">
        <v>107422.87999999999</v>
      </c>
      <c r="AW24" s="25">
        <v>128113.37</v>
      </c>
      <c r="AX24" s="25">
        <v>157066.87</v>
      </c>
      <c r="AY24" s="25">
        <v>136851.41</v>
      </c>
      <c r="AZ24" s="25">
        <v>105808.88</v>
      </c>
      <c r="BA24" s="25">
        <v>71088.159999999989</v>
      </c>
      <c r="BB24" s="25">
        <v>116319.59999999999</v>
      </c>
      <c r="BC24" s="25">
        <v>65020.229999999996</v>
      </c>
      <c r="BD24" s="25">
        <v>82495.23</v>
      </c>
      <c r="BE24" s="25">
        <v>67117.03</v>
      </c>
      <c r="BF24" s="25">
        <v>92139.12999999999</v>
      </c>
      <c r="BG24" s="25">
        <v>176720.04</v>
      </c>
      <c r="BH24" s="25">
        <v>223364.66000000003</v>
      </c>
      <c r="BI24" s="25">
        <v>66419.62</v>
      </c>
      <c r="BJ24" s="25">
        <v>128039.81</v>
      </c>
      <c r="BK24" s="25">
        <v>56193.320000000007</v>
      </c>
      <c r="BL24" s="25">
        <v>67711.56</v>
      </c>
      <c r="BM24" s="25">
        <v>89843.44</v>
      </c>
      <c r="BN24" s="25">
        <v>85011.8</v>
      </c>
      <c r="BO24" s="25">
        <v>56005.55</v>
      </c>
      <c r="BP24" s="25">
        <v>131940.09000000003</v>
      </c>
      <c r="BQ24" s="25">
        <v>68518.319999999992</v>
      </c>
      <c r="BR24" s="25">
        <v>85874.27</v>
      </c>
      <c r="BS24" s="25">
        <v>60628.27</v>
      </c>
      <c r="BT24" s="25">
        <v>115690</v>
      </c>
      <c r="BU24" s="25">
        <v>204475.25</v>
      </c>
      <c r="BV24" s="25">
        <v>50859.9</v>
      </c>
      <c r="BW24" s="25">
        <v>41465.19</v>
      </c>
      <c r="BX24" s="25">
        <v>115258.70999999999</v>
      </c>
      <c r="BY24" s="25">
        <v>103556.39</v>
      </c>
      <c r="BZ24" s="25">
        <v>63202.559999999998</v>
      </c>
      <c r="CA24" s="25">
        <v>45891.813757142794</v>
      </c>
      <c r="CB24" s="25">
        <v>12828.18</v>
      </c>
      <c r="CC24" s="25">
        <v>10894.51</v>
      </c>
      <c r="CD24" s="25">
        <v>13383.79</v>
      </c>
      <c r="CE24" s="25">
        <v>60021.46</v>
      </c>
      <c r="CF24" s="25">
        <v>9814.23</v>
      </c>
      <c r="CG24" s="25">
        <v>4578.880000000001</v>
      </c>
      <c r="CH24" s="25">
        <v>8811.26</v>
      </c>
      <c r="CI24" s="25">
        <v>22232.59</v>
      </c>
      <c r="CJ24" s="25">
        <v>9872.1800000000039</v>
      </c>
      <c r="CK24" s="25">
        <v>24398.01</v>
      </c>
      <c r="CL24" s="25">
        <v>9889.6799999999967</v>
      </c>
      <c r="CM24" s="25"/>
      <c r="CN24" s="25"/>
    </row>
    <row r="25" spans="1:92" ht="24.75" customHeight="1" x14ac:dyDescent="0.25">
      <c r="A25" s="87" t="s">
        <v>108</v>
      </c>
      <c r="B25" s="87"/>
      <c r="C25" s="87"/>
    </row>
    <row r="26" spans="1:92" x14ac:dyDescent="0.25">
      <c r="C26" s="55"/>
      <c r="D26" s="55"/>
      <c r="E26" s="55"/>
      <c r="F26" s="55"/>
      <c r="G26" s="55"/>
      <c r="H26" s="55"/>
      <c r="I26" s="55"/>
      <c r="J26" s="55"/>
    </row>
    <row r="27" spans="1:92" x14ac:dyDescent="0.25">
      <c r="C27" s="55"/>
      <c r="D27" s="55"/>
      <c r="E27" s="55"/>
      <c r="F27" s="55"/>
      <c r="G27" s="55"/>
      <c r="H27" s="55"/>
      <c r="I27" s="55"/>
      <c r="J27" s="55"/>
    </row>
    <row r="28" spans="1:92" x14ac:dyDescent="0.25">
      <c r="C28" s="55"/>
      <c r="D28" s="55"/>
      <c r="E28" s="55"/>
      <c r="F28" s="55"/>
      <c r="G28" s="55"/>
      <c r="H28" s="55"/>
      <c r="I28" s="55"/>
      <c r="J28" s="55"/>
    </row>
    <row r="29" spans="1:92" x14ac:dyDescent="0.25">
      <c r="C29" s="55"/>
      <c r="D29" s="55"/>
      <c r="E29" s="55"/>
      <c r="F29" s="55"/>
      <c r="G29" s="55"/>
      <c r="H29" s="55"/>
      <c r="I29" s="55"/>
      <c r="J29" s="55"/>
    </row>
    <row r="30" spans="1:92" x14ac:dyDescent="0.25">
      <c r="C30" s="55"/>
      <c r="D30" s="55"/>
      <c r="E30" s="55"/>
      <c r="F30" s="55"/>
      <c r="G30" s="55"/>
      <c r="H30" s="55"/>
      <c r="I30" s="55"/>
      <c r="J30" s="55"/>
    </row>
  </sheetData>
  <mergeCells count="3">
    <mergeCell ref="A2:C2"/>
    <mergeCell ref="A1:C1"/>
    <mergeCell ref="A25:C25"/>
  </mergeCells>
  <conditionalFormatting sqref="T21:BP21">
    <cfRule type="duplicateValues" dxfId="15" priority="2"/>
  </conditionalFormatting>
  <conditionalFormatting sqref="BQ21:CN21">
    <cfRule type="duplicateValues" dxfId="14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EE37"/>
  <sheetViews>
    <sheetView zoomScaleNormal="100" workbookViewId="0">
      <pane xSplit="3" ySplit="4" topLeftCell="DZ5" activePane="bottomRight" state="frozen"/>
      <selection pane="topRight" activeCell="D1" sqref="D1"/>
      <selection pane="bottomLeft" activeCell="A5" sqref="A5"/>
      <selection pane="bottomRight" activeCell="EC17" sqref="EC17"/>
    </sheetView>
  </sheetViews>
  <sheetFormatPr baseColWidth="10" defaultColWidth="12.6640625" defaultRowHeight="13.2" x14ac:dyDescent="0.25"/>
  <cols>
    <col min="1" max="1" width="3.44140625" style="13" bestFit="1" customWidth="1"/>
    <col min="2" max="2" width="29.88671875" style="14" bestFit="1" customWidth="1"/>
    <col min="3" max="3" width="15.6640625" style="13" bestFit="1" customWidth="1"/>
    <col min="4" max="27" width="12.6640625" style="13" customWidth="1"/>
    <col min="28" max="28" width="12.6640625" style="14" customWidth="1"/>
    <col min="29" max="38" width="10.33203125" style="14" bestFit="1" customWidth="1"/>
    <col min="39" max="39" width="11.33203125" style="14" bestFit="1" customWidth="1"/>
    <col min="40" max="49" width="10.33203125" style="14" bestFit="1" customWidth="1"/>
    <col min="50" max="51" width="11.33203125" style="14" bestFit="1" customWidth="1"/>
    <col min="52" max="60" width="10.33203125" style="14" bestFit="1" customWidth="1"/>
    <col min="61" max="65" width="11.33203125" style="14" bestFit="1" customWidth="1"/>
    <col min="66" max="71" width="10.33203125" style="14" bestFit="1" customWidth="1"/>
    <col min="72" max="77" width="11.33203125" style="14" bestFit="1" customWidth="1"/>
    <col min="78" max="84" width="10.33203125" style="14" bestFit="1" customWidth="1"/>
    <col min="85" max="87" width="11.33203125" style="14" bestFit="1" customWidth="1"/>
    <col min="88" max="99" width="12.6640625" style="14" customWidth="1"/>
    <col min="100" max="111" width="12.88671875" style="14" bestFit="1" customWidth="1"/>
    <col min="112" max="16384" width="12.6640625" style="14"/>
  </cols>
  <sheetData>
    <row r="1" spans="1:135" ht="16.8" x14ac:dyDescent="0.25">
      <c r="A1" s="85" t="s">
        <v>61</v>
      </c>
      <c r="B1" s="85"/>
      <c r="C1" s="85"/>
      <c r="AB1" s="14">
        <v>51</v>
      </c>
      <c r="AC1" s="14">
        <v>52</v>
      </c>
      <c r="AD1" s="14">
        <v>48</v>
      </c>
      <c r="AE1" s="14">
        <v>41</v>
      </c>
      <c r="AF1" s="14">
        <v>47</v>
      </c>
      <c r="AG1" s="14">
        <v>36</v>
      </c>
      <c r="AH1" s="14">
        <v>39</v>
      </c>
      <c r="AI1" s="14">
        <v>38</v>
      </c>
      <c r="AJ1" s="14">
        <v>35</v>
      </c>
      <c r="AK1" s="14">
        <v>25</v>
      </c>
      <c r="AL1" s="14">
        <v>30</v>
      </c>
      <c r="AM1" s="14">
        <v>28</v>
      </c>
    </row>
    <row r="2" spans="1:135" ht="15" customHeight="1" x14ac:dyDescent="0.25">
      <c r="A2" s="88" t="s">
        <v>93</v>
      </c>
      <c r="B2" s="88"/>
      <c r="C2" s="88"/>
    </row>
    <row r="3" spans="1:135" x14ac:dyDescent="0.25">
      <c r="A3" s="28"/>
      <c r="B3" s="29"/>
    </row>
    <row r="4" spans="1:135" x14ac:dyDescent="0.25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</row>
    <row r="5" spans="1:135" ht="15.6" x14ac:dyDescent="0.25">
      <c r="A5" s="19"/>
      <c r="B5" s="20" t="s">
        <v>110</v>
      </c>
      <c r="C5" s="19" t="s">
        <v>5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/>
      <c r="EE5" s="22"/>
    </row>
    <row r="6" spans="1:135" ht="3" customHeight="1" x14ac:dyDescent="0.25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</row>
    <row r="7" spans="1:135" x14ac:dyDescent="0.25">
      <c r="A7" s="15" t="s">
        <v>48</v>
      </c>
      <c r="B7" s="17" t="s">
        <v>12</v>
      </c>
      <c r="C7" s="15" t="s">
        <v>2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</row>
    <row r="8" spans="1:135" x14ac:dyDescent="0.25">
      <c r="A8" s="19" t="s">
        <v>3</v>
      </c>
      <c r="B8" s="20" t="s">
        <v>13</v>
      </c>
      <c r="C8" s="19" t="s">
        <v>14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/>
      <c r="EE8" s="22"/>
    </row>
    <row r="9" spans="1:135" x14ac:dyDescent="0.25">
      <c r="A9" s="19" t="s">
        <v>6</v>
      </c>
      <c r="B9" s="20" t="s">
        <v>15</v>
      </c>
      <c r="C9" s="19" t="s">
        <v>14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/>
      <c r="EE9" s="22"/>
    </row>
    <row r="10" spans="1:135" x14ac:dyDescent="0.25">
      <c r="A10" s="19" t="s">
        <v>8</v>
      </c>
      <c r="B10" s="20" t="s">
        <v>16</v>
      </c>
      <c r="C10" s="19" t="s">
        <v>14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/>
      <c r="EE10" s="22"/>
    </row>
    <row r="11" spans="1:135" x14ac:dyDescent="0.25">
      <c r="A11" s="19" t="s">
        <v>17</v>
      </c>
      <c r="B11" s="20" t="s">
        <v>18</v>
      </c>
      <c r="C11" s="19" t="s">
        <v>14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/>
      <c r="EE11" s="22"/>
    </row>
    <row r="12" spans="1:135" x14ac:dyDescent="0.25">
      <c r="A12" s="19" t="s">
        <v>19</v>
      </c>
      <c r="B12" s="20" t="s">
        <v>20</v>
      </c>
      <c r="C12" s="19" t="s">
        <v>14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/>
      <c r="EE12" s="22"/>
    </row>
    <row r="13" spans="1:135" x14ac:dyDescent="0.25">
      <c r="A13" s="19" t="s">
        <v>28</v>
      </c>
      <c r="B13" s="20" t="s">
        <v>10</v>
      </c>
      <c r="C13" s="19" t="s">
        <v>14</v>
      </c>
      <c r="D13" s="64">
        <f t="shared" ref="D13:AA13" si="0">+D8+D9+D10+D11+D12</f>
        <v>133577.96599999999</v>
      </c>
      <c r="E13" s="64">
        <f t="shared" si="0"/>
        <v>157389.67800000001</v>
      </c>
      <c r="F13" s="64">
        <f t="shared" si="0"/>
        <v>105633.63800000001</v>
      </c>
      <c r="G13" s="64">
        <f t="shared" si="0"/>
        <v>87585.946999999986</v>
      </c>
      <c r="H13" s="64">
        <f t="shared" si="0"/>
        <v>121347.22700000001</v>
      </c>
      <c r="I13" s="64">
        <f t="shared" si="0"/>
        <v>97671.223999999973</v>
      </c>
      <c r="J13" s="64">
        <f t="shared" si="0"/>
        <v>130091.955</v>
      </c>
      <c r="K13" s="64">
        <f t="shared" si="0"/>
        <v>110789.47799999999</v>
      </c>
      <c r="L13" s="64">
        <f t="shared" si="0"/>
        <v>100891.83799999997</v>
      </c>
      <c r="M13" s="64">
        <f t="shared" si="0"/>
        <v>92969.222999999984</v>
      </c>
      <c r="N13" s="64">
        <f t="shared" si="0"/>
        <v>119998.049</v>
      </c>
      <c r="O13" s="64">
        <f t="shared" si="0"/>
        <v>150206.31299999999</v>
      </c>
      <c r="P13" s="64">
        <f t="shared" si="0"/>
        <v>141680.929</v>
      </c>
      <c r="Q13" s="64">
        <f t="shared" si="0"/>
        <v>122373.82799999996</v>
      </c>
      <c r="R13" s="64">
        <f t="shared" si="0"/>
        <v>130269.27600000001</v>
      </c>
      <c r="S13" s="64">
        <f t="shared" si="0"/>
        <v>82416.039999999979</v>
      </c>
      <c r="T13" s="64">
        <f t="shared" si="0"/>
        <v>84704.226999999984</v>
      </c>
      <c r="U13" s="64">
        <f t="shared" si="0"/>
        <v>126295.31999999998</v>
      </c>
      <c r="V13" s="64">
        <f t="shared" si="0"/>
        <v>118912.16499999999</v>
      </c>
      <c r="W13" s="64">
        <f t="shared" si="0"/>
        <v>115691.36899999999</v>
      </c>
      <c r="X13" s="64">
        <f t="shared" si="0"/>
        <v>103166.99449999997</v>
      </c>
      <c r="Y13" s="64">
        <f t="shared" si="0"/>
        <v>192252.908</v>
      </c>
      <c r="Z13" s="64">
        <f t="shared" si="0"/>
        <v>146704.54100000003</v>
      </c>
      <c r="AA13" s="64">
        <f t="shared" si="0"/>
        <v>148965.64300000004</v>
      </c>
      <c r="AB13" s="64">
        <f>+AB8+AB9+AB10+AB11+AB12</f>
        <v>140280.098</v>
      </c>
      <c r="AC13" s="64">
        <f t="shared" ref="AC13:CJ13" si="1">+AC8+AC9+AC10+AC11+AC12</f>
        <v>120646.26399999998</v>
      </c>
      <c r="AD13" s="64">
        <f t="shared" si="1"/>
        <v>118353.80500000004</v>
      </c>
      <c r="AE13" s="64">
        <f t="shared" si="1"/>
        <v>113786.66700000002</v>
      </c>
      <c r="AF13" s="64">
        <f t="shared" si="1"/>
        <v>89403.87</v>
      </c>
      <c r="AG13" s="64">
        <f t="shared" si="1"/>
        <v>139585.826</v>
      </c>
      <c r="AH13" s="64">
        <f t="shared" si="1"/>
        <v>118368.57799999999</v>
      </c>
      <c r="AI13" s="64">
        <f t="shared" si="1"/>
        <v>120552.59899999999</v>
      </c>
      <c r="AJ13" s="64">
        <f t="shared" si="1"/>
        <v>102125.61899999999</v>
      </c>
      <c r="AK13" s="64">
        <f t="shared" si="1"/>
        <v>116486.29800000001</v>
      </c>
      <c r="AL13" s="64">
        <f t="shared" si="1"/>
        <v>155841.99359999999</v>
      </c>
      <c r="AM13" s="64">
        <f t="shared" si="1"/>
        <v>182774.10100000002</v>
      </c>
      <c r="AN13" s="64">
        <f t="shared" si="1"/>
        <v>152440.01699999999</v>
      </c>
      <c r="AO13" s="64">
        <f t="shared" si="1"/>
        <v>141346.86539999995</v>
      </c>
      <c r="AP13" s="64">
        <f t="shared" si="1"/>
        <v>133278.788</v>
      </c>
      <c r="AQ13" s="64">
        <f t="shared" si="1"/>
        <v>114556.00840000001</v>
      </c>
      <c r="AR13" s="64">
        <f t="shared" si="1"/>
        <v>132264.29300000003</v>
      </c>
      <c r="AS13" s="64">
        <f t="shared" si="1"/>
        <v>111722.44100000001</v>
      </c>
      <c r="AT13" s="64">
        <f t="shared" si="1"/>
        <v>102185.341</v>
      </c>
      <c r="AU13" s="64">
        <f t="shared" si="1"/>
        <v>179736.84100000001</v>
      </c>
      <c r="AV13" s="64">
        <f t="shared" si="1"/>
        <v>152070.02599999998</v>
      </c>
      <c r="AW13" s="64">
        <f t="shared" si="1"/>
        <v>142863.86100000003</v>
      </c>
      <c r="AX13" s="64">
        <f t="shared" si="1"/>
        <v>174707.17799999999</v>
      </c>
      <c r="AY13" s="64">
        <f t="shared" si="1"/>
        <v>169304.16900000002</v>
      </c>
      <c r="AZ13" s="64">
        <f t="shared" si="1"/>
        <v>143191.79400000002</v>
      </c>
      <c r="BA13" s="64">
        <f t="shared" si="1"/>
        <v>136943.86500000002</v>
      </c>
      <c r="BB13" s="64">
        <f t="shared" si="1"/>
        <v>234040.56700000001</v>
      </c>
      <c r="BC13" s="64">
        <f t="shared" si="1"/>
        <v>201677.908</v>
      </c>
      <c r="BD13" s="64">
        <f t="shared" si="1"/>
        <v>200493.24199999997</v>
      </c>
      <c r="BE13" s="64">
        <f t="shared" si="1"/>
        <v>173295.565</v>
      </c>
      <c r="BF13" s="64">
        <f t="shared" si="1"/>
        <v>133588.24800000002</v>
      </c>
      <c r="BG13" s="64">
        <f t="shared" si="1"/>
        <v>117922.97199999999</v>
      </c>
      <c r="BH13" s="64">
        <f t="shared" si="1"/>
        <v>212650.18799999999</v>
      </c>
      <c r="BI13" s="64">
        <f t="shared" si="1"/>
        <v>146682.22300000003</v>
      </c>
      <c r="BJ13" s="64">
        <f t="shared" si="1"/>
        <v>273888.45367999998</v>
      </c>
      <c r="BK13" s="64">
        <f t="shared" si="1"/>
        <v>253055.75200000009</v>
      </c>
      <c r="BL13" s="64">
        <v>200454.46057999998</v>
      </c>
      <c r="BM13" s="64">
        <v>198045.57457999999</v>
      </c>
      <c r="BN13" s="64">
        <v>144641.99999999997</v>
      </c>
      <c r="BO13" s="64">
        <v>92856.547000000006</v>
      </c>
      <c r="BP13" s="64">
        <v>134350.59199999998</v>
      </c>
      <c r="BQ13" s="64">
        <v>105809.82199999999</v>
      </c>
      <c r="BR13" s="64">
        <v>155002.17499999999</v>
      </c>
      <c r="BS13" s="64">
        <v>166927.913</v>
      </c>
      <c r="BT13" s="64">
        <v>155775.61799999999</v>
      </c>
      <c r="BU13" s="64">
        <v>215122.92200000002</v>
      </c>
      <c r="BV13" s="64">
        <f t="shared" si="1"/>
        <v>234040.01300000004</v>
      </c>
      <c r="BW13" s="64">
        <f t="shared" si="1"/>
        <v>309904.36399999994</v>
      </c>
      <c r="BX13" s="64">
        <f t="shared" si="1"/>
        <v>238354.01761400004</v>
      </c>
      <c r="BY13" s="64">
        <f t="shared" si="1"/>
        <v>134203.76</v>
      </c>
      <c r="BZ13" s="64">
        <f t="shared" si="1"/>
        <v>165986.50687000001</v>
      </c>
      <c r="CA13" s="64">
        <f t="shared" si="1"/>
        <v>165015.73739999998</v>
      </c>
      <c r="CB13" s="64">
        <f t="shared" si="1"/>
        <v>166587.66528300004</v>
      </c>
      <c r="CC13" s="64">
        <f t="shared" si="1"/>
        <v>185444.91799999998</v>
      </c>
      <c r="CD13" s="64">
        <f t="shared" si="1"/>
        <v>92233.715869999985</v>
      </c>
      <c r="CE13" s="64">
        <f t="shared" si="1"/>
        <v>166966.27799999999</v>
      </c>
      <c r="CF13" s="64">
        <f t="shared" si="1"/>
        <v>105958.921</v>
      </c>
      <c r="CG13" s="64">
        <f t="shared" si="1"/>
        <v>208287.89300000004</v>
      </c>
      <c r="CH13" s="64">
        <f t="shared" si="1"/>
        <v>184814.90800000002</v>
      </c>
      <c r="CI13" s="64">
        <f t="shared" si="1"/>
        <v>278367.15599999996</v>
      </c>
      <c r="CJ13" s="64">
        <f t="shared" si="1"/>
        <v>223373.17599999995</v>
      </c>
      <c r="CK13" s="64">
        <f>+CK8+CK9+CK10+CK11+CK12</f>
        <v>197718.93</v>
      </c>
      <c r="CL13" s="64">
        <f>+CL8+CL9+CL10+CL11+CL12</f>
        <v>179936.46399999998</v>
      </c>
      <c r="CM13" s="64">
        <f>+CM8+CM9+CM10+CM11+CM12</f>
        <v>137553.52899999998</v>
      </c>
      <c r="CN13" s="64">
        <f>+CN8+CN9+CN10+CN11+CN12</f>
        <v>229477.13099999999</v>
      </c>
      <c r="CO13" s="64">
        <f>+CO8+CO9+CO10+CO11+CO12</f>
        <v>182638.48100000003</v>
      </c>
      <c r="CP13" s="64">
        <f t="shared" ref="CP13" si="2">+CP8+CP9+CP10+CP11+CP12</f>
        <v>262407.72000000003</v>
      </c>
      <c r="CQ13" s="64">
        <f>+CQ8+CQ9+CQ10+CQ11+CQ12</f>
        <v>184431.25699999998</v>
      </c>
      <c r="CR13" s="64">
        <f>+CR8+CR9+CR10+CR11+CR12</f>
        <v>150302.33100000003</v>
      </c>
      <c r="CS13" s="64">
        <f>+CS8+CS9+CS10+CS11+CS12</f>
        <v>208074.99300000002</v>
      </c>
      <c r="CT13" s="64">
        <f>+CT8+CT9+CT10+CT11+CT12</f>
        <v>226288.19500000004</v>
      </c>
      <c r="CU13" s="64">
        <f t="shared" ref="CU13:CV13" si="3">+CU8+CU9+CU10+CU11+CU12</f>
        <v>306482.90100000007</v>
      </c>
      <c r="CV13" s="64">
        <f t="shared" si="3"/>
        <v>224038.41799999995</v>
      </c>
      <c r="CW13" s="64">
        <f>+CW8+CW9+CW10+CW11+CW12</f>
        <v>254268.20300000004</v>
      </c>
      <c r="CX13" s="64">
        <f>+CX8+CX9+CX10+CX11+CX12</f>
        <v>186674.89200000005</v>
      </c>
      <c r="CY13" s="64">
        <f>+CY8+CY9+CY10+CY11+CY12</f>
        <v>259835.568</v>
      </c>
      <c r="CZ13" s="64">
        <f>+CZ8+CZ9+CZ10+CZ11+CZ12</f>
        <v>204426.13299999997</v>
      </c>
      <c r="DA13" s="64">
        <f>+DA8+DA9+DA10+DA11+DA12</f>
        <v>207801.26200000002</v>
      </c>
      <c r="DB13" s="64">
        <f t="shared" ref="DB13" si="4">+DB8+DB9+DB10+DB11+DB12</f>
        <v>169116.99899999998</v>
      </c>
      <c r="DC13" s="64">
        <f>+DC8+DC9+DC10+DC11+DC12</f>
        <v>202408.66</v>
      </c>
      <c r="DD13" s="64">
        <f>+DD8+DD9+DD10+DD11+DD12</f>
        <v>218848.27384615381</v>
      </c>
      <c r="DE13" s="64">
        <f>+DE8+DE9+DE10+DE11+DE12</f>
        <v>204325.31499999997</v>
      </c>
      <c r="DF13" s="64">
        <f>+DF8+DF9+DF10+DF11+DF12</f>
        <v>266914.41299999994</v>
      </c>
      <c r="DG13" s="64">
        <f t="shared" ref="DG13:DS13" si="5">+DG8+DG9+DG10+DG11+DG12</f>
        <v>344105.20300000004</v>
      </c>
      <c r="DH13" s="64">
        <f t="shared" si="5"/>
        <v>250242.87139999997</v>
      </c>
      <c r="DI13" s="64">
        <f t="shared" si="5"/>
        <v>236774.28599999999</v>
      </c>
      <c r="DJ13" s="64">
        <f t="shared" si="5"/>
        <v>196828.67600000001</v>
      </c>
      <c r="DK13" s="64">
        <f t="shared" si="5"/>
        <v>183288.54199999999</v>
      </c>
      <c r="DL13" s="64">
        <f t="shared" si="5"/>
        <v>152617.77599999998</v>
      </c>
      <c r="DM13" s="64">
        <f t="shared" si="5"/>
        <v>158181.12100000001</v>
      </c>
      <c r="DN13" s="64">
        <f t="shared" si="5"/>
        <v>230638.00599999996</v>
      </c>
      <c r="DO13" s="64">
        <f t="shared" si="5"/>
        <v>261921.30799999999</v>
      </c>
      <c r="DP13" s="64">
        <f t="shared" si="5"/>
        <v>218434.47799999994</v>
      </c>
      <c r="DQ13" s="64">
        <f t="shared" si="5"/>
        <v>279994.31099999999</v>
      </c>
      <c r="DR13" s="64">
        <f t="shared" si="5"/>
        <v>321288.00199999992</v>
      </c>
      <c r="DS13" s="64">
        <f t="shared" si="5"/>
        <v>351981.35</v>
      </c>
      <c r="DT13" s="64">
        <f t="shared" ref="DT13:ED13" si="6">+DT8+DT9+DT10+DT11+DT12</f>
        <v>295383.90000000002</v>
      </c>
      <c r="DU13" s="64">
        <f>+DU8+DU9+DU10+DU11+DU12</f>
        <v>205524.777</v>
      </c>
      <c r="DV13" s="64">
        <f t="shared" si="6"/>
        <v>227321.05499999999</v>
      </c>
      <c r="DW13" s="64">
        <f t="shared" si="6"/>
        <v>196731.50299999997</v>
      </c>
      <c r="DX13" s="64">
        <f t="shared" si="6"/>
        <v>279912.522</v>
      </c>
      <c r="DY13" s="64">
        <f t="shared" si="6"/>
        <v>52288</v>
      </c>
      <c r="DZ13" s="64">
        <f t="shared" si="6"/>
        <v>256972.76300000006</v>
      </c>
      <c r="EA13" s="64">
        <f t="shared" si="6"/>
        <v>234187.16200000007</v>
      </c>
      <c r="EB13" s="64">
        <f t="shared" si="6"/>
        <v>243228.55</v>
      </c>
      <c r="EC13" s="64">
        <f t="shared" si="6"/>
        <v>248543.01699999999</v>
      </c>
      <c r="ED13" s="64">
        <f t="shared" si="6"/>
        <v>0</v>
      </c>
      <c r="EE13" s="64">
        <f t="shared" ref="EE13" si="7">+EE8+EE9+EE10+EE11+EE12</f>
        <v>0</v>
      </c>
    </row>
    <row r="14" spans="1:135" ht="3" customHeight="1" x14ac:dyDescent="0.25">
      <c r="A14" s="19"/>
      <c r="B14" s="20"/>
      <c r="C14" s="19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</row>
    <row r="15" spans="1:135" x14ac:dyDescent="0.25">
      <c r="A15" s="15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</row>
    <row r="16" spans="1:135" ht="15.6" x14ac:dyDescent="0.25">
      <c r="A16" s="19" t="s">
        <v>3</v>
      </c>
      <c r="B16" s="20" t="s">
        <v>111</v>
      </c>
      <c r="C16" s="19" t="s">
        <v>22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6">
        <v>31169</v>
      </c>
      <c r="CW16" s="76">
        <v>21128</v>
      </c>
      <c r="CX16" s="76">
        <v>23159</v>
      </c>
      <c r="CY16" s="76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6">
        <v>16976</v>
      </c>
      <c r="DK16" s="76">
        <v>17414</v>
      </c>
      <c r="DL16" s="76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/>
      <c r="EE16" s="22"/>
    </row>
    <row r="17" spans="1:135" x14ac:dyDescent="0.25">
      <c r="A17" s="19" t="s">
        <v>6</v>
      </c>
      <c r="B17" s="20" t="s">
        <v>21</v>
      </c>
      <c r="C17" s="19" t="s">
        <v>5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/>
      <c r="EE17" s="25"/>
    </row>
    <row r="18" spans="1:135" ht="3" customHeight="1" x14ac:dyDescent="0.25"/>
    <row r="19" spans="1:135" ht="15.6" x14ac:dyDescent="0.25">
      <c r="A19" s="30" t="s">
        <v>49</v>
      </c>
      <c r="B19" s="17" t="s">
        <v>112</v>
      </c>
      <c r="C19" s="15" t="s">
        <v>2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</row>
    <row r="20" spans="1:135" x14ac:dyDescent="0.25">
      <c r="A20" s="19" t="s">
        <v>3</v>
      </c>
      <c r="B20" s="20" t="s">
        <v>10</v>
      </c>
      <c r="C20" s="19" t="s">
        <v>45</v>
      </c>
      <c r="D20" s="64">
        <f>+SUM(D21:D22)</f>
        <v>4858386.79</v>
      </c>
      <c r="E20" s="64">
        <f t="shared" ref="E20:BP20" si="8">+SUM(E21:E22)</f>
        <v>5983744.9399999995</v>
      </c>
      <c r="F20" s="64">
        <f t="shared" si="8"/>
        <v>4220578.37</v>
      </c>
      <c r="G20" s="64">
        <f t="shared" si="8"/>
        <v>3652404.69</v>
      </c>
      <c r="H20" s="64">
        <f t="shared" si="8"/>
        <v>4444686.26</v>
      </c>
      <c r="I20" s="64">
        <f t="shared" si="8"/>
        <v>4183932</v>
      </c>
      <c r="J20" s="64">
        <f t="shared" si="8"/>
        <v>4800208</v>
      </c>
      <c r="K20" s="64">
        <f t="shared" si="8"/>
        <v>4262881</v>
      </c>
      <c r="L20" s="64">
        <f t="shared" si="8"/>
        <v>4070249</v>
      </c>
      <c r="M20" s="64">
        <f t="shared" si="8"/>
        <v>3422783</v>
      </c>
      <c r="N20" s="64">
        <f t="shared" si="8"/>
        <v>4673902.3999999994</v>
      </c>
      <c r="O20" s="64">
        <f t="shared" si="8"/>
        <v>6093208</v>
      </c>
      <c r="P20" s="64">
        <f t="shared" si="8"/>
        <v>5489985.21</v>
      </c>
      <c r="Q20" s="64">
        <f t="shared" si="8"/>
        <v>5118366.0199999996</v>
      </c>
      <c r="R20" s="64">
        <f t="shared" si="8"/>
        <v>5389786</v>
      </c>
      <c r="S20" s="64">
        <f t="shared" si="8"/>
        <v>3517002.45</v>
      </c>
      <c r="T20" s="64">
        <f t="shared" si="8"/>
        <v>3487285.16</v>
      </c>
      <c r="U20" s="64">
        <f t="shared" si="8"/>
        <v>5124836.8999999994</v>
      </c>
      <c r="V20" s="64">
        <f t="shared" si="8"/>
        <v>5283625.26</v>
      </c>
      <c r="W20" s="64">
        <f t="shared" si="8"/>
        <v>4562135.75</v>
      </c>
      <c r="X20" s="64">
        <f t="shared" si="8"/>
        <v>4319625.43</v>
      </c>
      <c r="Y20" s="64">
        <f t="shared" si="8"/>
        <v>7349288.8799999999</v>
      </c>
      <c r="Z20" s="64">
        <f t="shared" si="8"/>
        <v>6652517.9399999995</v>
      </c>
      <c r="AA20" s="64">
        <f t="shared" si="8"/>
        <v>7036522.1500000004</v>
      </c>
      <c r="AB20" s="64">
        <f t="shared" si="8"/>
        <v>6237747.6800000006</v>
      </c>
      <c r="AC20" s="64">
        <f t="shared" si="8"/>
        <v>6442322.1899999995</v>
      </c>
      <c r="AD20" s="64">
        <f t="shared" si="8"/>
        <v>4522821.38</v>
      </c>
      <c r="AE20" s="64">
        <f t="shared" si="8"/>
        <v>4957616.51</v>
      </c>
      <c r="AF20" s="64">
        <f t="shared" si="8"/>
        <v>4647896.2</v>
      </c>
      <c r="AG20" s="64">
        <f t="shared" si="8"/>
        <v>6644694.4100000001</v>
      </c>
      <c r="AH20" s="64">
        <f t="shared" si="8"/>
        <v>5404805.4400000004</v>
      </c>
      <c r="AI20" s="64">
        <f t="shared" si="8"/>
        <v>5606283.5499999998</v>
      </c>
      <c r="AJ20" s="64">
        <f t="shared" si="8"/>
        <v>4659588.87</v>
      </c>
      <c r="AK20" s="64">
        <f t="shared" si="8"/>
        <v>5229583.13</v>
      </c>
      <c r="AL20" s="64">
        <f t="shared" si="8"/>
        <v>8257080.6200000001</v>
      </c>
      <c r="AM20" s="64">
        <f t="shared" si="8"/>
        <v>10723951.91</v>
      </c>
      <c r="AN20" s="64">
        <f t="shared" si="8"/>
        <v>8898296.75</v>
      </c>
      <c r="AO20" s="64">
        <f t="shared" si="8"/>
        <v>7451864.2600000007</v>
      </c>
      <c r="AP20" s="64">
        <f t="shared" si="8"/>
        <v>7693301.3999999994</v>
      </c>
      <c r="AQ20" s="64">
        <f t="shared" si="8"/>
        <v>5300744.3</v>
      </c>
      <c r="AR20" s="64">
        <f t="shared" si="8"/>
        <v>6059039.8399999999</v>
      </c>
      <c r="AS20" s="64">
        <f t="shared" si="8"/>
        <v>6270709.4600000009</v>
      </c>
      <c r="AT20" s="64">
        <f t="shared" si="8"/>
        <v>4951833.4399999995</v>
      </c>
      <c r="AU20" s="64">
        <f t="shared" si="8"/>
        <v>7132892.0199999996</v>
      </c>
      <c r="AV20" s="64">
        <f t="shared" si="8"/>
        <v>6992851.7599999998</v>
      </c>
      <c r="AW20" s="64">
        <f t="shared" si="8"/>
        <v>8076593.1500000004</v>
      </c>
      <c r="AX20" s="64">
        <f t="shared" si="8"/>
        <v>10138873.939999999</v>
      </c>
      <c r="AY20" s="64">
        <f t="shared" si="8"/>
        <v>10172919.76</v>
      </c>
      <c r="AZ20" s="64">
        <f t="shared" si="8"/>
        <v>7269638.6100000003</v>
      </c>
      <c r="BA20" s="64">
        <f t="shared" si="8"/>
        <v>8029667.0299999993</v>
      </c>
      <c r="BB20" s="64">
        <f t="shared" si="8"/>
        <v>9268969.7300000004</v>
      </c>
      <c r="BC20" s="64">
        <f t="shared" si="8"/>
        <v>7929618.4500000002</v>
      </c>
      <c r="BD20" s="64">
        <f t="shared" si="8"/>
        <v>9501138.1400000006</v>
      </c>
      <c r="BE20" s="64">
        <f t="shared" si="8"/>
        <v>8294680.1199999992</v>
      </c>
      <c r="BF20" s="64">
        <f t="shared" si="8"/>
        <v>6530742.1699999999</v>
      </c>
      <c r="BG20" s="64">
        <f t="shared" si="8"/>
        <v>5495864.5899999999</v>
      </c>
      <c r="BH20" s="64">
        <f t="shared" si="8"/>
        <v>9355932</v>
      </c>
      <c r="BI20" s="64">
        <f t="shared" si="8"/>
        <v>10654368</v>
      </c>
      <c r="BJ20" s="64">
        <f t="shared" si="8"/>
        <v>15448412</v>
      </c>
      <c r="BK20" s="64">
        <f t="shared" si="8"/>
        <v>14234884</v>
      </c>
      <c r="BL20" s="64">
        <f t="shared" si="8"/>
        <v>10979445</v>
      </c>
      <c r="BM20" s="64">
        <f t="shared" si="8"/>
        <v>10472035</v>
      </c>
      <c r="BN20" s="64">
        <f t="shared" si="8"/>
        <v>6529856</v>
      </c>
      <c r="BO20" s="64">
        <f t="shared" si="8"/>
        <v>5279235</v>
      </c>
      <c r="BP20" s="64">
        <f t="shared" si="8"/>
        <v>8371672</v>
      </c>
      <c r="BQ20" s="64">
        <f t="shared" ref="BQ20:CJ20" si="9">+SUM(BQ21:BQ22)</f>
        <v>7092151</v>
      </c>
      <c r="BR20" s="64">
        <f t="shared" si="9"/>
        <v>7714525</v>
      </c>
      <c r="BS20" s="64">
        <f t="shared" si="9"/>
        <v>8039480</v>
      </c>
      <c r="BT20" s="64">
        <f t="shared" si="9"/>
        <v>10587652</v>
      </c>
      <c r="BU20" s="64">
        <f t="shared" si="9"/>
        <v>13049073</v>
      </c>
      <c r="BV20" s="64">
        <f t="shared" si="9"/>
        <v>15879759</v>
      </c>
      <c r="BW20" s="64">
        <f t="shared" si="9"/>
        <v>19350752</v>
      </c>
      <c r="BX20" s="64">
        <f t="shared" si="9"/>
        <v>13681151</v>
      </c>
      <c r="BY20" s="64">
        <f t="shared" si="9"/>
        <v>10488168</v>
      </c>
      <c r="BZ20" s="64">
        <f t="shared" si="9"/>
        <v>9121138</v>
      </c>
      <c r="CA20" s="64">
        <f t="shared" si="9"/>
        <v>7747586</v>
      </c>
      <c r="CB20" s="64">
        <f t="shared" si="9"/>
        <v>8653151</v>
      </c>
      <c r="CC20" s="64">
        <f t="shared" si="9"/>
        <v>8603275</v>
      </c>
      <c r="CD20" s="64">
        <f t="shared" si="9"/>
        <v>6694113</v>
      </c>
      <c r="CE20" s="64">
        <f t="shared" si="9"/>
        <v>8091304</v>
      </c>
      <c r="CF20" s="64">
        <f t="shared" si="9"/>
        <v>6157625</v>
      </c>
      <c r="CG20" s="64">
        <f t="shared" si="9"/>
        <v>10168286</v>
      </c>
      <c r="CH20" s="64">
        <f t="shared" si="9"/>
        <v>11984663</v>
      </c>
      <c r="CI20" s="64">
        <f t="shared" si="9"/>
        <v>14437763</v>
      </c>
      <c r="CJ20" s="64">
        <f t="shared" si="9"/>
        <v>13421784</v>
      </c>
      <c r="CK20" s="64">
        <f>+SUM(CK21:CK22)</f>
        <v>11085277</v>
      </c>
      <c r="CL20" s="64">
        <f>+SUM(CL21:CL22)</f>
        <v>9635424</v>
      </c>
      <c r="CM20" s="64">
        <f>+SUM(CM21:CM22)</f>
        <v>8819216</v>
      </c>
      <c r="CN20" s="64">
        <f>+SUM(CN21:CN22)</f>
        <v>13316623</v>
      </c>
      <c r="CO20" s="64">
        <f>+SUM(CO21:CO22)</f>
        <v>9816622</v>
      </c>
      <c r="CP20" s="64">
        <f>+SUM(CP21:CP24)</f>
        <v>13795298</v>
      </c>
      <c r="CQ20" s="64">
        <f t="shared" ref="CQ20:DS20" si="10">+SUM(CQ21:CQ24)</f>
        <v>10309102</v>
      </c>
      <c r="CR20" s="64">
        <f t="shared" si="10"/>
        <v>8606254</v>
      </c>
      <c r="CS20" s="64">
        <f t="shared" si="10"/>
        <v>11925256</v>
      </c>
      <c r="CT20" s="64">
        <f t="shared" si="10"/>
        <v>16309413</v>
      </c>
      <c r="CU20" s="64">
        <f t="shared" si="10"/>
        <v>18082183</v>
      </c>
      <c r="CV20" s="64">
        <f>+SUM(CV21:CV24)</f>
        <v>16923996</v>
      </c>
      <c r="CW20" s="64">
        <f t="shared" si="10"/>
        <v>12517124</v>
      </c>
      <c r="CX20" s="64">
        <f t="shared" si="10"/>
        <v>11972213</v>
      </c>
      <c r="CY20" s="64">
        <f t="shared" si="10"/>
        <v>14884042</v>
      </c>
      <c r="CZ20" s="64">
        <f t="shared" si="10"/>
        <v>11691590</v>
      </c>
      <c r="DA20" s="64">
        <f t="shared" si="10"/>
        <v>11381042</v>
      </c>
      <c r="DB20" s="64">
        <f t="shared" si="10"/>
        <v>9750108</v>
      </c>
      <c r="DC20" s="64">
        <f t="shared" si="10"/>
        <v>10569785</v>
      </c>
      <c r="DD20" s="64">
        <f t="shared" si="10"/>
        <v>11579447</v>
      </c>
      <c r="DE20" s="64">
        <f t="shared" si="10"/>
        <v>14840418</v>
      </c>
      <c r="DF20" s="64">
        <f t="shared" si="10"/>
        <v>20853994.778729565</v>
      </c>
      <c r="DG20" s="64">
        <f t="shared" si="10"/>
        <v>22313062.004212841</v>
      </c>
      <c r="DH20" s="64">
        <f t="shared" si="10"/>
        <v>20591602.000457831</v>
      </c>
      <c r="DI20" s="64">
        <f t="shared" si="10"/>
        <v>15875974.141841799</v>
      </c>
      <c r="DJ20" s="64">
        <f t="shared" si="10"/>
        <v>11964897</v>
      </c>
      <c r="DK20" s="64">
        <f t="shared" si="10"/>
        <v>11890970.680728797</v>
      </c>
      <c r="DL20" s="64">
        <f t="shared" si="10"/>
        <v>10484532.942390399</v>
      </c>
      <c r="DM20" s="64">
        <f t="shared" si="10"/>
        <v>9707590.1623899527</v>
      </c>
      <c r="DN20" s="64">
        <f t="shared" si="10"/>
        <v>14074766.179998595</v>
      </c>
      <c r="DO20" s="64">
        <f t="shared" si="10"/>
        <v>18261791.986399673</v>
      </c>
      <c r="DP20" s="64">
        <f t="shared" si="10"/>
        <v>15441927.470000001</v>
      </c>
      <c r="DQ20" s="64">
        <f t="shared" si="10"/>
        <v>23735401.317710899</v>
      </c>
      <c r="DR20" s="64">
        <f t="shared" si="10"/>
        <v>28488434.025310732</v>
      </c>
      <c r="DS20" s="64">
        <f t="shared" si="10"/>
        <v>29667194.139908284</v>
      </c>
      <c r="DT20" s="64">
        <f t="shared" ref="DT20:ED20" si="11">+SUM(DT21:DT24)</f>
        <v>6913975.4763969081</v>
      </c>
      <c r="DU20" s="64">
        <f t="shared" si="11"/>
        <v>4511735</v>
      </c>
      <c r="DV20" s="64">
        <f t="shared" si="11"/>
        <v>3784763</v>
      </c>
      <c r="DW20" s="64">
        <f t="shared" si="11"/>
        <v>3862532.0314994585</v>
      </c>
      <c r="DX20" s="64">
        <f t="shared" si="11"/>
        <v>4992019.4830000186</v>
      </c>
      <c r="DY20" s="64">
        <f t="shared" si="11"/>
        <v>4535155.8876055637</v>
      </c>
      <c r="DZ20" s="64">
        <f t="shared" si="11"/>
        <v>5192026.08</v>
      </c>
      <c r="EA20" s="64">
        <f t="shared" si="11"/>
        <v>4918351.3563200478</v>
      </c>
      <c r="EB20" s="64">
        <f t="shared" si="11"/>
        <v>5351624.24</v>
      </c>
      <c r="EC20" s="64">
        <f t="shared" si="11"/>
        <v>5978407.7968224185</v>
      </c>
      <c r="ED20" s="64">
        <f t="shared" si="11"/>
        <v>0</v>
      </c>
      <c r="EE20" s="64">
        <f t="shared" ref="EE20" si="12">+SUM(EE21:EE24)</f>
        <v>0</v>
      </c>
    </row>
    <row r="21" spans="1:135" x14ac:dyDescent="0.25">
      <c r="A21" s="19" t="s">
        <v>6</v>
      </c>
      <c r="B21" s="20" t="s">
        <v>35</v>
      </c>
      <c r="C21" s="19" t="s">
        <v>45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/>
      <c r="EE21" s="25"/>
    </row>
    <row r="22" spans="1:135" x14ac:dyDescent="0.25">
      <c r="A22" s="19" t="s">
        <v>8</v>
      </c>
      <c r="B22" s="20" t="s">
        <v>36</v>
      </c>
      <c r="C22" s="19" t="s">
        <v>45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/>
      <c r="EE22" s="25"/>
    </row>
    <row r="23" spans="1:135" x14ac:dyDescent="0.25">
      <c r="A23" s="19" t="s">
        <v>17</v>
      </c>
      <c r="B23" s="20" t="s">
        <v>40</v>
      </c>
      <c r="C23" s="19" t="s">
        <v>45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/>
      <c r="EE23" s="25"/>
    </row>
    <row r="24" spans="1:135" x14ac:dyDescent="0.25">
      <c r="A24" s="19" t="s">
        <v>19</v>
      </c>
      <c r="B24" s="20" t="s">
        <v>41</v>
      </c>
      <c r="C24" s="19" t="s">
        <v>45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/>
      <c r="EE24" s="25"/>
    </row>
    <row r="25" spans="1:135" ht="3" customHeight="1" x14ac:dyDescent="0.25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35" ht="12.75" customHeight="1" x14ac:dyDescent="0.25">
      <c r="A26" s="89" t="s">
        <v>113</v>
      </c>
      <c r="B26" s="89"/>
      <c r="C26" s="8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35" ht="25.5" customHeight="1" x14ac:dyDescent="0.25">
      <c r="A27" s="87" t="s">
        <v>114</v>
      </c>
      <c r="B27" s="87"/>
      <c r="C27" s="87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35" ht="22.5" customHeight="1" x14ac:dyDescent="0.25">
      <c r="A28" s="87" t="s">
        <v>115</v>
      </c>
      <c r="B28" s="87"/>
      <c r="C28" s="87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35" ht="49.5" customHeight="1" x14ac:dyDescent="0.25">
      <c r="A29" s="87" t="s">
        <v>103</v>
      </c>
      <c r="B29" s="87"/>
      <c r="C29" s="87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35" x14ac:dyDescent="0.25">
      <c r="A30" s="87"/>
      <c r="B30" s="87"/>
      <c r="C30" s="8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</row>
    <row r="31" spans="1:135" x14ac:dyDescent="0.25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</row>
    <row r="33" spans="52:87" x14ac:dyDescent="0.25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</row>
    <row r="34" spans="52:87" x14ac:dyDescent="0.25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</row>
    <row r="35" spans="52:87" x14ac:dyDescent="0.25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</row>
    <row r="36" spans="52:87" x14ac:dyDescent="0.25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</row>
    <row r="37" spans="52:87" x14ac:dyDescent="0.25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13" priority="5"/>
  </conditionalFormatting>
  <conditionalFormatting sqref="DH21">
    <cfRule type="duplicateValues" dxfId="12" priority="3"/>
  </conditionalFormatting>
  <conditionalFormatting sqref="DI21:DQ21 DV21:EE21 DT21">
    <cfRule type="duplicateValues" dxfId="11" priority="20"/>
  </conditionalFormatting>
  <conditionalFormatting sqref="DU21">
    <cfRule type="duplicateValues" dxfId="10" priority="2"/>
  </conditionalFormatting>
  <conditionalFormatting sqref="DR21:DS21">
    <cfRule type="duplicateValues" dxfId="9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2060"/>
  </sheetPr>
  <dimension ref="A1:BK30"/>
  <sheetViews>
    <sheetView zoomScale="90" zoomScaleNormal="90" workbookViewId="0">
      <pane xSplit="3" ySplit="4" topLeftCell="BD5" activePane="bottomRight" state="frozen"/>
      <selection pane="topRight" activeCell="D1" sqref="D1"/>
      <selection pane="bottomLeft" activeCell="A5" sqref="A5"/>
      <selection pane="bottomRight" activeCell="BH29" sqref="BH29"/>
    </sheetView>
  </sheetViews>
  <sheetFormatPr baseColWidth="10" defaultColWidth="12.6640625" defaultRowHeight="13.2" x14ac:dyDescent="0.25"/>
  <cols>
    <col min="1" max="1" width="3.44140625" style="13" bestFit="1" customWidth="1"/>
    <col min="2" max="2" width="36.109375" style="14" bestFit="1" customWidth="1"/>
    <col min="3" max="3" width="15.6640625" style="13" bestFit="1" customWidth="1"/>
    <col min="4" max="16384" width="12.6640625" style="14"/>
  </cols>
  <sheetData>
    <row r="1" spans="1:63" ht="16.8" x14ac:dyDescent="0.25">
      <c r="A1" s="85" t="s">
        <v>61</v>
      </c>
      <c r="B1" s="85"/>
      <c r="C1" s="85"/>
    </row>
    <row r="2" spans="1:63" ht="15" customHeight="1" x14ac:dyDescent="0.25">
      <c r="A2" s="88" t="s">
        <v>57</v>
      </c>
      <c r="B2" s="88"/>
      <c r="C2" s="88"/>
    </row>
    <row r="4" spans="1:63" x14ac:dyDescent="0.25">
      <c r="A4" s="15" t="s">
        <v>1</v>
      </c>
      <c r="B4" s="17" t="s">
        <v>50</v>
      </c>
      <c r="C4" s="15" t="s">
        <v>2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</row>
    <row r="5" spans="1:63" x14ac:dyDescent="0.25">
      <c r="A5" s="19"/>
      <c r="B5" s="20" t="s">
        <v>53</v>
      </c>
      <c r="C5" s="19" t="s">
        <v>5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/>
      <c r="BK5" s="22"/>
    </row>
    <row r="6" spans="1:63" ht="3" customHeight="1" x14ac:dyDescent="0.25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63" x14ac:dyDescent="0.25">
      <c r="A7" s="15" t="s">
        <v>48</v>
      </c>
      <c r="B7" s="17" t="s">
        <v>12</v>
      </c>
      <c r="C7" s="15" t="s">
        <v>2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</row>
    <row r="8" spans="1:63" x14ac:dyDescent="0.25">
      <c r="A8" s="19" t="s">
        <v>3</v>
      </c>
      <c r="B8" s="20" t="s">
        <v>13</v>
      </c>
      <c r="C8" s="19" t="s">
        <v>14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/>
      <c r="BK8" s="22"/>
    </row>
    <row r="9" spans="1:63" x14ac:dyDescent="0.25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/>
      <c r="BK9" s="22"/>
    </row>
    <row r="10" spans="1:63" x14ac:dyDescent="0.25">
      <c r="A10" s="19" t="s">
        <v>8</v>
      </c>
      <c r="B10" s="20" t="s">
        <v>16</v>
      </c>
      <c r="C10" s="19" t="s">
        <v>14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/>
      <c r="BK10" s="22"/>
    </row>
    <row r="11" spans="1:63" x14ac:dyDescent="0.25">
      <c r="A11" s="19" t="s">
        <v>17</v>
      </c>
      <c r="B11" s="20" t="s">
        <v>18</v>
      </c>
      <c r="C11" s="19" t="s">
        <v>14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/>
      <c r="BK11" s="22"/>
    </row>
    <row r="12" spans="1:63" x14ac:dyDescent="0.25">
      <c r="A12" s="19" t="s">
        <v>19</v>
      </c>
      <c r="B12" s="20" t="s">
        <v>20</v>
      </c>
      <c r="C12" s="19" t="s">
        <v>14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/>
      <c r="BK12" s="22"/>
    </row>
    <row r="13" spans="1:63" x14ac:dyDescent="0.25">
      <c r="A13" s="19" t="s">
        <v>28</v>
      </c>
      <c r="B13" s="20" t="s">
        <v>10</v>
      </c>
      <c r="C13" s="19" t="s">
        <v>14</v>
      </c>
      <c r="D13" s="77">
        <f>SUM(D8:D12)</f>
        <v>359.08000000000004</v>
      </c>
      <c r="E13" s="77">
        <f t="shared" ref="E13:H13" si="0">SUM(E8:E12)</f>
        <v>72.58</v>
      </c>
      <c r="F13" s="77">
        <f t="shared" si="0"/>
        <v>0</v>
      </c>
      <c r="G13" s="77">
        <f t="shared" si="0"/>
        <v>0</v>
      </c>
      <c r="H13" s="77">
        <f t="shared" si="0"/>
        <v>0</v>
      </c>
      <c r="I13" s="77">
        <f t="shared" ref="I13:R13" si="1">+I8+I9+I10+I11+I12</f>
        <v>886.26</v>
      </c>
      <c r="J13" s="77">
        <f t="shared" si="1"/>
        <v>611.32000000000005</v>
      </c>
      <c r="K13" s="77">
        <f t="shared" si="1"/>
        <v>132.49</v>
      </c>
      <c r="L13" s="77">
        <f t="shared" si="1"/>
        <v>158.82000000000002</v>
      </c>
      <c r="M13" s="77">
        <f t="shared" si="1"/>
        <v>42.47</v>
      </c>
      <c r="N13" s="77">
        <f t="shared" si="1"/>
        <v>302.27000000000004</v>
      </c>
      <c r="O13" s="77">
        <f t="shared" si="1"/>
        <v>767</v>
      </c>
      <c r="P13" s="26">
        <f t="shared" si="1"/>
        <v>238.13</v>
      </c>
      <c r="Q13" s="26">
        <f t="shared" si="1"/>
        <v>565.66000000000008</v>
      </c>
      <c r="R13" s="26">
        <f t="shared" si="1"/>
        <v>291.54000000000002</v>
      </c>
      <c r="S13" s="26">
        <f>+S8+S9+S10+S11+S12</f>
        <v>388.04</v>
      </c>
      <c r="T13" s="26">
        <f t="shared" ref="T13:X13" si="2">+T8+T9+T10+T11+T12</f>
        <v>662.32</v>
      </c>
      <c r="U13" s="26">
        <f t="shared" si="2"/>
        <v>358.9</v>
      </c>
      <c r="V13" s="26">
        <f t="shared" si="2"/>
        <v>520.19000000000005</v>
      </c>
      <c r="W13" s="26">
        <f t="shared" si="2"/>
        <v>1152.56</v>
      </c>
      <c r="X13" s="26">
        <f t="shared" si="2"/>
        <v>1157.4100000000001</v>
      </c>
      <c r="Y13" s="26">
        <f>+Y8+Y9+Y10+Y11+Y12</f>
        <v>1274.1200000000001</v>
      </c>
      <c r="Z13" s="26">
        <f t="shared" ref="Z13:AD13" si="3">+Z8+Z9+Z10+Z11+Z12</f>
        <v>963.06000000000017</v>
      </c>
      <c r="AA13" s="26">
        <f t="shared" si="3"/>
        <v>1128.24</v>
      </c>
      <c r="AB13" s="26">
        <f t="shared" si="3"/>
        <v>1022.8499999999999</v>
      </c>
      <c r="AC13" s="26">
        <f t="shared" si="3"/>
        <v>1040.5500000000002</v>
      </c>
      <c r="AD13" s="26">
        <f t="shared" si="3"/>
        <v>776.97</v>
      </c>
      <c r="AE13" s="26">
        <f>+AE8+AE9+AE10+AE11+AE12</f>
        <v>565.93000000000006</v>
      </c>
      <c r="AF13" s="26">
        <f t="shared" ref="AF13:AJ13" si="4">+AF8+AF9+AF10+AF11+AF12</f>
        <v>871.01000000000022</v>
      </c>
      <c r="AG13" s="26">
        <f t="shared" si="4"/>
        <v>4662.62</v>
      </c>
      <c r="AH13" s="26">
        <f t="shared" si="4"/>
        <v>3951.6</v>
      </c>
      <c r="AI13" s="26">
        <f t="shared" si="4"/>
        <v>517.36</v>
      </c>
      <c r="AJ13" s="26">
        <f t="shared" si="4"/>
        <v>3523.2400000000007</v>
      </c>
      <c r="AK13" s="26">
        <f>+AK8+AK9+AK10+AK11+AK12</f>
        <v>897.24999999999977</v>
      </c>
      <c r="AL13" s="26">
        <f t="shared" ref="AL13:AS13" si="5">+AL8+AL9+AL10+AL11+AL12</f>
        <v>918.68999999999983</v>
      </c>
      <c r="AM13" s="26">
        <f t="shared" si="5"/>
        <v>1365.59</v>
      </c>
      <c r="AN13" s="26">
        <f t="shared" si="5"/>
        <v>1750.0700000000002</v>
      </c>
      <c r="AO13" s="26">
        <f t="shared" si="5"/>
        <v>1462.68</v>
      </c>
      <c r="AP13" s="26">
        <f t="shared" si="5"/>
        <v>764.69</v>
      </c>
      <c r="AQ13" s="26">
        <f t="shared" si="5"/>
        <v>331.02999999999992</v>
      </c>
      <c r="AR13" s="26">
        <f t="shared" si="5"/>
        <v>408.83000000000004</v>
      </c>
      <c r="AS13" s="26">
        <f t="shared" si="5"/>
        <v>384.71000000000004</v>
      </c>
      <c r="AT13" s="26">
        <f>+AT8+AT9+AT10+AT11+AT12</f>
        <v>657.03</v>
      </c>
      <c r="AU13" s="26">
        <f>+AU8+AU9+AU10+AU11+AU12</f>
        <v>2422.8199999999993</v>
      </c>
      <c r="AV13" s="26">
        <f>+AV8+AV9+AV10+AV11+AV12</f>
        <v>2269.5</v>
      </c>
      <c r="AW13" s="26">
        <f t="shared" ref="AW13:AY13" si="6">+AW8+AW9+AW10+AW11+AW12</f>
        <v>2903.86</v>
      </c>
      <c r="AX13" s="26">
        <f t="shared" si="6"/>
        <v>1309.25</v>
      </c>
      <c r="AY13" s="26">
        <f t="shared" si="6"/>
        <v>2403.7200000000003</v>
      </c>
      <c r="AZ13" s="26">
        <f t="shared" ref="AZ13:BI13" si="7">+AZ8+AZ9+AZ10+AZ11+AZ12</f>
        <v>1395.5300000000002</v>
      </c>
      <c r="BA13" s="26">
        <f t="shared" si="7"/>
        <v>1871.3799999999999</v>
      </c>
      <c r="BB13" s="26">
        <f t="shared" si="7"/>
        <v>1604.7099999999998</v>
      </c>
      <c r="BC13" s="26">
        <f t="shared" si="7"/>
        <v>1439.8899999999999</v>
      </c>
      <c r="BD13" s="26">
        <f t="shared" si="7"/>
        <v>1243.6999999999998</v>
      </c>
      <c r="BE13" s="26">
        <f t="shared" si="7"/>
        <v>2351.0699999999997</v>
      </c>
      <c r="BF13" s="26">
        <f t="shared" si="7"/>
        <v>1515.21</v>
      </c>
      <c r="BG13" s="26">
        <f t="shared" si="7"/>
        <v>1053.77</v>
      </c>
      <c r="BH13" s="26">
        <f t="shared" si="7"/>
        <v>2700.84</v>
      </c>
      <c r="BI13" s="26">
        <f t="shared" si="7"/>
        <v>2270.1800000000003</v>
      </c>
      <c r="BJ13" s="26">
        <f t="shared" ref="BJ13:BK13" si="8">+BJ8+BJ9+BJ10+BJ11+BJ12</f>
        <v>0</v>
      </c>
      <c r="BK13" s="26">
        <f t="shared" si="8"/>
        <v>0</v>
      </c>
    </row>
    <row r="14" spans="1:63" ht="3" customHeight="1" x14ac:dyDescent="0.25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63" x14ac:dyDescent="0.25">
      <c r="A15" s="15" t="s">
        <v>29</v>
      </c>
      <c r="B15" s="17" t="s">
        <v>21</v>
      </c>
      <c r="C15" s="15" t="s">
        <v>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</row>
    <row r="16" spans="1:63" x14ac:dyDescent="0.25">
      <c r="A16" s="19" t="s">
        <v>3</v>
      </c>
      <c r="B16" s="20" t="s">
        <v>21</v>
      </c>
      <c r="C16" s="19" t="s">
        <v>22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/>
      <c r="BK16" s="22"/>
    </row>
    <row r="17" spans="1:63" x14ac:dyDescent="0.25">
      <c r="A17" s="19" t="s">
        <v>6</v>
      </c>
      <c r="B17" s="20" t="s">
        <v>21</v>
      </c>
      <c r="C17" s="19" t="s">
        <v>5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/>
      <c r="BK17" s="22"/>
    </row>
    <row r="18" spans="1:63" ht="3" customHeight="1" x14ac:dyDescent="0.25"/>
    <row r="19" spans="1:63" x14ac:dyDescent="0.25">
      <c r="A19" s="30" t="s">
        <v>49</v>
      </c>
      <c r="B19" s="17" t="s">
        <v>39</v>
      </c>
      <c r="C19" s="15" t="s">
        <v>2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</row>
    <row r="20" spans="1:63" x14ac:dyDescent="0.25">
      <c r="A20" s="19" t="s">
        <v>3</v>
      </c>
      <c r="B20" s="20" t="s">
        <v>10</v>
      </c>
      <c r="C20" s="19" t="s">
        <v>38</v>
      </c>
      <c r="D20" s="26">
        <f>+SUM(D21:D24)</f>
        <v>7371.05</v>
      </c>
      <c r="E20" s="26">
        <f>+SUM(E21:E24)</f>
        <v>12566.03</v>
      </c>
      <c r="F20" s="26">
        <f t="shared" ref="F20:O20" si="9">+SUM(F21:F24)</f>
        <v>0</v>
      </c>
      <c r="G20" s="26">
        <f t="shared" si="9"/>
        <v>283.68</v>
      </c>
      <c r="H20" s="26">
        <f t="shared" si="9"/>
        <v>0</v>
      </c>
      <c r="I20" s="26">
        <f t="shared" si="9"/>
        <v>19670.350000000002</v>
      </c>
      <c r="J20" s="26">
        <f t="shared" si="9"/>
        <v>16078.820000000002</v>
      </c>
      <c r="K20" s="26">
        <f t="shared" si="9"/>
        <v>2402.67</v>
      </c>
      <c r="L20" s="26">
        <f t="shared" si="9"/>
        <v>3079.2</v>
      </c>
      <c r="M20" s="26">
        <f t="shared" si="9"/>
        <v>5752.74</v>
      </c>
      <c r="N20" s="26">
        <f t="shared" si="9"/>
        <v>34770.559999999998</v>
      </c>
      <c r="O20" s="26">
        <f t="shared" si="9"/>
        <v>21893.25</v>
      </c>
      <c r="P20" s="26">
        <f>+SUM(P21:P24)</f>
        <v>5702.59</v>
      </c>
      <c r="Q20" s="26">
        <f>+SUM(Q21:Q24)</f>
        <v>13345.24</v>
      </c>
      <c r="R20" s="26">
        <f>+SUM(R21:R24)</f>
        <v>6363.5999999999995</v>
      </c>
      <c r="S20" s="26">
        <f>+SUM(S21:S24)</f>
        <v>20168.16</v>
      </c>
      <c r="T20" s="26">
        <f t="shared" ref="T20:U20" si="10">+SUM(T21:T24)</f>
        <v>22683.71</v>
      </c>
      <c r="U20" s="26">
        <f t="shared" si="10"/>
        <v>16743.93</v>
      </c>
      <c r="V20" s="26">
        <f>+SUM(V21:V24)</f>
        <v>28965.86</v>
      </c>
      <c r="W20" s="26">
        <f>+SUM(W21:W24)</f>
        <v>104396.6</v>
      </c>
      <c r="X20" s="26">
        <f>+SUM(X21:X24)</f>
        <v>86674.170000000013</v>
      </c>
      <c r="Y20" s="26">
        <f>+SUM(Y21:Y24)</f>
        <v>101868.96</v>
      </c>
      <c r="Z20" s="26">
        <f t="shared" ref="Z20" si="11">+SUM(Z21:Z24)</f>
        <v>106094.09</v>
      </c>
      <c r="AA20" s="26">
        <f>+SUM(AA21:AA24)</f>
        <v>33867.049999999996</v>
      </c>
      <c r="AB20" s="26">
        <f>+SUM(AB21:AB24)</f>
        <v>49610.400000000001</v>
      </c>
      <c r="AC20" s="26">
        <f>+SUM(AC21:AC24)</f>
        <v>23925.559999999998</v>
      </c>
      <c r="AD20" s="26">
        <f>+SUM(AD21:AD24)</f>
        <v>15495.920000000002</v>
      </c>
      <c r="AE20" s="26">
        <f>+SUM(AE21:AE24)</f>
        <v>20991.839999999997</v>
      </c>
      <c r="AF20" s="26">
        <f t="shared" ref="AF20:AG20" si="12">+SUM(AF21:AF24)</f>
        <v>33529.56</v>
      </c>
      <c r="AG20" s="26">
        <f t="shared" si="12"/>
        <v>47099.720000000008</v>
      </c>
      <c r="AH20" s="26">
        <f>+SUM(AH21:AH24)</f>
        <v>55013.93</v>
      </c>
      <c r="AI20" s="26">
        <f>+SUM(AI21:AI24)</f>
        <v>11606.03</v>
      </c>
      <c r="AJ20" s="26">
        <f>+SUM(AJ21:AJ24)</f>
        <v>63404.9</v>
      </c>
      <c r="AK20" s="26">
        <f>+SUM(AK21:AK24)</f>
        <v>28419.79</v>
      </c>
      <c r="AL20" s="26">
        <f t="shared" ref="AL20" si="13">+SUM(AL21:AL24)</f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 t="shared" ref="AQ20" si="14">+SUM(AQ21:AQ23)</f>
        <v>9810.15</v>
      </c>
      <c r="AR20" s="26">
        <f>+SUM(AR21:AR24)</f>
        <v>9523.98</v>
      </c>
      <c r="AS20" s="26">
        <f t="shared" ref="AS20:AY20" si="15">+SUM(AS21:AS24)</f>
        <v>76054.03</v>
      </c>
      <c r="AT20" s="26">
        <f t="shared" si="15"/>
        <v>13266.210000000003</v>
      </c>
      <c r="AU20" s="26">
        <f t="shared" si="15"/>
        <v>48254.64</v>
      </c>
      <c r="AV20" s="26">
        <f t="shared" si="15"/>
        <v>45241.67</v>
      </c>
      <c r="AW20" s="26">
        <f t="shared" si="15"/>
        <v>58306.74</v>
      </c>
      <c r="AX20" s="26">
        <f t="shared" si="15"/>
        <v>30817.410000000003</v>
      </c>
      <c r="AY20" s="26">
        <f t="shared" si="15"/>
        <v>51444.94999999999</v>
      </c>
      <c r="AZ20" s="26">
        <f t="shared" ref="AZ20:BI20" si="16">+SUM(AZ21:AZ23)</f>
        <v>29903.924000000003</v>
      </c>
      <c r="BA20" s="26">
        <f t="shared" si="16"/>
        <v>40525.380000000005</v>
      </c>
      <c r="BB20" s="26">
        <f t="shared" si="16"/>
        <v>33769</v>
      </c>
      <c r="BC20" s="26">
        <f t="shared" si="16"/>
        <v>37945.280000000021</v>
      </c>
      <c r="BD20" s="26">
        <f t="shared" si="16"/>
        <v>25052.790000000005</v>
      </c>
      <c r="BE20" s="26">
        <f t="shared" si="16"/>
        <v>52789.109999999993</v>
      </c>
      <c r="BF20" s="26">
        <f t="shared" si="16"/>
        <v>35285.099999999991</v>
      </c>
      <c r="BG20" s="26">
        <f t="shared" si="16"/>
        <v>36099.46</v>
      </c>
      <c r="BH20" s="26">
        <f t="shared" si="16"/>
        <v>62821.94</v>
      </c>
      <c r="BI20" s="26">
        <f t="shared" si="16"/>
        <v>43507.43</v>
      </c>
      <c r="BJ20" s="26">
        <f t="shared" ref="BJ20:BK20" si="17">+SUM(BJ21:BJ23)</f>
        <v>0</v>
      </c>
      <c r="BK20" s="26">
        <f t="shared" si="17"/>
        <v>0</v>
      </c>
    </row>
    <row r="21" spans="1:63" x14ac:dyDescent="0.25">
      <c r="A21" s="19" t="s">
        <v>6</v>
      </c>
      <c r="B21" s="20" t="s">
        <v>35</v>
      </c>
      <c r="C21" s="19" t="s">
        <v>38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/>
      <c r="BK21" s="22"/>
    </row>
    <row r="22" spans="1:63" x14ac:dyDescent="0.25">
      <c r="A22" s="19" t="s">
        <v>8</v>
      </c>
      <c r="B22" s="20" t="s">
        <v>36</v>
      </c>
      <c r="C22" s="19" t="s">
        <v>38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/>
      <c r="BK22" s="22"/>
    </row>
    <row r="23" spans="1:63" x14ac:dyDescent="0.25">
      <c r="A23" s="19" t="s">
        <v>17</v>
      </c>
      <c r="B23" s="20" t="s">
        <v>40</v>
      </c>
      <c r="C23" s="19" t="s">
        <v>38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/>
      <c r="BK23" s="22"/>
    </row>
    <row r="24" spans="1:63" x14ac:dyDescent="0.25">
      <c r="A24" s="19" t="s">
        <v>19</v>
      </c>
      <c r="B24" s="20" t="s">
        <v>41</v>
      </c>
      <c r="C24" s="19" t="s">
        <v>38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</row>
    <row r="26" spans="1:63" x14ac:dyDescent="0.25">
      <c r="C26" s="55"/>
    </row>
    <row r="27" spans="1:63" x14ac:dyDescent="0.25">
      <c r="C27" s="55"/>
    </row>
    <row r="28" spans="1:63" x14ac:dyDescent="0.25">
      <c r="C28" s="55"/>
    </row>
    <row r="29" spans="1:63" x14ac:dyDescent="0.25">
      <c r="C29" s="55"/>
    </row>
    <row r="30" spans="1:63" x14ac:dyDescent="0.25">
      <c r="C30" s="55"/>
    </row>
  </sheetData>
  <mergeCells count="2">
    <mergeCell ref="A2:C2"/>
    <mergeCell ref="A1:C1"/>
  </mergeCells>
  <conditionalFormatting sqref="P21:AL21 AM22">
    <cfRule type="duplicateValues" dxfId="8" priority="5"/>
  </conditionalFormatting>
  <conditionalFormatting sqref="AN21:AP21 AR21:BE21 BG21:BK21">
    <cfRule type="duplicateValues" dxfId="7" priority="12"/>
  </conditionalFormatting>
  <conditionalFormatting sqref="AQ21">
    <cfRule type="duplicateValues" dxfId="6" priority="3"/>
  </conditionalFormatting>
  <conditionalFormatting sqref="BF22">
    <cfRule type="duplicateValues" dxfId="5" priority="2"/>
  </conditionalFormatting>
  <conditionalFormatting sqref="BF21">
    <cfRule type="duplicateValues" dxfId="4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AO27"/>
  <sheetViews>
    <sheetView topLeftCell="A4" workbookViewId="0">
      <pane xSplit="3" topLeftCell="AI1" activePane="topRight" state="frozen"/>
      <selection pane="topRight" activeCell="AL28" sqref="AL28"/>
    </sheetView>
  </sheetViews>
  <sheetFormatPr baseColWidth="10" defaultColWidth="12.6640625" defaultRowHeight="13.8" x14ac:dyDescent="0.25"/>
  <cols>
    <col min="1" max="1" width="3.6640625" style="65" customWidth="1"/>
    <col min="2" max="2" width="31.109375" style="65" customWidth="1"/>
    <col min="3" max="3" width="17.5546875" style="65" customWidth="1"/>
    <col min="4" max="16384" width="12.6640625" style="65"/>
  </cols>
  <sheetData>
    <row r="1" spans="1:41" ht="16.8" x14ac:dyDescent="0.25">
      <c r="A1" s="85" t="s">
        <v>61</v>
      </c>
      <c r="B1" s="85"/>
      <c r="C1" s="13"/>
      <c r="D1" s="14"/>
    </row>
    <row r="2" spans="1:41" x14ac:dyDescent="0.25">
      <c r="A2" s="84" t="s">
        <v>95</v>
      </c>
      <c r="B2" s="84"/>
      <c r="C2" s="84"/>
      <c r="D2" s="14"/>
    </row>
    <row r="3" spans="1:41" x14ac:dyDescent="0.25">
      <c r="A3" s="13"/>
      <c r="B3" s="14"/>
      <c r="C3" s="13"/>
      <c r="D3" s="14"/>
    </row>
    <row r="4" spans="1:41" x14ac:dyDescent="0.25">
      <c r="A4" s="15" t="s">
        <v>1</v>
      </c>
      <c r="B4" s="17" t="s">
        <v>50</v>
      </c>
      <c r="C4" s="15" t="s">
        <v>2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</row>
    <row r="5" spans="1:41" x14ac:dyDescent="0.25">
      <c r="A5" s="19"/>
      <c r="B5" s="20" t="s">
        <v>86</v>
      </c>
      <c r="C5" s="19" t="s">
        <v>5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/>
      <c r="AO5" s="22"/>
    </row>
    <row r="6" spans="1:41" ht="3" customHeight="1" x14ac:dyDescent="0.25">
      <c r="A6" s="28"/>
      <c r="B6" s="45"/>
      <c r="C6" s="28"/>
      <c r="D6" s="13"/>
      <c r="F6" s="13"/>
      <c r="H6" s="13"/>
      <c r="J6" s="13"/>
      <c r="L6" s="13"/>
      <c r="N6" s="13"/>
      <c r="O6" s="13"/>
      <c r="Q6" s="13"/>
    </row>
    <row r="7" spans="1:41" x14ac:dyDescent="0.25">
      <c r="A7" s="15" t="s">
        <v>48</v>
      </c>
      <c r="B7" s="17" t="s">
        <v>12</v>
      </c>
      <c r="C7" s="15" t="s">
        <v>2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</row>
    <row r="8" spans="1:41" x14ac:dyDescent="0.25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/>
      <c r="AO8" s="22"/>
    </row>
    <row r="9" spans="1:41" x14ac:dyDescent="0.25">
      <c r="A9" s="19" t="s">
        <v>6</v>
      </c>
      <c r="B9" s="20" t="s">
        <v>15</v>
      </c>
      <c r="C9" s="19" t="s">
        <v>14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/>
      <c r="AO9" s="22"/>
    </row>
    <row r="10" spans="1:41" x14ac:dyDescent="0.25">
      <c r="A10" s="19" t="s">
        <v>8</v>
      </c>
      <c r="B10" s="20" t="s">
        <v>16</v>
      </c>
      <c r="C10" s="19" t="s">
        <v>14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/>
      <c r="AO10" s="22"/>
    </row>
    <row r="11" spans="1:41" x14ac:dyDescent="0.25">
      <c r="A11" s="19" t="s">
        <v>17</v>
      </c>
      <c r="B11" s="20" t="s">
        <v>18</v>
      </c>
      <c r="C11" s="19" t="s">
        <v>14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/>
      <c r="AO11" s="22"/>
    </row>
    <row r="12" spans="1:41" x14ac:dyDescent="0.25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/>
      <c r="AO12" s="22"/>
    </row>
    <row r="13" spans="1:41" x14ac:dyDescent="0.25">
      <c r="A13" s="19" t="s">
        <v>28</v>
      </c>
      <c r="B13" s="20" t="s">
        <v>10</v>
      </c>
      <c r="C13" s="19"/>
      <c r="D13" s="64">
        <f t="shared" ref="D13:E13" si="0">+D8+D9+D10+D11+D12</f>
        <v>222379.821</v>
      </c>
      <c r="E13" s="64">
        <f t="shared" si="0"/>
        <v>134138.23999999999</v>
      </c>
      <c r="F13" s="64">
        <f t="shared" ref="F13:V13" si="1">+F8+F9+F10+F11+F12</f>
        <v>212849.02099999998</v>
      </c>
      <c r="G13" s="64">
        <f t="shared" si="1"/>
        <v>212751.86600000001</v>
      </c>
      <c r="H13" s="64">
        <f t="shared" si="1"/>
        <v>292671.44500000001</v>
      </c>
      <c r="I13" s="64">
        <f t="shared" si="1"/>
        <v>166900.18000000002</v>
      </c>
      <c r="J13" s="64">
        <f t="shared" si="1"/>
        <v>274624.48000000004</v>
      </c>
      <c r="K13" s="64">
        <f t="shared" si="1"/>
        <v>219101.45600000001</v>
      </c>
      <c r="L13" s="64">
        <f t="shared" si="1"/>
        <v>277901.80399999995</v>
      </c>
      <c r="M13" s="64">
        <f t="shared" si="1"/>
        <v>228984.633</v>
      </c>
      <c r="N13" s="64">
        <f t="shared" si="1"/>
        <v>234903.92</v>
      </c>
      <c r="O13" s="64">
        <f t="shared" si="1"/>
        <v>216961.45</v>
      </c>
      <c r="P13" s="64">
        <f t="shared" si="1"/>
        <v>262498</v>
      </c>
      <c r="Q13" s="64">
        <f t="shared" si="1"/>
        <v>220035.66999999998</v>
      </c>
      <c r="R13" s="64">
        <f t="shared" si="1"/>
        <v>183758.11799999999</v>
      </c>
      <c r="S13" s="64">
        <f t="shared" si="1"/>
        <v>137761.09900000002</v>
      </c>
      <c r="T13" s="64">
        <f t="shared" si="1"/>
        <v>275086.41399999999</v>
      </c>
      <c r="U13" s="64">
        <f t="shared" si="1"/>
        <v>278791.90000000002</v>
      </c>
      <c r="V13" s="64">
        <f t="shared" si="1"/>
        <v>143329.78</v>
      </c>
      <c r="W13" s="64">
        <f t="shared" ref="W13:AM13" si="2">+W8+W9+W10+W11+W12</f>
        <v>263436.63</v>
      </c>
      <c r="X13" s="64">
        <f t="shared" si="2"/>
        <v>175021.79</v>
      </c>
      <c r="Y13" s="64">
        <f t="shared" si="2"/>
        <v>134856.79</v>
      </c>
      <c r="Z13" s="64">
        <f t="shared" si="2"/>
        <v>265964.98</v>
      </c>
      <c r="AA13" s="64">
        <f t="shared" si="2"/>
        <v>184192.59700000001</v>
      </c>
      <c r="AB13" s="64">
        <f t="shared" si="2"/>
        <v>248515.35000000003</v>
      </c>
      <c r="AC13" s="64">
        <f t="shared" si="2"/>
        <v>322268.81099999999</v>
      </c>
      <c r="AD13" s="64">
        <f t="shared" si="2"/>
        <v>246523.13</v>
      </c>
      <c r="AE13" s="64">
        <f t="shared" si="2"/>
        <v>332240.84100000001</v>
      </c>
      <c r="AF13" s="64">
        <f t="shared" si="2"/>
        <v>348940.02</v>
      </c>
      <c r="AG13" s="64">
        <f t="shared" si="2"/>
        <v>306574.56</v>
      </c>
      <c r="AH13" s="64">
        <f t="shared" si="2"/>
        <v>261702.94</v>
      </c>
      <c r="AI13" s="64">
        <f t="shared" si="2"/>
        <v>200305.62</v>
      </c>
      <c r="AJ13" s="64">
        <f t="shared" si="2"/>
        <v>310481.34000000003</v>
      </c>
      <c r="AK13" s="64">
        <f t="shared" si="2"/>
        <v>286808.82999999996</v>
      </c>
      <c r="AL13" s="64">
        <f t="shared" si="2"/>
        <v>278943.36000000004</v>
      </c>
      <c r="AM13" s="64">
        <f t="shared" si="2"/>
        <v>380600.35200000001</v>
      </c>
      <c r="AN13" s="64"/>
      <c r="AO13" s="64"/>
    </row>
    <row r="14" spans="1:41" ht="3" customHeight="1" x14ac:dyDescent="0.25">
      <c r="A14" s="13"/>
      <c r="B14" s="20"/>
      <c r="C14" s="19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41" x14ac:dyDescent="0.25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</row>
    <row r="16" spans="1:41" x14ac:dyDescent="0.25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/>
      <c r="AO16" s="22"/>
    </row>
    <row r="17" spans="1:41" x14ac:dyDescent="0.25">
      <c r="A17" s="19" t="s">
        <v>6</v>
      </c>
      <c r="B17" s="20" t="s">
        <v>21</v>
      </c>
      <c r="C17" s="19" t="s">
        <v>5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/>
      <c r="AO17" s="22"/>
    </row>
    <row r="18" spans="1:41" ht="3" customHeight="1" x14ac:dyDescent="0.25">
      <c r="A18" s="13"/>
      <c r="B18" s="29"/>
      <c r="C18" s="28"/>
      <c r="D18" s="67"/>
      <c r="E18" s="68"/>
      <c r="F18" s="67"/>
      <c r="G18" s="68"/>
      <c r="H18" s="67"/>
      <c r="I18" s="68"/>
      <c r="J18" s="67"/>
      <c r="K18" s="68"/>
      <c r="L18" s="67"/>
      <c r="M18" s="68"/>
      <c r="N18" s="67"/>
      <c r="O18" s="67"/>
      <c r="P18" s="68"/>
      <c r="Q18" s="67"/>
    </row>
    <row r="19" spans="1:41" x14ac:dyDescent="0.25">
      <c r="A19" s="30" t="s">
        <v>49</v>
      </c>
      <c r="B19" s="17" t="s">
        <v>39</v>
      </c>
      <c r="C19" s="15" t="s">
        <v>2</v>
      </c>
      <c r="D19" s="61">
        <v>43405</v>
      </c>
      <c r="E19" s="61">
        <v>43435</v>
      </c>
      <c r="F19" s="61">
        <v>43466</v>
      </c>
      <c r="G19" s="61">
        <v>43497</v>
      </c>
      <c r="H19" s="61">
        <v>43525</v>
      </c>
      <c r="I19" s="61">
        <v>43556</v>
      </c>
      <c r="J19" s="61">
        <v>43586</v>
      </c>
      <c r="K19" s="61">
        <v>43617</v>
      </c>
      <c r="L19" s="61">
        <v>43647</v>
      </c>
      <c r="M19" s="61">
        <v>43678</v>
      </c>
      <c r="N19" s="61">
        <v>43709</v>
      </c>
      <c r="O19" s="61">
        <v>43739</v>
      </c>
      <c r="P19" s="61">
        <v>43770</v>
      </c>
      <c r="Q19" s="61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</row>
    <row r="20" spans="1:41" x14ac:dyDescent="0.25">
      <c r="A20" s="19" t="s">
        <v>3</v>
      </c>
      <c r="B20" s="20" t="s">
        <v>10</v>
      </c>
      <c r="C20" s="19" t="s">
        <v>92</v>
      </c>
      <c r="D20" s="64">
        <f>+SUM(D21:D25)</f>
        <v>3360900.79</v>
      </c>
      <c r="E20" s="64">
        <f>+SUM(E21:E25)</f>
        <v>4508543.6399999997</v>
      </c>
      <c r="F20" s="64">
        <f t="shared" ref="F20:N20" si="3">+SUM(F21:F25)</f>
        <v>1237663.4802153108</v>
      </c>
      <c r="G20" s="64">
        <f t="shared" si="3"/>
        <v>1342874.11</v>
      </c>
      <c r="H20" s="64">
        <f t="shared" si="3"/>
        <v>1911911.6590000005</v>
      </c>
      <c r="I20" s="64">
        <f t="shared" si="3"/>
        <v>1803470</v>
      </c>
      <c r="J20" s="64">
        <f t="shared" si="3"/>
        <v>2291365.44</v>
      </c>
      <c r="K20" s="64">
        <f t="shared" si="3"/>
        <v>1739756.2725000002</v>
      </c>
      <c r="L20" s="64">
        <f t="shared" si="3"/>
        <v>2461107.2999999998</v>
      </c>
      <c r="M20" s="64">
        <f t="shared" si="3"/>
        <v>1936618.97</v>
      </c>
      <c r="N20" s="64">
        <f t="shared" si="3"/>
        <v>2144784.0800000005</v>
      </c>
      <c r="O20" s="64">
        <f t="shared" ref="O20:AD20" si="4">+SUM(O21:O25)</f>
        <v>2006745.625</v>
      </c>
      <c r="P20" s="64">
        <f t="shared" si="4"/>
        <v>2583594.8499999996</v>
      </c>
      <c r="Q20" s="64">
        <f t="shared" si="4"/>
        <v>1994831.5300000003</v>
      </c>
      <c r="R20" s="64">
        <f t="shared" si="4"/>
        <v>1996832.31</v>
      </c>
      <c r="S20" s="64">
        <f t="shared" si="4"/>
        <v>1920380.9864400004</v>
      </c>
      <c r="T20" s="64">
        <f t="shared" si="4"/>
        <v>2217827.5502299997</v>
      </c>
      <c r="U20" s="64">
        <f t="shared" si="4"/>
        <v>2512478.1872899998</v>
      </c>
      <c r="V20" s="64">
        <f t="shared" si="4"/>
        <v>1384206.0399999998</v>
      </c>
      <c r="W20" s="64">
        <f t="shared" si="4"/>
        <v>2206228.6079230998</v>
      </c>
      <c r="X20" s="64">
        <f t="shared" si="4"/>
        <v>1676977.0503599995</v>
      </c>
      <c r="Y20" s="64">
        <f t="shared" si="4"/>
        <v>1439213.7485399998</v>
      </c>
      <c r="Z20" s="64">
        <f t="shared" si="4"/>
        <v>2007712.7506500001</v>
      </c>
      <c r="AA20" s="64">
        <f t="shared" si="4"/>
        <v>1713746.1372100001</v>
      </c>
      <c r="AB20" s="64">
        <f t="shared" si="4"/>
        <v>2030349.4808500002</v>
      </c>
      <c r="AC20" s="64">
        <f t="shared" si="4"/>
        <v>2711786.51963</v>
      </c>
      <c r="AD20" s="64">
        <f t="shared" si="4"/>
        <v>1971967.65527</v>
      </c>
      <c r="AE20" s="64">
        <f>+SUM(AE21:AE25)</f>
        <v>2717436.1824999996</v>
      </c>
      <c r="AF20" s="64">
        <f t="shared" ref="AF20:AM20" si="5">+SUM(AF21:AF25)</f>
        <v>3188104.2485000002</v>
      </c>
      <c r="AG20" s="64">
        <f t="shared" si="5"/>
        <v>3785797.4141200003</v>
      </c>
      <c r="AH20" s="64">
        <f t="shared" si="5"/>
        <v>3234882.66</v>
      </c>
      <c r="AI20" s="64">
        <f t="shared" si="5"/>
        <v>2616894.8859999999</v>
      </c>
      <c r="AJ20" s="64">
        <f t="shared" si="5"/>
        <v>3624118.7612399994</v>
      </c>
      <c r="AK20" s="64">
        <f t="shared" si="5"/>
        <v>3618268.0199999996</v>
      </c>
      <c r="AL20" s="64">
        <f t="shared" si="5"/>
        <v>3285805.7</v>
      </c>
      <c r="AM20" s="64">
        <f t="shared" si="5"/>
        <v>4693097.1700000009</v>
      </c>
      <c r="AN20" s="64"/>
      <c r="AO20" s="64"/>
    </row>
    <row r="21" spans="1:41" x14ac:dyDescent="0.25">
      <c r="A21" s="19" t="s">
        <v>6</v>
      </c>
      <c r="B21" s="20" t="s">
        <v>35</v>
      </c>
      <c r="C21" s="19" t="s">
        <v>92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/>
      <c r="AO21" s="22"/>
    </row>
    <row r="22" spans="1:41" x14ac:dyDescent="0.25">
      <c r="A22" s="19" t="s">
        <v>8</v>
      </c>
      <c r="B22" s="20" t="s">
        <v>36</v>
      </c>
      <c r="C22" s="19" t="s">
        <v>92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/>
      <c r="AO22" s="22"/>
    </row>
    <row r="23" spans="1:41" x14ac:dyDescent="0.25">
      <c r="A23" s="19" t="s">
        <v>17</v>
      </c>
      <c r="B23" s="20" t="s">
        <v>91</v>
      </c>
      <c r="C23" s="19" t="s">
        <v>92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/>
      <c r="AO23" s="22"/>
    </row>
    <row r="24" spans="1:41" x14ac:dyDescent="0.25">
      <c r="A24" s="19" t="s">
        <v>17</v>
      </c>
      <c r="B24" s="20" t="s">
        <v>40</v>
      </c>
      <c r="C24" s="19" t="s">
        <v>92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/>
      <c r="AO24" s="22"/>
    </row>
    <row r="25" spans="1:41" x14ac:dyDescent="0.25">
      <c r="A25" s="19" t="s">
        <v>19</v>
      </c>
      <c r="B25" s="20" t="s">
        <v>41</v>
      </c>
      <c r="C25" s="19" t="s">
        <v>92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/>
      <c r="AO25" s="22"/>
    </row>
    <row r="26" spans="1:41" ht="3" customHeight="1" x14ac:dyDescent="0.25">
      <c r="C26" s="75"/>
      <c r="P26" s="65">
        <v>67176.820000000007</v>
      </c>
      <c r="R26" s="65">
        <v>124226.109</v>
      </c>
      <c r="S26" s="65">
        <v>27277.066440000432</v>
      </c>
    </row>
    <row r="27" spans="1:41" ht="24.75" customHeight="1" x14ac:dyDescent="0.25">
      <c r="A27" s="90" t="s">
        <v>104</v>
      </c>
      <c r="B27" s="90"/>
      <c r="C27" s="90"/>
    </row>
  </sheetData>
  <mergeCells count="3">
    <mergeCell ref="A1:B1"/>
    <mergeCell ref="A2:C2"/>
    <mergeCell ref="A27:C27"/>
  </mergeCells>
  <conditionalFormatting sqref="D21:Q21">
    <cfRule type="duplicateValues" dxfId="3" priority="4"/>
  </conditionalFormatting>
  <conditionalFormatting sqref="R21:AC21">
    <cfRule type="duplicateValues" dxfId="2" priority="3"/>
  </conditionalFormatting>
  <conditionalFormatting sqref="AD21 AF21:AO21">
    <cfRule type="duplicateValues" dxfId="1" priority="2"/>
  </conditionalFormatting>
  <conditionalFormatting sqref="AE21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EE30"/>
  <sheetViews>
    <sheetView zoomScaleNormal="100" workbookViewId="0">
      <pane xSplit="3" ySplit="4" topLeftCell="DX5" activePane="bottomRight" state="frozen"/>
      <selection pane="topRight" activeCell="D1" sqref="D1"/>
      <selection pane="bottomLeft" activeCell="A6" sqref="A6"/>
      <selection pane="bottomRight" activeCell="B39" sqref="B39"/>
    </sheetView>
  </sheetViews>
  <sheetFormatPr baseColWidth="10" defaultColWidth="12.6640625" defaultRowHeight="13.2" x14ac:dyDescent="0.25"/>
  <cols>
    <col min="1" max="1" width="3.33203125" style="13" bestFit="1" customWidth="1"/>
    <col min="2" max="2" width="29.88671875" style="14" bestFit="1" customWidth="1"/>
    <col min="3" max="3" width="15.6640625" style="13" bestFit="1" customWidth="1"/>
    <col min="4" max="27" width="12.6640625" style="13"/>
    <col min="28" max="16384" width="12.6640625" style="14"/>
  </cols>
  <sheetData>
    <row r="1" spans="1:135" ht="16.8" x14ac:dyDescent="0.25">
      <c r="A1" s="85" t="s">
        <v>61</v>
      </c>
      <c r="B1" s="85"/>
      <c r="C1" s="85"/>
    </row>
    <row r="2" spans="1:135" ht="15" customHeight="1" x14ac:dyDescent="0.25">
      <c r="A2" s="84" t="s">
        <v>0</v>
      </c>
      <c r="B2" s="84"/>
      <c r="C2" s="84"/>
    </row>
    <row r="4" spans="1:135" x14ac:dyDescent="0.25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</row>
    <row r="5" spans="1:135" x14ac:dyDescent="0.25">
      <c r="A5" s="19" t="s">
        <v>3</v>
      </c>
      <c r="B5" s="20" t="s">
        <v>26</v>
      </c>
      <c r="C5" s="19" t="s">
        <v>5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/>
      <c r="EE5" s="22"/>
    </row>
    <row r="6" spans="1:135" x14ac:dyDescent="0.25">
      <c r="A6" s="19" t="s">
        <v>6</v>
      </c>
      <c r="B6" s="20" t="s">
        <v>25</v>
      </c>
      <c r="C6" s="19" t="s">
        <v>5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/>
      <c r="EE6" s="22"/>
    </row>
    <row r="7" spans="1:135" ht="3" customHeight="1" x14ac:dyDescent="0.25">
      <c r="B7" s="69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35" x14ac:dyDescent="0.25">
      <c r="A8" s="15" t="s">
        <v>27</v>
      </c>
      <c r="B8" s="17" t="s">
        <v>12</v>
      </c>
      <c r="C8" s="15" t="s">
        <v>2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</row>
    <row r="9" spans="1:135" x14ac:dyDescent="0.25">
      <c r="A9" s="19" t="s">
        <v>3</v>
      </c>
      <c r="B9" s="20" t="s">
        <v>13</v>
      </c>
      <c r="C9" s="19" t="s">
        <v>14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/>
      <c r="EE9" s="22"/>
    </row>
    <row r="10" spans="1:135" x14ac:dyDescent="0.25">
      <c r="A10" s="19" t="s">
        <v>6</v>
      </c>
      <c r="B10" s="20" t="s">
        <v>15</v>
      </c>
      <c r="C10" s="19" t="s">
        <v>14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/>
      <c r="EE10" s="22"/>
    </row>
    <row r="11" spans="1:135" x14ac:dyDescent="0.25">
      <c r="A11" s="19" t="s">
        <v>8</v>
      </c>
      <c r="B11" s="20" t="s">
        <v>16</v>
      </c>
      <c r="C11" s="19" t="s">
        <v>14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/>
      <c r="EE11" s="22"/>
    </row>
    <row r="12" spans="1:135" x14ac:dyDescent="0.25">
      <c r="A12" s="19" t="s">
        <v>17</v>
      </c>
      <c r="B12" s="20" t="s">
        <v>18</v>
      </c>
      <c r="C12" s="19" t="s">
        <v>14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/>
      <c r="EE12" s="22"/>
    </row>
    <row r="13" spans="1:135" x14ac:dyDescent="0.25">
      <c r="A13" s="19" t="s">
        <v>19</v>
      </c>
      <c r="B13" s="20" t="s">
        <v>20</v>
      </c>
      <c r="C13" s="19" t="s">
        <v>14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/>
      <c r="EE13" s="22"/>
    </row>
    <row r="14" spans="1:135" x14ac:dyDescent="0.25">
      <c r="A14" s="19" t="s">
        <v>28</v>
      </c>
      <c r="B14" s="20" t="s">
        <v>10</v>
      </c>
      <c r="C14" s="19" t="s">
        <v>14</v>
      </c>
      <c r="D14" s="64">
        <f t="shared" ref="D14:AI14" si="0">+D9+D10+D11+D12+D13</f>
        <v>1303914.362</v>
      </c>
      <c r="E14" s="64">
        <f t="shared" si="0"/>
        <v>1511119.5499999998</v>
      </c>
      <c r="F14" s="64">
        <f t="shared" si="0"/>
        <v>1503705.9550000001</v>
      </c>
      <c r="G14" s="64">
        <f t="shared" si="0"/>
        <v>1458327.949</v>
      </c>
      <c r="H14" s="64">
        <f t="shared" si="0"/>
        <v>1422228.2680000002</v>
      </c>
      <c r="I14" s="64">
        <f t="shared" si="0"/>
        <v>1495288.8804000001</v>
      </c>
      <c r="J14" s="64">
        <f t="shared" si="0"/>
        <v>336245.31599999999</v>
      </c>
      <c r="K14" s="64">
        <f t="shared" si="0"/>
        <v>436821.995</v>
      </c>
      <c r="L14" s="64">
        <f t="shared" si="0"/>
        <v>434102.50699999998</v>
      </c>
      <c r="M14" s="64">
        <f t="shared" si="0"/>
        <v>399117.489</v>
      </c>
      <c r="N14" s="64">
        <f t="shared" si="0"/>
        <v>394617.73100000003</v>
      </c>
      <c r="O14" s="64">
        <f t="shared" si="0"/>
        <v>473398.90100000007</v>
      </c>
      <c r="P14" s="64">
        <f t="shared" si="0"/>
        <v>512539.42900000006</v>
      </c>
      <c r="Q14" s="64">
        <f t="shared" si="0"/>
        <v>252645.14600000001</v>
      </c>
      <c r="R14" s="64">
        <f t="shared" si="0"/>
        <v>295632.152</v>
      </c>
      <c r="S14" s="64">
        <f t="shared" si="0"/>
        <v>346119.09399999992</v>
      </c>
      <c r="T14" s="64">
        <f t="shared" si="0"/>
        <v>295942</v>
      </c>
      <c r="U14" s="64">
        <f t="shared" si="0"/>
        <v>455539</v>
      </c>
      <c r="V14" s="64">
        <f t="shared" si="0"/>
        <v>391176</v>
      </c>
      <c r="W14" s="64">
        <f t="shared" si="0"/>
        <v>318071.87</v>
      </c>
      <c r="X14" s="64">
        <f t="shared" si="0"/>
        <v>421199</v>
      </c>
      <c r="Y14" s="64">
        <f t="shared" si="0"/>
        <v>556299</v>
      </c>
      <c r="Z14" s="64">
        <f t="shared" si="0"/>
        <v>429807</v>
      </c>
      <c r="AA14" s="64">
        <f t="shared" si="0"/>
        <v>563463</v>
      </c>
      <c r="AB14" s="64">
        <f t="shared" si="0"/>
        <v>378873</v>
      </c>
      <c r="AC14" s="64">
        <f t="shared" si="0"/>
        <v>417463</v>
      </c>
      <c r="AD14" s="64">
        <f t="shared" si="0"/>
        <v>336052</v>
      </c>
      <c r="AE14" s="64">
        <f t="shared" si="0"/>
        <v>328181</v>
      </c>
      <c r="AF14" s="64">
        <f t="shared" si="0"/>
        <v>439007</v>
      </c>
      <c r="AG14" s="64">
        <f t="shared" si="0"/>
        <v>359673</v>
      </c>
      <c r="AH14" s="64">
        <f t="shared" si="0"/>
        <v>367383</v>
      </c>
      <c r="AI14" s="64">
        <f t="shared" si="0"/>
        <v>425565</v>
      </c>
      <c r="AJ14" s="64">
        <f t="shared" ref="AJ14:BO14" si="1">+AJ9+AJ10+AJ11+AJ12+AJ13</f>
        <v>264926</v>
      </c>
      <c r="AK14" s="64">
        <f t="shared" si="1"/>
        <v>440907</v>
      </c>
      <c r="AL14" s="64">
        <f t="shared" si="1"/>
        <v>419942</v>
      </c>
      <c r="AM14" s="64">
        <f t="shared" si="1"/>
        <v>397123</v>
      </c>
      <c r="AN14" s="64">
        <f t="shared" si="1"/>
        <v>333102</v>
      </c>
      <c r="AO14" s="64">
        <f t="shared" si="1"/>
        <v>502080</v>
      </c>
      <c r="AP14" s="64">
        <f t="shared" si="1"/>
        <v>551605</v>
      </c>
      <c r="AQ14" s="64">
        <f t="shared" si="1"/>
        <v>325400</v>
      </c>
      <c r="AR14" s="64">
        <f t="shared" si="1"/>
        <v>276317</v>
      </c>
      <c r="AS14" s="64">
        <f t="shared" si="1"/>
        <v>378263.5</v>
      </c>
      <c r="AT14" s="64">
        <f t="shared" si="1"/>
        <v>425766</v>
      </c>
      <c r="AU14" s="64">
        <f t="shared" si="1"/>
        <v>608116</v>
      </c>
      <c r="AV14" s="64">
        <f t="shared" si="1"/>
        <v>231136</v>
      </c>
      <c r="AW14" s="64">
        <f t="shared" si="1"/>
        <v>512482</v>
      </c>
      <c r="AX14" s="64">
        <f t="shared" si="1"/>
        <v>268245</v>
      </c>
      <c r="AY14" s="64">
        <f t="shared" si="1"/>
        <v>375249</v>
      </c>
      <c r="AZ14" s="64">
        <f t="shared" si="1"/>
        <v>275972</v>
      </c>
      <c r="BA14" s="64">
        <f t="shared" si="1"/>
        <v>225148</v>
      </c>
      <c r="BB14" s="64">
        <f t="shared" si="1"/>
        <v>184943</v>
      </c>
      <c r="BC14" s="64">
        <f t="shared" si="1"/>
        <v>242357</v>
      </c>
      <c r="BD14" s="64">
        <f t="shared" si="1"/>
        <v>329869</v>
      </c>
      <c r="BE14" s="64">
        <f t="shared" si="1"/>
        <v>164322</v>
      </c>
      <c r="BF14" s="64">
        <f t="shared" si="1"/>
        <v>354790</v>
      </c>
      <c r="BG14" s="64">
        <f t="shared" si="1"/>
        <v>241690</v>
      </c>
      <c r="BH14" s="64">
        <f t="shared" si="1"/>
        <v>275964</v>
      </c>
      <c r="BI14" s="64">
        <f t="shared" si="1"/>
        <v>256415</v>
      </c>
      <c r="BJ14" s="64">
        <f t="shared" si="1"/>
        <v>245739</v>
      </c>
      <c r="BK14" s="64">
        <f t="shared" si="1"/>
        <v>322386</v>
      </c>
      <c r="BL14" s="64">
        <f t="shared" si="1"/>
        <v>250151</v>
      </c>
      <c r="BM14" s="64">
        <f t="shared" si="1"/>
        <v>164444</v>
      </c>
      <c r="BN14" s="64">
        <f t="shared" si="1"/>
        <v>234919</v>
      </c>
      <c r="BO14" s="64">
        <f t="shared" si="1"/>
        <v>264083</v>
      </c>
      <c r="BP14" s="64">
        <f t="shared" ref="BP14:CU14" si="2">+BP9+BP10+BP11+BP12+BP13</f>
        <v>212669</v>
      </c>
      <c r="BQ14" s="64">
        <f t="shared" si="2"/>
        <v>126448</v>
      </c>
      <c r="BR14" s="64">
        <f t="shared" si="2"/>
        <v>285846</v>
      </c>
      <c r="BS14" s="64">
        <f t="shared" si="2"/>
        <v>248046</v>
      </c>
      <c r="BT14" s="64">
        <f t="shared" si="2"/>
        <v>145615</v>
      </c>
      <c r="BU14" s="64">
        <f t="shared" si="2"/>
        <v>368413</v>
      </c>
      <c r="BV14" s="64">
        <f t="shared" si="2"/>
        <v>333637</v>
      </c>
      <c r="BW14" s="64">
        <f t="shared" si="2"/>
        <v>255171</v>
      </c>
      <c r="BX14" s="64">
        <f t="shared" si="2"/>
        <v>277554</v>
      </c>
      <c r="BY14" s="64">
        <f t="shared" si="2"/>
        <v>258042</v>
      </c>
      <c r="BZ14" s="64">
        <f t="shared" si="2"/>
        <v>322262</v>
      </c>
      <c r="CA14" s="64">
        <f t="shared" si="2"/>
        <v>245227</v>
      </c>
      <c r="CB14" s="64">
        <f t="shared" si="2"/>
        <v>331320</v>
      </c>
      <c r="CC14" s="64">
        <f t="shared" si="2"/>
        <v>248646</v>
      </c>
      <c r="CD14" s="64">
        <f t="shared" si="2"/>
        <v>164699</v>
      </c>
      <c r="CE14" s="64">
        <f t="shared" si="2"/>
        <v>390351</v>
      </c>
      <c r="CF14" s="64">
        <f t="shared" si="2"/>
        <v>295096</v>
      </c>
      <c r="CG14" s="64">
        <f t="shared" si="2"/>
        <v>299568</v>
      </c>
      <c r="CH14" s="64">
        <f t="shared" si="2"/>
        <v>361951</v>
      </c>
      <c r="CI14" s="64">
        <f t="shared" si="2"/>
        <v>341881</v>
      </c>
      <c r="CJ14" s="64">
        <f t="shared" si="2"/>
        <v>282368</v>
      </c>
      <c r="CK14" s="64">
        <f t="shared" si="2"/>
        <v>288942</v>
      </c>
      <c r="CL14" s="64">
        <f t="shared" si="2"/>
        <v>211847</v>
      </c>
      <c r="CM14" s="64">
        <f t="shared" si="2"/>
        <v>190734</v>
      </c>
      <c r="CN14" s="64">
        <f t="shared" si="2"/>
        <v>317242</v>
      </c>
      <c r="CO14" s="64">
        <f t="shared" si="2"/>
        <v>263015</v>
      </c>
      <c r="CP14" s="64">
        <f t="shared" si="2"/>
        <v>294644</v>
      </c>
      <c r="CQ14" s="64">
        <f t="shared" si="2"/>
        <v>367793</v>
      </c>
      <c r="CR14" s="64">
        <f t="shared" si="2"/>
        <v>290499</v>
      </c>
      <c r="CS14" s="64">
        <f t="shared" si="2"/>
        <v>405109</v>
      </c>
      <c r="CT14" s="64">
        <f t="shared" si="2"/>
        <v>56379</v>
      </c>
      <c r="CU14" s="64">
        <f t="shared" si="2"/>
        <v>86782</v>
      </c>
      <c r="CV14" s="64">
        <f t="shared" ref="CV14:DS14" si="3">+CV9+CV10+CV11+CV12+CV13</f>
        <v>89600</v>
      </c>
      <c r="CW14" s="64">
        <f t="shared" si="3"/>
        <v>54644</v>
      </c>
      <c r="CX14" s="64">
        <f t="shared" si="3"/>
        <v>68911</v>
      </c>
      <c r="CY14" s="64">
        <f t="shared" si="3"/>
        <v>87478</v>
      </c>
      <c r="CZ14" s="64">
        <f t="shared" si="3"/>
        <v>64426.3</v>
      </c>
      <c r="DA14" s="64">
        <f t="shared" si="3"/>
        <v>43180</v>
      </c>
      <c r="DB14" s="64">
        <f t="shared" si="3"/>
        <v>101925</v>
      </c>
      <c r="DC14" s="64">
        <f t="shared" si="3"/>
        <v>105778.95999999999</v>
      </c>
      <c r="DD14" s="64">
        <f t="shared" si="3"/>
        <v>91945.23000000001</v>
      </c>
      <c r="DE14" s="64">
        <f t="shared" si="3"/>
        <v>58131</v>
      </c>
      <c r="DF14" s="64">
        <f t="shared" si="3"/>
        <v>96406</v>
      </c>
      <c r="DG14" s="64">
        <f t="shared" si="3"/>
        <v>104388</v>
      </c>
      <c r="DH14" s="64">
        <f t="shared" si="3"/>
        <v>70515</v>
      </c>
      <c r="DI14" s="64">
        <f t="shared" si="3"/>
        <v>61980</v>
      </c>
      <c r="DJ14" s="64">
        <f t="shared" si="3"/>
        <v>51538</v>
      </c>
      <c r="DK14" s="64">
        <f t="shared" si="3"/>
        <v>98574</v>
      </c>
      <c r="DL14" s="64">
        <f t="shared" si="3"/>
        <v>23691</v>
      </c>
      <c r="DM14" s="64">
        <f t="shared" si="3"/>
        <v>73468</v>
      </c>
      <c r="DN14" s="64">
        <f t="shared" si="3"/>
        <v>66913</v>
      </c>
      <c r="DO14" s="64">
        <f t="shared" si="3"/>
        <v>80980</v>
      </c>
      <c r="DP14" s="64">
        <f t="shared" si="3"/>
        <v>84413</v>
      </c>
      <c r="DQ14" s="64">
        <f t="shared" si="3"/>
        <v>84857</v>
      </c>
      <c r="DR14" s="64">
        <f t="shared" si="3"/>
        <v>77981</v>
      </c>
      <c r="DS14" s="64">
        <f t="shared" si="3"/>
        <v>80583</v>
      </c>
      <c r="DT14" s="64">
        <f t="shared" ref="DT14:EB14" si="4">+DT9+DT10+DT11+DT12+DT13</f>
        <v>59104</v>
      </c>
      <c r="DU14" s="64">
        <f t="shared" si="4"/>
        <v>73690</v>
      </c>
      <c r="DV14" s="64">
        <f t="shared" si="4"/>
        <v>59122</v>
      </c>
      <c r="DW14" s="64">
        <f t="shared" si="4"/>
        <v>71536</v>
      </c>
      <c r="DX14" s="64">
        <f t="shared" si="4"/>
        <v>78692</v>
      </c>
      <c r="DY14" s="64">
        <f t="shared" si="4"/>
        <v>25869</v>
      </c>
      <c r="DZ14" s="64">
        <f t="shared" si="4"/>
        <v>79237</v>
      </c>
      <c r="EA14" s="64">
        <f t="shared" si="4"/>
        <v>90587</v>
      </c>
      <c r="EB14" s="64">
        <f t="shared" si="4"/>
        <v>70135</v>
      </c>
      <c r="EC14" s="64">
        <f t="shared" ref="EC14:EE14" si="5">+EC9+EC10+EC11+EC12+EC13</f>
        <v>53876</v>
      </c>
      <c r="ED14" s="64">
        <f t="shared" si="5"/>
        <v>0</v>
      </c>
      <c r="EE14" s="64">
        <f t="shared" si="5"/>
        <v>0</v>
      </c>
    </row>
    <row r="15" spans="1:135" ht="3" customHeight="1" x14ac:dyDescent="0.25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35" x14ac:dyDescent="0.25">
      <c r="A16" s="15" t="s">
        <v>29</v>
      </c>
      <c r="B16" s="17" t="s">
        <v>21</v>
      </c>
      <c r="C16" s="15" t="s">
        <v>2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</row>
    <row r="17" spans="1:135" x14ac:dyDescent="0.25">
      <c r="A17" s="19" t="s">
        <v>3</v>
      </c>
      <c r="B17" s="20" t="s">
        <v>21</v>
      </c>
      <c r="C17" s="19" t="s">
        <v>22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/>
      <c r="EE17" s="22"/>
    </row>
    <row r="26" spans="1:135" x14ac:dyDescent="0.25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35" x14ac:dyDescent="0.25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35" x14ac:dyDescent="0.25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35" x14ac:dyDescent="0.25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35" x14ac:dyDescent="0.25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202978-7B21-4154-982C-D16C9BC65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7. COPAM</vt:lpstr>
      <vt:lpstr>8. TPMS</vt:lpstr>
      <vt:lpstr>9. ENAPU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Whiny Daise Espinoza Vega</dc:creator>
  <cp:lastModifiedBy>Martin Balberena</cp:lastModifiedBy>
  <dcterms:created xsi:type="dcterms:W3CDTF">2016-10-10T20:22:25Z</dcterms:created>
  <dcterms:modified xsi:type="dcterms:W3CDTF">2021-12-15T21:13:45Z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