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rvega\Dropbox\Mi PC (LAPTOP-2BGPHN0K)\Desktop\BOLETINES\BOLETIN SEPTIEMBRE\"/>
    </mc:Choice>
  </mc:AlternateContent>
  <xr:revisionPtr revIDLastSave="0" documentId="13_ncr:1_{33543ED8-B2E3-49B9-807C-B658B52A7AC3}" xr6:coauthVersionLast="47" xr6:coauthVersionMax="47" xr10:uidLastSave="{00000000-0000-0000-0000-000000000000}"/>
  <bookViews>
    <workbookView xWindow="-120" yWindow="-120" windowWidth="20730" windowHeight="11160"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E23" i="6" l="1"/>
  <c r="DF23" i="6"/>
  <c r="DG23" i="6"/>
  <c r="DH23" i="6"/>
  <c r="DI23" i="6"/>
  <c r="DJ23" i="6"/>
  <c r="DD23" i="6"/>
  <c r="CT76" i="5"/>
  <c r="CU76" i="5"/>
  <c r="CV76" i="5"/>
  <c r="CW76" i="5"/>
  <c r="CX76" i="5"/>
  <c r="CY76" i="5"/>
  <c r="CZ76" i="5"/>
  <c r="CY38" i="2"/>
  <c r="CY31" i="2"/>
  <c r="CY28" i="2"/>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1" i="2"/>
  <c r="DF30" i="2"/>
  <c r="DF29" i="2"/>
  <c r="DF22" i="2"/>
  <c r="DF21" i="2"/>
  <c r="DF19" i="2"/>
  <c r="DF18" i="2"/>
  <c r="DF16" i="2"/>
  <c r="DF15" i="2"/>
  <c r="DF13" i="2"/>
  <c r="DF12" i="2"/>
  <c r="DF11" i="2"/>
  <c r="DF10" i="2"/>
  <c r="DF9" i="2"/>
  <c r="CT20" i="2"/>
  <c r="DF20" i="2" s="1"/>
  <c r="CT17" i="2"/>
  <c r="DF17" i="2" s="1"/>
  <c r="CT14" i="2"/>
  <c r="DF14" i="2" s="1"/>
  <c r="CT11" i="2"/>
  <c r="CT8" i="2"/>
  <c r="DF8" i="2" s="1"/>
  <c r="CT34" i="2"/>
  <c r="CT38" i="2" s="1"/>
  <c r="DF38" i="2" s="1"/>
  <c r="CT31" i="2"/>
  <c r="CT28" i="2"/>
  <c r="DF28" i="2" s="1"/>
  <c r="DF34" i="2" l="1"/>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8" i="2" s="1"/>
  <c r="CR31" i="2"/>
  <c r="CR28" i="2"/>
  <c r="CR11" i="2"/>
  <c r="CR14" i="2"/>
  <c r="CR17" i="2"/>
  <c r="CR20" i="2"/>
  <c r="CR8" i="2"/>
  <c r="CK76" i="5" l="1"/>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2"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M8"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R38" i="2" s="1"/>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Q38" i="2" l="1"/>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Whiny Daise Espinoza Vega</author>
    <author>Christian Manuel Alvarez Tovar</author>
  </authors>
  <commentList>
    <comment ref="B31" authorId="0"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0"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0"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1"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1"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<sst xmlns="http://schemas.openxmlformats.org/spreadsheetml/2006/main" count="1619" uniqueCount="151">
  <si>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</si>
  <si>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</si>
  <si>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</si>
  <si>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</si>
  <si>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</si>
  <si>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</si>
  <si>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</si>
  <si>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</si>
  <si>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</si>
  <si>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</si>
  <si>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</si>
  <si>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</si>
  <si>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</si>
  <si>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</si>
  <si>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</si>
  <si>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</si>
  <si>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</si>
  <si>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</si>
  <si>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</si>
  <si>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</si>
  <si>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</si>
  <si>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</si>
  <si>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</si>
  <si>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</si>
  <si>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</si>
  <si>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</si>
  <si>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</si>
  <si>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</si>
  <si>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</si>
  <si>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</si>
  <si>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</si>
  <si>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</si>
  <si>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</si>
  <si>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</si>
  <si>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</si>
  <si>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</si>
  <si>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</si>
  <si>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</si>
  <si>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</si>
  <si>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</si>
  <si>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</si>
  <si>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</si>
  <si>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</si>
  <si>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</si>
  <si>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</si>
  <si>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</si>
  <si>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</si>
  <si>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</si>
  <si>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</si>
  <si>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</si>
  <si>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</si>
  <si>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</si>
  <si>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</si>
  <si>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</si>
  <si>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</si>
  <si>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</si>
  <si>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</si>
  <si>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</si>
  <si>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</si>
  <si>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</si>
  <si>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</si>
  <si>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</si>
  <si>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</si>
  <si>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</si>
  <si>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</si>
  <si>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</si>
  <si>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</si>
  <si>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</si>
  <si>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</si>
  <si>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</si>
  <si>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</si>
  <si>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</si>
  <si>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</si>
  <si>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</si>
  <si>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</si>
  <si>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</si>
  <si>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</si>
  <si>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</si>
  <si>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</si>
  <si>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</si>
  <si>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</si>
  <si>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</si>
  <si>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</si>
  <si>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</si>
  <si>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</si>
  <si>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</si>
  <si>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</si>
  <si>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</si>
  <si>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</si>
  <si>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</si>
  <si>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</si>
  <si>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</si>
  <si>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</si>
  <si>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</si>
  <si>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</si>
  <si>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</si>
  <si>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</si>
  <si>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</si>
  <si>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</si>
  <si>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</si>
  <si>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</si>
  <si>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</si>
  <si>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</si>
  <si>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</si>
  <si>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</si>
  <si>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</si>
  <si>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</si>
  <si>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</si>
  <si>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</si>
  <si>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</si>
  <si>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</si>
  <si>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</si>
  <si>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</si>
  <si>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</si>
  <si>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</si>
  <si>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</si>
  <si>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</si>
  <si>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</si>
  <si>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</si>
  <si>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</si>
  <si>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</si>
  <si>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</si>
  <si>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</si>
  <si>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</si>
  <si>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</si>
  <si>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</si>
  <si>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</si>
  <si>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</si>
  <si>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</si>
  <si>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</si>
  <si>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</si>
  <si>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</si>
  <si>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</si>
  <si>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</si>
  <si>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RESUMEN ESTADÍSTICO: Línea 1 Metro Lima - GYM Ferrovías</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</si>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</sst>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_-;\-* #,##0.00\ _€_-;_-* &quot;-&quot;??\ _€_-;_-@_-"/>
    <numFmt numFmtId="165" formatCode="_ * #,##0.00_ ;_ * \-#,##0.00_ ;_ * &quot;-&quot;??_ ;_ @_ "/>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5" fontId="1" fillId="0" borderId="0" applyFont="0" applyFill="0" applyBorder="0" applyAlignment="0" applyProtection="0"/>
    <xf numFmtId="165" fontId="1" fillId="0" borderId="0" applyFont="0" applyFill="0" applyBorder="0" applyAlignment="0" applyProtection="0"/>
    <xf numFmtId="0" fontId="18" fillId="0" borderId="0"/>
    <xf numFmtId="165" fontId="1" fillId="0" borderId="0" applyFon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1">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Border="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applyBorder="1"/>
    <xf numFmtId="0" fontId="31" fillId="34" borderId="0" xfId="0" applyNumberFormat="1" applyFont="1" applyFill="1" applyBorder="1" applyAlignment="1">
      <alignment horizontal="center"/>
    </xf>
    <xf numFmtId="0" fontId="31" fillId="34" borderId="0" xfId="1" applyNumberFormat="1" applyFont="1" applyFill="1" applyBorder="1" applyAlignment="1">
      <alignment horizontal="center"/>
    </xf>
    <xf numFmtId="0" fontId="33" fillId="34" borderId="0" xfId="0" applyNumberFormat="1" applyFont="1" applyFill="1" applyBorder="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applyBorder="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NumberFormat="1" applyFont="1" applyFill="1" applyBorder="1" applyAlignment="1">
      <alignment horizontal="center" wrapText="1"/>
    </xf>
    <xf numFmtId="0" fontId="18" fillId="34" borderId="0" xfId="0" applyFont="1" applyFill="1" applyBorder="1" applyAlignment="1">
      <alignment horizontal="center" vertical="center"/>
    </xf>
    <xf numFmtId="167" fontId="18" fillId="34" borderId="0" xfId="0" applyNumberFormat="1" applyFont="1" applyFill="1" applyBorder="1"/>
    <xf numFmtId="0" fontId="33" fillId="34" borderId="0" xfId="0" applyFont="1" applyFill="1" applyBorder="1" applyAlignment="1">
      <alignment vertical="center" wrapText="1"/>
    </xf>
    <xf numFmtId="0" fontId="31" fillId="34" borderId="0" xfId="0" applyFont="1" applyFill="1" applyBorder="1" applyAlignment="1">
      <alignment horizontal="center" vertical="center"/>
    </xf>
    <xf numFmtId="0" fontId="31" fillId="34" borderId="0" xfId="0" applyFont="1" applyFill="1" applyBorder="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Border="1" applyAlignment="1">
      <alignment horizontal="center" vertical="top" wrapText="1"/>
    </xf>
    <xf numFmtId="164" fontId="31" fillId="34" borderId="0" xfId="1" applyFont="1" applyFill="1" applyBorder="1" applyAlignment="1">
      <alignment horizontal="center" vertical="center" wrapText="1"/>
    </xf>
    <xf numFmtId="164"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Border="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5"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Border="1" applyAlignment="1">
      <alignment horizontal="center" vertical="top" wrapText="1"/>
    </xf>
    <xf numFmtId="0" fontId="33" fillId="34" borderId="0" xfId="0" applyFont="1" applyFill="1" applyBorder="1" applyAlignment="1">
      <alignment horizontal="left" vertical="center" wrapText="1"/>
    </xf>
    <xf numFmtId="0" fontId="31" fillId="34" borderId="0" xfId="0" applyFont="1" applyFill="1" applyBorder="1" applyAlignment="1">
      <alignment horizontal="center"/>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Border="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Border="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applyBorder="1"/>
    <xf numFmtId="1" fontId="31" fillId="34" borderId="0" xfId="46" applyNumberFormat="1" applyFont="1" applyFill="1" applyBorder="1" applyAlignment="1">
      <alignment horizontal="center" vertical="center" wrapText="1"/>
    </xf>
    <xf numFmtId="0" fontId="33" fillId="34" borderId="0" xfId="0" applyFont="1" applyFill="1" applyBorder="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applyBorder="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1" fontId="31" fillId="34" borderId="0" xfId="0" applyNumberFormat="1" applyFont="1" applyFill="1" applyBorder="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Border="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Border="1" applyAlignment="1">
      <alignment horizontal="left" vertical="center"/>
    </xf>
    <xf numFmtId="0" fontId="26" fillId="33" borderId="0" xfId="0" applyFont="1" applyFill="1" applyBorder="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Border="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Border="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tabSelected="1" view="pageBreakPreview" zoomScaleNormal="100" zoomScaleSheetLayoutView="100" workbookViewId="0">
      <selection activeCell="H11" sqref="H11"/>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9" t="s">
        <v>106</v>
      </c>
    </row>
    <row r="4" spans="3:4" ht="15" x14ac:dyDescent="0.2">
      <c r="C4" s="80" t="s">
        <v>107</v>
      </c>
      <c r="D4" s="80"/>
    </row>
    <row r="5" spans="3:4" ht="15" thickBot="1" x14ac:dyDescent="0.25"/>
    <row r="6" spans="3:4" s="81" customFormat="1" ht="15" customHeight="1" x14ac:dyDescent="0.2">
      <c r="C6" s="94" t="s">
        <v>108</v>
      </c>
      <c r="D6" s="95"/>
    </row>
    <row r="7" spans="3:4" s="81" customFormat="1" ht="12" x14ac:dyDescent="0.2">
      <c r="C7" s="96"/>
      <c r="D7" s="96"/>
    </row>
    <row r="8" spans="3:4" s="82" customFormat="1" ht="24.75" customHeight="1" thickBot="1" x14ac:dyDescent="0.3">
      <c r="C8" s="97"/>
      <c r="D8" s="97"/>
    </row>
    <row r="9" spans="3:4" ht="15" thickTop="1" x14ac:dyDescent="0.2">
      <c r="C9" s="83" t="s">
        <v>112</v>
      </c>
      <c r="D9" s="84" t="s">
        <v>109</v>
      </c>
    </row>
    <row r="10" spans="3:4" x14ac:dyDescent="0.2">
      <c r="C10" s="83" t="s">
        <v>113</v>
      </c>
      <c r="D10" s="84" t="s">
        <v>110</v>
      </c>
    </row>
    <row r="11" spans="3:4" ht="15" thickBot="1" x14ac:dyDescent="0.25">
      <c r="C11" s="85" t="s">
        <v>114</v>
      </c>
      <c r="D11" s="86"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P36"/>
  <sheetViews>
    <sheetView showGridLines="0" zoomScaleNormal="100" workbookViewId="0">
      <pane xSplit="2" ySplit="3" topLeftCell="DC13" activePane="bottomRight" state="frozen"/>
      <selection pane="topRight" activeCell="C1" sqref="C1"/>
      <selection pane="bottomLeft" activeCell="A4" sqref="A4"/>
      <selection pane="bottomRight" activeCell="DG28" sqref="DG28"/>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6384" width="11.42578125" style="3"/>
  </cols>
  <sheetData>
    <row r="1" spans="1:120" ht="15" x14ac:dyDescent="0.25">
      <c r="A1" s="101" t="s">
        <v>106</v>
      </c>
      <c r="B1" s="101"/>
    </row>
    <row r="2" spans="1:120" ht="30" customHeight="1" x14ac:dyDescent="0.2">
      <c r="A2" s="102" t="s">
        <v>118</v>
      </c>
      <c r="B2" s="102"/>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20" ht="15" customHeight="1" x14ac:dyDescent="0.2">
      <c r="A3" s="103" t="s">
        <v>119</v>
      </c>
      <c r="B3" s="103"/>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20"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20"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20" ht="15" x14ac:dyDescent="0.25">
      <c r="B6" s="104" t="s">
        <v>92</v>
      </c>
      <c r="C6" s="104" t="s">
        <v>21</v>
      </c>
      <c r="D6" s="98">
        <v>2013</v>
      </c>
      <c r="E6" s="98"/>
      <c r="F6" s="98"/>
      <c r="G6" s="98"/>
      <c r="H6" s="98"/>
      <c r="I6" s="98"/>
      <c r="J6" s="98"/>
      <c r="K6" s="98"/>
      <c r="L6" s="98"/>
      <c r="M6" s="98"/>
      <c r="N6" s="98"/>
      <c r="O6" s="98"/>
      <c r="P6" s="99" t="s">
        <v>6</v>
      </c>
      <c r="Q6" s="98">
        <v>2014</v>
      </c>
      <c r="R6" s="98"/>
      <c r="S6" s="98"/>
      <c r="T6" s="98"/>
      <c r="U6" s="98"/>
      <c r="V6" s="98"/>
      <c r="W6" s="98"/>
      <c r="X6" s="98"/>
      <c r="Y6" s="98"/>
      <c r="Z6" s="98"/>
      <c r="AA6" s="98"/>
      <c r="AB6" s="98"/>
      <c r="AC6" s="99" t="s">
        <v>7</v>
      </c>
      <c r="AD6" s="98">
        <v>2015</v>
      </c>
      <c r="AE6" s="98"/>
      <c r="AF6" s="98"/>
      <c r="AG6" s="98"/>
      <c r="AH6" s="98"/>
      <c r="AI6" s="98"/>
      <c r="AJ6" s="98"/>
      <c r="AK6" s="98"/>
      <c r="AL6" s="98"/>
      <c r="AM6" s="98"/>
      <c r="AN6" s="98"/>
      <c r="AO6" s="98"/>
      <c r="AP6" s="99" t="s">
        <v>15</v>
      </c>
      <c r="AQ6" s="98">
        <v>2016</v>
      </c>
      <c r="AR6" s="98"/>
      <c r="AS6" s="98"/>
      <c r="AT6" s="98"/>
      <c r="AU6" s="98"/>
      <c r="AV6" s="98"/>
      <c r="AW6" s="98"/>
      <c r="AX6" s="98"/>
      <c r="AY6" s="98"/>
      <c r="AZ6" s="98"/>
      <c r="BA6" s="98"/>
      <c r="BB6" s="98"/>
      <c r="BC6" s="99" t="s">
        <v>9</v>
      </c>
      <c r="BD6" s="98">
        <v>2017</v>
      </c>
      <c r="BE6" s="98"/>
      <c r="BF6" s="98"/>
      <c r="BG6" s="98"/>
      <c r="BH6" s="98"/>
      <c r="BI6" s="98"/>
      <c r="BJ6" s="98"/>
      <c r="BK6" s="98"/>
      <c r="BL6" s="98"/>
      <c r="BM6" s="98"/>
      <c r="BN6" s="98"/>
      <c r="BO6" s="98"/>
      <c r="BP6" s="99" t="s">
        <v>116</v>
      </c>
      <c r="BQ6" s="98">
        <v>2018</v>
      </c>
      <c r="BR6" s="98"/>
      <c r="BS6" s="98"/>
      <c r="BT6" s="98"/>
      <c r="BU6" s="98"/>
      <c r="BV6" s="98"/>
      <c r="BW6" s="98"/>
      <c r="BX6" s="98"/>
      <c r="BY6" s="98"/>
      <c r="BZ6" s="98"/>
      <c r="CA6" s="98"/>
      <c r="CB6" s="98"/>
      <c r="CC6" s="99" t="s">
        <v>120</v>
      </c>
      <c r="CD6" s="98">
        <v>2019</v>
      </c>
      <c r="CE6" s="98"/>
      <c r="CF6" s="98"/>
      <c r="CG6" s="98"/>
      <c r="CH6" s="98"/>
      <c r="CI6" s="98"/>
      <c r="CJ6" s="98"/>
      <c r="CK6" s="98"/>
      <c r="CL6" s="98"/>
      <c r="CM6" s="98"/>
      <c r="CN6" s="98"/>
      <c r="CO6" s="98"/>
      <c r="CP6" s="99" t="s">
        <v>143</v>
      </c>
      <c r="CQ6" s="98">
        <v>2020</v>
      </c>
      <c r="CR6" s="98"/>
      <c r="CS6" s="98"/>
      <c r="CT6" s="98"/>
      <c r="CU6" s="98"/>
      <c r="CV6" s="98"/>
      <c r="CW6" s="98"/>
      <c r="CX6" s="98"/>
      <c r="CY6" s="98"/>
      <c r="CZ6" s="98"/>
      <c r="DA6" s="98"/>
      <c r="DB6" s="98"/>
      <c r="DC6" s="99" t="s">
        <v>147</v>
      </c>
      <c r="DD6" s="98">
        <v>2021</v>
      </c>
      <c r="DE6" s="98"/>
      <c r="DF6" s="98"/>
      <c r="DG6" s="98"/>
      <c r="DH6" s="98"/>
      <c r="DI6" s="98"/>
      <c r="DJ6" s="98"/>
      <c r="DK6" s="98"/>
      <c r="DL6" s="98"/>
      <c r="DM6" s="98"/>
      <c r="DN6" s="98"/>
      <c r="DO6" s="98"/>
      <c r="DP6" s="99" t="s">
        <v>150</v>
      </c>
    </row>
    <row r="7" spans="1:120" ht="18.75" customHeight="1" x14ac:dyDescent="0.2">
      <c r="B7" s="105"/>
      <c r="C7" s="105"/>
      <c r="D7" s="11" t="s">
        <v>121</v>
      </c>
      <c r="E7" s="11" t="s">
        <v>122</v>
      </c>
      <c r="F7" s="11" t="s">
        <v>123</v>
      </c>
      <c r="G7" s="11" t="s">
        <v>124</v>
      </c>
      <c r="H7" s="11" t="s">
        <v>125</v>
      </c>
      <c r="I7" s="11" t="s">
        <v>126</v>
      </c>
      <c r="J7" s="11" t="s">
        <v>127</v>
      </c>
      <c r="K7" s="11" t="s">
        <v>128</v>
      </c>
      <c r="L7" s="11" t="s">
        <v>129</v>
      </c>
      <c r="M7" s="11" t="s">
        <v>130</v>
      </c>
      <c r="N7" s="11" t="s">
        <v>131</v>
      </c>
      <c r="O7" s="11" t="s">
        <v>132</v>
      </c>
      <c r="P7" s="100"/>
      <c r="Q7" s="11" t="s">
        <v>121</v>
      </c>
      <c r="R7" s="11" t="s">
        <v>122</v>
      </c>
      <c r="S7" s="11" t="s">
        <v>123</v>
      </c>
      <c r="T7" s="11" t="s">
        <v>124</v>
      </c>
      <c r="U7" s="11" t="s">
        <v>125</v>
      </c>
      <c r="V7" s="11" t="s">
        <v>126</v>
      </c>
      <c r="W7" s="11" t="s">
        <v>127</v>
      </c>
      <c r="X7" s="11" t="s">
        <v>128</v>
      </c>
      <c r="Y7" s="11" t="s">
        <v>129</v>
      </c>
      <c r="Z7" s="11" t="s">
        <v>130</v>
      </c>
      <c r="AA7" s="11" t="s">
        <v>131</v>
      </c>
      <c r="AB7" s="11" t="s">
        <v>132</v>
      </c>
      <c r="AC7" s="100"/>
      <c r="AD7" s="11" t="s">
        <v>121</v>
      </c>
      <c r="AE7" s="11" t="s">
        <v>122</v>
      </c>
      <c r="AF7" s="11" t="s">
        <v>123</v>
      </c>
      <c r="AG7" s="11" t="s">
        <v>124</v>
      </c>
      <c r="AH7" s="11" t="s">
        <v>125</v>
      </c>
      <c r="AI7" s="11" t="s">
        <v>126</v>
      </c>
      <c r="AJ7" s="11" t="s">
        <v>127</v>
      </c>
      <c r="AK7" s="11" t="s">
        <v>128</v>
      </c>
      <c r="AL7" s="11" t="s">
        <v>129</v>
      </c>
      <c r="AM7" s="11" t="s">
        <v>130</v>
      </c>
      <c r="AN7" s="11" t="s">
        <v>131</v>
      </c>
      <c r="AO7" s="11" t="s">
        <v>132</v>
      </c>
      <c r="AP7" s="100"/>
      <c r="AQ7" s="11" t="s">
        <v>121</v>
      </c>
      <c r="AR7" s="11" t="s">
        <v>122</v>
      </c>
      <c r="AS7" s="11" t="s">
        <v>123</v>
      </c>
      <c r="AT7" s="11" t="s">
        <v>124</v>
      </c>
      <c r="AU7" s="11" t="s">
        <v>125</v>
      </c>
      <c r="AV7" s="11" t="s">
        <v>126</v>
      </c>
      <c r="AW7" s="11" t="s">
        <v>127</v>
      </c>
      <c r="AX7" s="11" t="s">
        <v>128</v>
      </c>
      <c r="AY7" s="11" t="s">
        <v>129</v>
      </c>
      <c r="AZ7" s="11" t="s">
        <v>130</v>
      </c>
      <c r="BA7" s="11" t="s">
        <v>131</v>
      </c>
      <c r="BB7" s="11" t="s">
        <v>132</v>
      </c>
      <c r="BC7" s="100"/>
      <c r="BD7" s="11" t="s">
        <v>121</v>
      </c>
      <c r="BE7" s="11" t="s">
        <v>122</v>
      </c>
      <c r="BF7" s="11" t="s">
        <v>123</v>
      </c>
      <c r="BG7" s="11" t="s">
        <v>124</v>
      </c>
      <c r="BH7" s="11" t="s">
        <v>125</v>
      </c>
      <c r="BI7" s="11" t="s">
        <v>126</v>
      </c>
      <c r="BJ7" s="11" t="s">
        <v>127</v>
      </c>
      <c r="BK7" s="11" t="s">
        <v>128</v>
      </c>
      <c r="BL7" s="11" t="s">
        <v>129</v>
      </c>
      <c r="BM7" s="11" t="s">
        <v>130</v>
      </c>
      <c r="BN7" s="11" t="s">
        <v>131</v>
      </c>
      <c r="BO7" s="11" t="s">
        <v>132</v>
      </c>
      <c r="BP7" s="100"/>
      <c r="BQ7" s="11" t="s">
        <v>121</v>
      </c>
      <c r="BR7" s="11" t="s">
        <v>122</v>
      </c>
      <c r="BS7" s="11" t="s">
        <v>123</v>
      </c>
      <c r="BT7" s="11" t="s">
        <v>124</v>
      </c>
      <c r="BU7" s="11" t="s">
        <v>125</v>
      </c>
      <c r="BV7" s="11" t="s">
        <v>126</v>
      </c>
      <c r="BW7" s="11" t="s">
        <v>127</v>
      </c>
      <c r="BX7" s="11" t="s">
        <v>128</v>
      </c>
      <c r="BY7" s="11" t="s">
        <v>129</v>
      </c>
      <c r="BZ7" s="11" t="s">
        <v>130</v>
      </c>
      <c r="CA7" s="11" t="s">
        <v>131</v>
      </c>
      <c r="CB7" s="11" t="s">
        <v>132</v>
      </c>
      <c r="CC7" s="100"/>
      <c r="CD7" s="11" t="s">
        <v>121</v>
      </c>
      <c r="CE7" s="11" t="s">
        <v>122</v>
      </c>
      <c r="CF7" s="11" t="s">
        <v>123</v>
      </c>
      <c r="CG7" s="11" t="s">
        <v>124</v>
      </c>
      <c r="CH7" s="11" t="s">
        <v>125</v>
      </c>
      <c r="CI7" s="11" t="s">
        <v>126</v>
      </c>
      <c r="CJ7" s="11" t="s">
        <v>127</v>
      </c>
      <c r="CK7" s="11" t="s">
        <v>128</v>
      </c>
      <c r="CL7" s="11" t="s">
        <v>129</v>
      </c>
      <c r="CM7" s="11" t="s">
        <v>130</v>
      </c>
      <c r="CN7" s="11" t="s">
        <v>131</v>
      </c>
      <c r="CO7" s="11" t="s">
        <v>132</v>
      </c>
      <c r="CP7" s="100"/>
      <c r="CQ7" s="88" t="s">
        <v>121</v>
      </c>
      <c r="CR7" s="88" t="s">
        <v>122</v>
      </c>
      <c r="CS7" s="88" t="s">
        <v>123</v>
      </c>
      <c r="CT7" s="88" t="s">
        <v>124</v>
      </c>
      <c r="CU7" s="88" t="s">
        <v>125</v>
      </c>
      <c r="CV7" s="88" t="s">
        <v>126</v>
      </c>
      <c r="CW7" s="88" t="s">
        <v>127</v>
      </c>
      <c r="CX7" s="88" t="s">
        <v>128</v>
      </c>
      <c r="CY7" s="88" t="s">
        <v>129</v>
      </c>
      <c r="CZ7" s="88" t="s">
        <v>130</v>
      </c>
      <c r="DA7" s="88" t="s">
        <v>131</v>
      </c>
      <c r="DB7" s="88" t="s">
        <v>132</v>
      </c>
      <c r="DC7" s="100"/>
      <c r="DD7" s="90" t="s">
        <v>121</v>
      </c>
      <c r="DE7" s="90" t="s">
        <v>122</v>
      </c>
      <c r="DF7" s="90" t="s">
        <v>123</v>
      </c>
      <c r="DG7" s="90" t="s">
        <v>124</v>
      </c>
      <c r="DH7" s="90" t="s">
        <v>125</v>
      </c>
      <c r="DI7" s="90" t="s">
        <v>126</v>
      </c>
      <c r="DJ7" s="90" t="s">
        <v>127</v>
      </c>
      <c r="DK7" s="90" t="s">
        <v>128</v>
      </c>
      <c r="DL7" s="90" t="s">
        <v>129</v>
      </c>
      <c r="DM7" s="90" t="s">
        <v>130</v>
      </c>
      <c r="DN7" s="90" t="s">
        <v>131</v>
      </c>
      <c r="DO7" s="90" t="s">
        <v>132</v>
      </c>
      <c r="DP7" s="100"/>
    </row>
    <row r="8" spans="1:120"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14">
        <v>206984.36</v>
      </c>
      <c r="CE8" s="14">
        <v>175549.23</v>
      </c>
      <c r="CF8" s="14">
        <v>184869.58</v>
      </c>
      <c r="CG8" s="14">
        <v>207708.7</v>
      </c>
      <c r="CH8" s="14">
        <v>216678.79</v>
      </c>
      <c r="CI8" s="14">
        <v>208531.97</v>
      </c>
      <c r="CJ8" s="14">
        <v>210558.46</v>
      </c>
      <c r="CK8" s="14">
        <v>206210.19</v>
      </c>
      <c r="CL8" s="14">
        <v>213771.41</v>
      </c>
      <c r="CM8" s="14">
        <v>225318.43</v>
      </c>
      <c r="CN8" s="14">
        <v>212981.85</v>
      </c>
      <c r="CO8" s="14">
        <v>224840.35</v>
      </c>
      <c r="CP8" s="14">
        <f>+SUM(CD8:CO8)</f>
        <v>2494003.3199999998</v>
      </c>
      <c r="CQ8" s="14">
        <v>201097.56</v>
      </c>
      <c r="CR8" s="14">
        <v>182133.72</v>
      </c>
      <c r="CS8" s="14">
        <v>167117.17000000001</v>
      </c>
      <c r="CT8" s="14">
        <v>147841.57</v>
      </c>
      <c r="CU8" s="14">
        <v>123081.92</v>
      </c>
      <c r="CV8" s="14">
        <v>189281.15</v>
      </c>
      <c r="CW8" s="14">
        <v>210512.9</v>
      </c>
      <c r="CX8" s="14">
        <v>215035.62</v>
      </c>
      <c r="CY8" s="14">
        <v>203485.97</v>
      </c>
      <c r="CZ8" s="14">
        <v>236977.34</v>
      </c>
      <c r="DA8" s="14">
        <v>250884.58</v>
      </c>
      <c r="DB8" s="14">
        <v>255377.97</v>
      </c>
      <c r="DC8" s="14">
        <f>+SUM(CQ8:DB8)</f>
        <v>2382827.4700000002</v>
      </c>
      <c r="DD8" s="14">
        <v>223116.19</v>
      </c>
      <c r="DE8" s="14">
        <v>204043.33</v>
      </c>
      <c r="DF8" s="14">
        <v>248772.03</v>
      </c>
      <c r="DG8" s="14">
        <v>183010.32</v>
      </c>
      <c r="DH8" s="14">
        <v>237930.28</v>
      </c>
      <c r="DI8" s="14">
        <v>236842.36</v>
      </c>
      <c r="DJ8" s="14">
        <v>223382.5</v>
      </c>
      <c r="DK8" s="14"/>
      <c r="DL8" s="14"/>
      <c r="DM8" s="14"/>
      <c r="DN8" s="14"/>
      <c r="DO8" s="14"/>
      <c r="DP8" s="14">
        <f>+SUM(DD8:DO8)</f>
        <v>1557097.0100000002</v>
      </c>
    </row>
    <row r="9" spans="1:120"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14">
        <v>27960406.260000002</v>
      </c>
      <c r="CE9" s="14">
        <v>21938127.030000001</v>
      </c>
      <c r="CF9" s="14">
        <v>22665657.050000001</v>
      </c>
      <c r="CG9" s="14">
        <v>29902857.210000001</v>
      </c>
      <c r="CH9" s="14">
        <v>28856587.98</v>
      </c>
      <c r="CI9" s="14">
        <v>29656118.559999999</v>
      </c>
      <c r="CJ9" s="14">
        <v>27865774.039999999</v>
      </c>
      <c r="CK9" s="14">
        <v>27735594.510000002</v>
      </c>
      <c r="CL9" s="14">
        <v>27396694.100000001</v>
      </c>
      <c r="CM9" s="14">
        <v>30298276.32</v>
      </c>
      <c r="CN9" s="14">
        <v>29621543.620000001</v>
      </c>
      <c r="CO9" s="14">
        <v>31516255.079999998</v>
      </c>
      <c r="CP9" s="14">
        <f t="shared" ref="CP9:CP14" si="6">+SUM(CD9:CO9)</f>
        <v>335413891.75999999</v>
      </c>
      <c r="CQ9" s="14">
        <v>29007046.210000001</v>
      </c>
      <c r="CR9" s="14">
        <v>26194594.550000001</v>
      </c>
      <c r="CS9" s="14">
        <v>23042911.260000002</v>
      </c>
      <c r="CT9" s="14">
        <v>22756360.82</v>
      </c>
      <c r="CU9" s="14">
        <v>17947258.02</v>
      </c>
      <c r="CV9" s="14">
        <v>25427145.149999999</v>
      </c>
      <c r="CW9" s="14">
        <v>31554311.199999999</v>
      </c>
      <c r="CX9" s="14">
        <v>30363810.18</v>
      </c>
      <c r="CY9" s="14">
        <v>26967689.109999999</v>
      </c>
      <c r="CZ9" s="14">
        <v>33398434.609999999</v>
      </c>
      <c r="DA9" s="14">
        <v>35647470.899999999</v>
      </c>
      <c r="DB9" s="14">
        <v>35314239.219999999</v>
      </c>
      <c r="DC9" s="14">
        <f t="shared" ref="DC9:DC14" si="7">+SUM(CQ9:DB9)</f>
        <v>337621271.23000002</v>
      </c>
      <c r="DD9" s="14">
        <v>31790920.739999998</v>
      </c>
      <c r="DE9" s="14">
        <v>28665920.350000001</v>
      </c>
      <c r="DF9" s="14">
        <v>33232641.52</v>
      </c>
      <c r="DG9" s="14">
        <v>25788202.449999999</v>
      </c>
      <c r="DH9" s="14">
        <v>35558581.960000001</v>
      </c>
      <c r="DI9" s="14">
        <v>33599734.350000001</v>
      </c>
      <c r="DJ9" s="14">
        <v>35131472.770000003</v>
      </c>
      <c r="DK9" s="14"/>
      <c r="DL9" s="14"/>
      <c r="DM9" s="14"/>
      <c r="DN9" s="14"/>
      <c r="DO9" s="14"/>
      <c r="DP9" s="14">
        <f t="shared" ref="DP9:DP14" si="8">+SUM(DD9:DO9)</f>
        <v>223767474.14000002</v>
      </c>
    </row>
    <row r="10" spans="1:120"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14">
        <v>0</v>
      </c>
      <c r="CE10" s="14">
        <v>0</v>
      </c>
      <c r="CF10" s="14">
        <v>0</v>
      </c>
      <c r="CG10" s="14">
        <v>226</v>
      </c>
      <c r="CH10" s="14">
        <v>69</v>
      </c>
      <c r="CI10" s="14">
        <v>130</v>
      </c>
      <c r="CJ10" s="14">
        <v>211</v>
      </c>
      <c r="CK10" s="14">
        <v>175</v>
      </c>
      <c r="CL10" s="14">
        <v>88</v>
      </c>
      <c r="CM10" s="14">
        <v>331</v>
      </c>
      <c r="CN10" s="14">
        <v>126</v>
      </c>
      <c r="CO10" s="14">
        <v>0</v>
      </c>
      <c r="CP10" s="14">
        <f t="shared" si="6"/>
        <v>1356</v>
      </c>
      <c r="CQ10" s="14">
        <v>0</v>
      </c>
      <c r="CR10" s="14">
        <v>0</v>
      </c>
      <c r="CS10" s="14">
        <v>0</v>
      </c>
      <c r="CT10" s="14">
        <v>0</v>
      </c>
      <c r="CU10" s="14">
        <v>0</v>
      </c>
      <c r="CV10" s="14">
        <v>0</v>
      </c>
      <c r="CW10" s="14">
        <v>0</v>
      </c>
      <c r="CX10" s="14">
        <v>0</v>
      </c>
      <c r="CY10" s="14">
        <v>0</v>
      </c>
      <c r="CZ10" s="14">
        <v>0</v>
      </c>
      <c r="DA10" s="14">
        <v>0</v>
      </c>
      <c r="DB10" s="14">
        <v>0</v>
      </c>
      <c r="DC10" s="14">
        <f t="shared" si="7"/>
        <v>0</v>
      </c>
      <c r="DD10" s="14">
        <v>0</v>
      </c>
      <c r="DE10" s="14">
        <v>0</v>
      </c>
      <c r="DF10" s="14">
        <v>0</v>
      </c>
      <c r="DG10" s="14">
        <v>0</v>
      </c>
      <c r="DH10" s="14">
        <v>0</v>
      </c>
      <c r="DI10" s="14">
        <v>0</v>
      </c>
      <c r="DJ10" s="14">
        <v>0</v>
      </c>
      <c r="DK10" s="14"/>
      <c r="DL10" s="14"/>
      <c r="DM10" s="14"/>
      <c r="DN10" s="14"/>
      <c r="DO10" s="14"/>
      <c r="DP10" s="14">
        <f t="shared" si="8"/>
        <v>0</v>
      </c>
    </row>
    <row r="11" spans="1:120"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14">
        <v>0</v>
      </c>
      <c r="CE11" s="14">
        <v>0</v>
      </c>
      <c r="CF11" s="14">
        <v>0</v>
      </c>
      <c r="CG11" s="14">
        <v>147076</v>
      </c>
      <c r="CH11" s="14">
        <v>31208</v>
      </c>
      <c r="CI11" s="14">
        <v>58764</v>
      </c>
      <c r="CJ11" s="14">
        <v>140104</v>
      </c>
      <c r="CK11" s="14">
        <v>72376</v>
      </c>
      <c r="CL11" s="14">
        <v>38180</v>
      </c>
      <c r="CM11" s="14">
        <v>151392</v>
      </c>
      <c r="CN11" s="14">
        <v>59096</v>
      </c>
      <c r="CO11" s="14">
        <v>0</v>
      </c>
      <c r="CP11" s="14">
        <f t="shared" si="6"/>
        <v>698196</v>
      </c>
      <c r="CQ11" s="14">
        <v>0</v>
      </c>
      <c r="CR11" s="14">
        <v>0</v>
      </c>
      <c r="CS11" s="14">
        <v>0</v>
      </c>
      <c r="CT11" s="14">
        <v>0</v>
      </c>
      <c r="CU11" s="14">
        <v>0</v>
      </c>
      <c r="CV11" s="14">
        <v>0</v>
      </c>
      <c r="CW11" s="14">
        <v>0</v>
      </c>
      <c r="CX11" s="14">
        <v>0</v>
      </c>
      <c r="CY11" s="14">
        <v>0</v>
      </c>
      <c r="CZ11" s="14">
        <v>0</v>
      </c>
      <c r="DA11" s="14">
        <v>0</v>
      </c>
      <c r="DB11" s="14">
        <v>0</v>
      </c>
      <c r="DC11" s="14">
        <f t="shared" si="7"/>
        <v>0</v>
      </c>
      <c r="DD11" s="14">
        <v>0</v>
      </c>
      <c r="DE11" s="14">
        <v>0</v>
      </c>
      <c r="DF11" s="14">
        <v>0</v>
      </c>
      <c r="DG11" s="14">
        <v>0</v>
      </c>
      <c r="DH11" s="14">
        <v>0</v>
      </c>
      <c r="DI11" s="14">
        <v>0</v>
      </c>
      <c r="DJ11" s="14">
        <v>0</v>
      </c>
      <c r="DK11" s="14"/>
      <c r="DL11" s="14"/>
      <c r="DM11" s="14"/>
      <c r="DN11" s="14"/>
      <c r="DO11" s="14"/>
      <c r="DP11" s="14">
        <f t="shared" si="8"/>
        <v>0</v>
      </c>
    </row>
    <row r="12" spans="1:120"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14">
        <v>502254.59</v>
      </c>
      <c r="DA12" s="14">
        <v>520482.9</v>
      </c>
      <c r="DB12" s="14">
        <v>548396.49</v>
      </c>
      <c r="DC12" s="14">
        <f t="shared" si="7"/>
        <v>5103849.1400000006</v>
      </c>
      <c r="DD12" s="14">
        <v>494458.06</v>
      </c>
      <c r="DE12" s="14">
        <v>418544.88</v>
      </c>
      <c r="DF12" s="14">
        <v>501698.68</v>
      </c>
      <c r="DG12" s="14">
        <v>389815.33</v>
      </c>
      <c r="DH12" s="14">
        <v>517074.91</v>
      </c>
      <c r="DI12" s="14">
        <v>518431.3</v>
      </c>
      <c r="DJ12" s="14">
        <v>534589.86</v>
      </c>
      <c r="DK12" s="14"/>
      <c r="DL12" s="14"/>
      <c r="DM12" s="14"/>
      <c r="DN12" s="14"/>
      <c r="DO12" s="14"/>
      <c r="DP12" s="14">
        <f t="shared" si="8"/>
        <v>3374613.0199999996</v>
      </c>
    </row>
    <row r="13" spans="1:120"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14">
        <v>578581.64</v>
      </c>
      <c r="DA13" s="14">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611370.76</v>
      </c>
      <c r="DK13" s="14"/>
      <c r="DL13" s="14"/>
      <c r="DM13" s="14"/>
      <c r="DN13" s="14"/>
      <c r="DO13" s="14"/>
      <c r="DP13" s="14">
        <f t="shared" si="8"/>
        <v>3896558.9299999997</v>
      </c>
    </row>
    <row r="14" spans="1:120"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1145960.6200000001</v>
      </c>
      <c r="DK14" s="14"/>
      <c r="DL14" s="14"/>
      <c r="DM14" s="14"/>
      <c r="DN14" s="14"/>
      <c r="DO14" s="14"/>
      <c r="DP14" s="14">
        <f t="shared" si="8"/>
        <v>7271171.9500000002</v>
      </c>
    </row>
    <row r="15" spans="1:120"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row>
    <row r="16" spans="1:120"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row>
    <row r="17" spans="2:120" ht="15" x14ac:dyDescent="0.25">
      <c r="B17" s="104" t="s">
        <v>92</v>
      </c>
      <c r="C17" s="104" t="s">
        <v>21</v>
      </c>
      <c r="D17" s="98">
        <v>2013</v>
      </c>
      <c r="E17" s="98"/>
      <c r="F17" s="98"/>
      <c r="G17" s="98"/>
      <c r="H17" s="98"/>
      <c r="I17" s="98"/>
      <c r="J17" s="98"/>
      <c r="K17" s="98"/>
      <c r="L17" s="98"/>
      <c r="M17" s="98"/>
      <c r="N17" s="98"/>
      <c r="O17" s="98"/>
      <c r="P17" s="99" t="s">
        <v>6</v>
      </c>
      <c r="Q17" s="98">
        <v>2014</v>
      </c>
      <c r="R17" s="98"/>
      <c r="S17" s="98"/>
      <c r="T17" s="98"/>
      <c r="U17" s="98"/>
      <c r="V17" s="98"/>
      <c r="W17" s="98"/>
      <c r="X17" s="98"/>
      <c r="Y17" s="98"/>
      <c r="Z17" s="98"/>
      <c r="AA17" s="98"/>
      <c r="AB17" s="98"/>
      <c r="AC17" s="99" t="s">
        <v>7</v>
      </c>
      <c r="AD17" s="98">
        <v>2015</v>
      </c>
      <c r="AE17" s="98"/>
      <c r="AF17" s="98"/>
      <c r="AG17" s="98"/>
      <c r="AH17" s="98"/>
      <c r="AI17" s="98"/>
      <c r="AJ17" s="98"/>
      <c r="AK17" s="98"/>
      <c r="AL17" s="98"/>
      <c r="AM17" s="98"/>
      <c r="AN17" s="98"/>
      <c r="AO17" s="98"/>
      <c r="AP17" s="99" t="s">
        <v>15</v>
      </c>
      <c r="AQ17" s="98">
        <v>2016</v>
      </c>
      <c r="AR17" s="98"/>
      <c r="AS17" s="98"/>
      <c r="AT17" s="98"/>
      <c r="AU17" s="98"/>
      <c r="AV17" s="98"/>
      <c r="AW17" s="98"/>
      <c r="AX17" s="98"/>
      <c r="AY17" s="98"/>
      <c r="AZ17" s="98"/>
      <c r="BA17" s="98"/>
      <c r="BB17" s="98"/>
      <c r="BC17" s="99" t="s">
        <v>9</v>
      </c>
      <c r="BD17" s="98">
        <v>2017</v>
      </c>
      <c r="BE17" s="98"/>
      <c r="BF17" s="98"/>
      <c r="BG17" s="98"/>
      <c r="BH17" s="98"/>
      <c r="BI17" s="98"/>
      <c r="BJ17" s="98"/>
      <c r="BK17" s="98"/>
      <c r="BL17" s="98"/>
      <c r="BM17" s="98"/>
      <c r="BN17" s="98"/>
      <c r="BO17" s="98"/>
      <c r="BP17" s="99" t="s">
        <v>116</v>
      </c>
      <c r="BQ17" s="98">
        <v>2018</v>
      </c>
      <c r="BR17" s="98"/>
      <c r="BS17" s="98"/>
      <c r="BT17" s="98"/>
      <c r="BU17" s="98"/>
      <c r="BV17" s="98"/>
      <c r="BW17" s="98"/>
      <c r="BX17" s="98"/>
      <c r="BY17" s="98"/>
      <c r="BZ17" s="98"/>
      <c r="CA17" s="98"/>
      <c r="CB17" s="98"/>
      <c r="CC17" s="99" t="s">
        <v>120</v>
      </c>
      <c r="CD17" s="98">
        <v>2019</v>
      </c>
      <c r="CE17" s="98"/>
      <c r="CF17" s="98"/>
      <c r="CG17" s="98"/>
      <c r="CH17" s="98"/>
      <c r="CI17" s="98"/>
      <c r="CJ17" s="98"/>
      <c r="CK17" s="98"/>
      <c r="CL17" s="98"/>
      <c r="CM17" s="98"/>
      <c r="CN17" s="98"/>
      <c r="CO17" s="98"/>
      <c r="CP17" s="99" t="s">
        <v>143</v>
      </c>
      <c r="CQ17" s="98">
        <v>2020</v>
      </c>
      <c r="CR17" s="98"/>
      <c r="CS17" s="98"/>
      <c r="CT17" s="98"/>
      <c r="CU17" s="98"/>
      <c r="CV17" s="98"/>
      <c r="CW17" s="98"/>
      <c r="CX17" s="98"/>
      <c r="CY17" s="98"/>
      <c r="CZ17" s="98"/>
      <c r="DA17" s="98"/>
      <c r="DB17" s="98"/>
      <c r="DC17" s="99" t="s">
        <v>147</v>
      </c>
      <c r="DD17" s="98">
        <v>2021</v>
      </c>
      <c r="DE17" s="98"/>
      <c r="DF17" s="98"/>
      <c r="DG17" s="98"/>
      <c r="DH17" s="98"/>
      <c r="DI17" s="98"/>
      <c r="DJ17" s="98"/>
      <c r="DK17" s="98"/>
      <c r="DL17" s="98"/>
      <c r="DM17" s="98"/>
      <c r="DN17" s="98"/>
      <c r="DO17" s="98"/>
      <c r="DP17" s="99" t="s">
        <v>150</v>
      </c>
    </row>
    <row r="18" spans="2:120" ht="30" x14ac:dyDescent="0.2">
      <c r="B18" s="105"/>
      <c r="C18" s="105"/>
      <c r="D18" s="11" t="s">
        <v>121</v>
      </c>
      <c r="E18" s="11" t="s">
        <v>122</v>
      </c>
      <c r="F18" s="11" t="s">
        <v>123</v>
      </c>
      <c r="G18" s="11" t="s">
        <v>124</v>
      </c>
      <c r="H18" s="11" t="s">
        <v>125</v>
      </c>
      <c r="I18" s="11" t="s">
        <v>126</v>
      </c>
      <c r="J18" s="11" t="s">
        <v>127</v>
      </c>
      <c r="K18" s="11" t="s">
        <v>128</v>
      </c>
      <c r="L18" s="11" t="s">
        <v>129</v>
      </c>
      <c r="M18" s="11" t="s">
        <v>130</v>
      </c>
      <c r="N18" s="11" t="s">
        <v>131</v>
      </c>
      <c r="O18" s="11" t="s">
        <v>132</v>
      </c>
      <c r="P18" s="100"/>
      <c r="Q18" s="11" t="s">
        <v>121</v>
      </c>
      <c r="R18" s="11" t="s">
        <v>122</v>
      </c>
      <c r="S18" s="11" t="s">
        <v>123</v>
      </c>
      <c r="T18" s="11" t="s">
        <v>124</v>
      </c>
      <c r="U18" s="11" t="s">
        <v>125</v>
      </c>
      <c r="V18" s="11" t="s">
        <v>126</v>
      </c>
      <c r="W18" s="11" t="s">
        <v>127</v>
      </c>
      <c r="X18" s="11" t="s">
        <v>128</v>
      </c>
      <c r="Y18" s="11" t="s">
        <v>129</v>
      </c>
      <c r="Z18" s="11" t="s">
        <v>130</v>
      </c>
      <c r="AA18" s="11" t="s">
        <v>131</v>
      </c>
      <c r="AB18" s="11" t="s">
        <v>132</v>
      </c>
      <c r="AC18" s="100"/>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100"/>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100"/>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100"/>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100"/>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100"/>
      <c r="CQ18" s="88" t="s">
        <v>121</v>
      </c>
      <c r="CR18" s="88" t="s">
        <v>122</v>
      </c>
      <c r="CS18" s="88" t="s">
        <v>123</v>
      </c>
      <c r="CT18" s="88" t="s">
        <v>124</v>
      </c>
      <c r="CU18" s="88" t="s">
        <v>125</v>
      </c>
      <c r="CV18" s="88" t="s">
        <v>126</v>
      </c>
      <c r="CW18" s="88" t="s">
        <v>127</v>
      </c>
      <c r="CX18" s="88" t="s">
        <v>128</v>
      </c>
      <c r="CY18" s="88" t="s">
        <v>129</v>
      </c>
      <c r="CZ18" s="88" t="s">
        <v>130</v>
      </c>
      <c r="DA18" s="88" t="s">
        <v>131</v>
      </c>
      <c r="DB18" s="88" t="s">
        <v>132</v>
      </c>
      <c r="DC18" s="100"/>
      <c r="DD18" s="90" t="s">
        <v>121</v>
      </c>
      <c r="DE18" s="90" t="s">
        <v>122</v>
      </c>
      <c r="DF18" s="90" t="s">
        <v>123</v>
      </c>
      <c r="DG18" s="90" t="s">
        <v>124</v>
      </c>
      <c r="DH18" s="90" t="s">
        <v>125</v>
      </c>
      <c r="DI18" s="90" t="s">
        <v>126</v>
      </c>
      <c r="DJ18" s="90" t="s">
        <v>127</v>
      </c>
      <c r="DK18" s="90" t="s">
        <v>128</v>
      </c>
      <c r="DL18" s="90" t="s">
        <v>129</v>
      </c>
      <c r="DM18" s="90" t="s">
        <v>130</v>
      </c>
      <c r="DN18" s="90" t="s">
        <v>131</v>
      </c>
      <c r="DO18" s="90" t="s">
        <v>132</v>
      </c>
      <c r="DP18" s="100"/>
    </row>
    <row r="19" spans="2:120"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 t="shared" ref="DC19:DC22" si="9">+SUM(CQ19:DB19)</f>
        <v>25525405.93</v>
      </c>
      <c r="DD19" s="16">
        <v>2566420.41</v>
      </c>
      <c r="DE19" s="16">
        <v>2275341.5299999998</v>
      </c>
      <c r="DF19" s="16">
        <v>2743294.56</v>
      </c>
      <c r="DG19" s="16">
        <v>2144763.79</v>
      </c>
      <c r="DH19" s="16">
        <v>2922408.74</v>
      </c>
      <c r="DI19" s="16">
        <v>2939378.04</v>
      </c>
      <c r="DJ19" s="16">
        <v>3142044.76</v>
      </c>
      <c r="DK19" s="16"/>
      <c r="DL19" s="16"/>
      <c r="DM19" s="16"/>
      <c r="DN19" s="16"/>
      <c r="DO19" s="16"/>
      <c r="DP19" s="14">
        <f t="shared" ref="DP19:DP22" si="10">+SUM(DD19:DO19)</f>
        <v>18733651.829999998</v>
      </c>
    </row>
    <row r="20" spans="2:120"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 t="shared" ref="P20:P23" si="11">+SUM(D20:O20)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 t="shared" ref="AC20:AC23" si="12">+SUM(Q20:AB20)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 t="shared" ref="AP20:AP23" si="13">+SUM(AD20:AO20)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 t="shared" ref="BC20:BC23" si="14">+SUM(AQ20:BB20)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 t="shared" ref="BP20:BP23" si="15">+SUM(BD20:BO20)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 t="shared" ref="CC20:CC23" si="16">+SUM(BQ20:CB20)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 t="shared" ref="CP20:CP23" si="17">+SUM(CD20:CO20)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 t="shared" si="9"/>
        <v>138584.71000000002</v>
      </c>
      <c r="DD20" s="16">
        <v>12651.03</v>
      </c>
      <c r="DE20" s="16">
        <v>11288.53</v>
      </c>
      <c r="DF20" s="16">
        <v>13701.65</v>
      </c>
      <c r="DG20" s="16">
        <v>13884.33</v>
      </c>
      <c r="DH20" s="16">
        <v>14769.71</v>
      </c>
      <c r="DI20" s="16">
        <v>15180.47</v>
      </c>
      <c r="DJ20" s="16">
        <v>16800.8</v>
      </c>
      <c r="DK20" s="16"/>
      <c r="DL20" s="16"/>
      <c r="DM20" s="16"/>
      <c r="DN20" s="16"/>
      <c r="DO20" s="16"/>
      <c r="DP20" s="14">
        <f t="shared" si="10"/>
        <v>98276.52</v>
      </c>
    </row>
    <row r="21" spans="2:120"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 t="shared" si="11"/>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 t="shared" si="12"/>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 t="shared" si="13"/>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 t="shared" si="14"/>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 t="shared" si="15"/>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 t="shared" si="16"/>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 t="shared" si="17"/>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 t="shared" si="9"/>
        <v>20750770.319999997</v>
      </c>
      <c r="DD21" s="16">
        <v>2009980.41</v>
      </c>
      <c r="DE21" s="16">
        <v>1720533.62</v>
      </c>
      <c r="DF21" s="16">
        <v>1716134.7</v>
      </c>
      <c r="DG21" s="16">
        <v>1700585.62</v>
      </c>
      <c r="DH21" s="16">
        <v>1726127.16</v>
      </c>
      <c r="DI21" s="16">
        <v>2115688.81</v>
      </c>
      <c r="DJ21" s="16">
        <v>1977102.96</v>
      </c>
      <c r="DK21" s="16"/>
      <c r="DL21" s="16"/>
      <c r="DM21" s="16"/>
      <c r="DN21" s="16"/>
      <c r="DO21" s="16"/>
      <c r="DP21" s="14">
        <f t="shared" si="10"/>
        <v>12966153.280000001</v>
      </c>
    </row>
    <row r="22" spans="2:120"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 t="shared" si="11"/>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 t="shared" si="12"/>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 t="shared" si="13"/>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 t="shared" si="14"/>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 t="shared" si="15"/>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 t="shared" si="16"/>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 t="shared" si="17"/>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 t="shared" si="9"/>
        <v>696872.2</v>
      </c>
      <c r="DD22" s="16">
        <v>50092.88</v>
      </c>
      <c r="DE22" s="16">
        <v>57334.25</v>
      </c>
      <c r="DF22" s="16">
        <v>67825.64</v>
      </c>
      <c r="DG22" s="16">
        <v>94969.01</v>
      </c>
      <c r="DH22" s="16">
        <v>66151.44</v>
      </c>
      <c r="DI22" s="16">
        <v>43172.29</v>
      </c>
      <c r="DJ22" s="16">
        <v>38234.74</v>
      </c>
      <c r="DK22" s="16"/>
      <c r="DL22" s="16"/>
      <c r="DM22" s="16"/>
      <c r="DN22" s="16"/>
      <c r="DO22" s="16"/>
      <c r="DP22" s="14">
        <f t="shared" si="10"/>
        <v>417780.25</v>
      </c>
    </row>
    <row r="23" spans="2:120" s="20" customFormat="1" ht="15" x14ac:dyDescent="0.25">
      <c r="B23" s="17" t="s">
        <v>8</v>
      </c>
      <c r="C23" s="18" t="s">
        <v>97</v>
      </c>
      <c r="D23" s="19">
        <f t="shared" ref="D23:AV23" si="18">D19+D20+D21+D22</f>
        <v>2325907.4699999997</v>
      </c>
      <c r="E23" s="19">
        <f t="shared" si="18"/>
        <v>2243702.9500000002</v>
      </c>
      <c r="F23" s="19">
        <f t="shared" si="18"/>
        <v>2436230.15</v>
      </c>
      <c r="G23" s="19">
        <f t="shared" si="18"/>
        <v>2511826.7100000004</v>
      </c>
      <c r="H23" s="19">
        <f t="shared" si="18"/>
        <v>2927742.41</v>
      </c>
      <c r="I23" s="19">
        <f t="shared" si="18"/>
        <v>2682522.4699999997</v>
      </c>
      <c r="J23" s="19">
        <f t="shared" si="18"/>
        <v>2894831.0100000002</v>
      </c>
      <c r="K23" s="19">
        <f t="shared" si="18"/>
        <v>2916651.73</v>
      </c>
      <c r="L23" s="19">
        <f t="shared" si="18"/>
        <v>2690452.86</v>
      </c>
      <c r="M23" s="19">
        <f t="shared" si="18"/>
        <v>3018886.0700000003</v>
      </c>
      <c r="N23" s="19">
        <f t="shared" si="18"/>
        <v>3654338.52</v>
      </c>
      <c r="O23" s="19">
        <f t="shared" si="18"/>
        <v>2962881.6700000009</v>
      </c>
      <c r="P23" s="19">
        <f t="shared" si="11"/>
        <v>33265974.020000003</v>
      </c>
      <c r="Q23" s="19">
        <f t="shared" si="18"/>
        <v>2916542.2</v>
      </c>
      <c r="R23" s="19">
        <f t="shared" si="18"/>
        <v>2696197.85</v>
      </c>
      <c r="S23" s="19">
        <f t="shared" si="18"/>
        <v>2282842.85</v>
      </c>
      <c r="T23" s="19">
        <f t="shared" si="18"/>
        <v>2676358.4000000004</v>
      </c>
      <c r="U23" s="19">
        <f t="shared" si="18"/>
        <v>2605896.6100000003</v>
      </c>
      <c r="V23" s="19">
        <f t="shared" si="18"/>
        <v>2527959.0100000002</v>
      </c>
      <c r="W23" s="19">
        <f t="shared" si="18"/>
        <v>2698422.92</v>
      </c>
      <c r="X23" s="19">
        <f t="shared" si="18"/>
        <v>2622607.2399999998</v>
      </c>
      <c r="Y23" s="19">
        <f t="shared" si="18"/>
        <v>2768711.14</v>
      </c>
      <c r="Z23" s="19">
        <f t="shared" si="18"/>
        <v>2749731.8339999998</v>
      </c>
      <c r="AA23" s="19">
        <f t="shared" si="18"/>
        <v>2693426.59</v>
      </c>
      <c r="AB23" s="19">
        <f t="shared" si="18"/>
        <v>2794484.91</v>
      </c>
      <c r="AC23" s="19">
        <f t="shared" si="12"/>
        <v>32033181.553999998</v>
      </c>
      <c r="AD23" s="19">
        <f t="shared" si="18"/>
        <v>3702920.8499999996</v>
      </c>
      <c r="AE23" s="19">
        <f t="shared" si="18"/>
        <v>2884018.91</v>
      </c>
      <c r="AF23" s="19">
        <f t="shared" si="18"/>
        <v>3285067.15</v>
      </c>
      <c r="AG23" s="19">
        <f t="shared" si="18"/>
        <v>3042822.5100000002</v>
      </c>
      <c r="AH23" s="19">
        <f t="shared" si="18"/>
        <v>3283276.3200000003</v>
      </c>
      <c r="AI23" s="19">
        <f t="shared" si="18"/>
        <v>3249532.36</v>
      </c>
      <c r="AJ23" s="19">
        <f t="shared" si="18"/>
        <v>3215548.3299999996</v>
      </c>
      <c r="AK23" s="19">
        <f t="shared" si="18"/>
        <v>3453985.6599999997</v>
      </c>
      <c r="AL23" s="19">
        <f t="shared" si="18"/>
        <v>3388469.97</v>
      </c>
      <c r="AM23" s="19">
        <f t="shared" si="18"/>
        <v>3611970.5399999996</v>
      </c>
      <c r="AN23" s="19">
        <f t="shared" si="18"/>
        <v>3720309.7499999995</v>
      </c>
      <c r="AO23" s="19">
        <f t="shared" si="18"/>
        <v>3654625.4299999997</v>
      </c>
      <c r="AP23" s="19">
        <f t="shared" si="13"/>
        <v>40492547.779999994</v>
      </c>
      <c r="AQ23" s="19">
        <f t="shared" si="18"/>
        <v>3677976.04</v>
      </c>
      <c r="AR23" s="19">
        <f t="shared" si="18"/>
        <v>3478768.27</v>
      </c>
      <c r="AS23" s="19">
        <f t="shared" si="18"/>
        <v>3587672.41</v>
      </c>
      <c r="AT23" s="19">
        <f t="shared" si="18"/>
        <v>3299219.04</v>
      </c>
      <c r="AU23" s="19">
        <f t="shared" si="18"/>
        <v>3545840.95</v>
      </c>
      <c r="AV23" s="19">
        <f t="shared" si="18"/>
        <v>3449266.15</v>
      </c>
      <c r="AW23" s="19">
        <f>AW19+AW20+AW21+AW22</f>
        <v>3602197.12</v>
      </c>
      <c r="AX23" s="19">
        <f>AX19+AX20+AX21+AX22</f>
        <v>3788487.94</v>
      </c>
      <c r="AY23" s="19">
        <f t="shared" ref="AY23:BB23" si="19">AY19+AY20+AY21+AY22</f>
        <v>3728087.2199999993</v>
      </c>
      <c r="AZ23" s="19">
        <f t="shared" si="19"/>
        <v>4021580.7499999995</v>
      </c>
      <c r="BA23" s="19">
        <f t="shared" si="19"/>
        <v>4323354.9799999995</v>
      </c>
      <c r="BB23" s="19">
        <f t="shared" si="19"/>
        <v>4238371.1800000006</v>
      </c>
      <c r="BC23" s="19">
        <f t="shared" si="14"/>
        <v>44740822.049999997</v>
      </c>
      <c r="BD23" s="19">
        <f t="shared" ref="BD23:BH23" si="20">BD19+BD20+BD21+BD22</f>
        <v>3870353.9099999997</v>
      </c>
      <c r="BE23" s="19">
        <f t="shared" si="20"/>
        <v>3478768.27</v>
      </c>
      <c r="BF23" s="19">
        <f t="shared" si="20"/>
        <v>2243702.34</v>
      </c>
      <c r="BG23" s="19">
        <f t="shared" si="20"/>
        <v>3680344.5099999993</v>
      </c>
      <c r="BH23" s="19">
        <f t="shared" si="20"/>
        <v>3776441.3</v>
      </c>
      <c r="BI23" s="19">
        <f t="shared" ref="BI23:BN23" si="21">BI19+BI20+BI21+BI22</f>
        <v>3716095.21</v>
      </c>
      <c r="BJ23" s="19">
        <f t="shared" si="21"/>
        <v>3860243.3800000004</v>
      </c>
      <c r="BK23" s="19">
        <f t="shared" si="21"/>
        <v>3536093.9499999997</v>
      </c>
      <c r="BL23" s="19">
        <f t="shared" si="21"/>
        <v>3364409.07</v>
      </c>
      <c r="BM23" s="19">
        <f t="shared" si="21"/>
        <v>3521770.2800000007</v>
      </c>
      <c r="BN23" s="19">
        <f t="shared" si="21"/>
        <v>3529664.3800000004</v>
      </c>
      <c r="BO23" s="19">
        <v>3791262.48</v>
      </c>
      <c r="BP23" s="19">
        <f t="shared" si="15"/>
        <v>42369149.079999998</v>
      </c>
      <c r="BQ23" s="19">
        <f>+BQ19+BQ20+BQ21+BQ22</f>
        <v>4008942.3899999997</v>
      </c>
      <c r="BR23" s="19">
        <f t="shared" ref="BR23:BT23" si="22">+BR19+BR20+BR21+BR22</f>
        <v>3335795.3</v>
      </c>
      <c r="BS23" s="19">
        <f t="shared" si="22"/>
        <v>3595699.2299999995</v>
      </c>
      <c r="BT23" s="19">
        <f t="shared" si="22"/>
        <v>3457480.6799999997</v>
      </c>
      <c r="BU23" s="19">
        <f t="shared" ref="BU23:BV23" si="23">+BU19+BU20+BU21+BU22</f>
        <v>3701192.4499999997</v>
      </c>
      <c r="BV23" s="19">
        <f t="shared" si="23"/>
        <v>3463069.96</v>
      </c>
      <c r="BW23" s="19">
        <f t="shared" ref="BW23:CB23" si="24">+BW19+BW20+BW21+BW22</f>
        <v>3697513.4299999997</v>
      </c>
      <c r="BX23" s="19">
        <f t="shared" si="24"/>
        <v>3572468.1399999997</v>
      </c>
      <c r="BY23" s="19">
        <f t="shared" si="24"/>
        <v>5512682.9400000004</v>
      </c>
      <c r="BZ23" s="19">
        <f t="shared" si="24"/>
        <v>1547252.9200000002</v>
      </c>
      <c r="CA23" s="19">
        <f t="shared" si="24"/>
        <v>6618609.6799999997</v>
      </c>
      <c r="CB23" s="19">
        <f t="shared" si="24"/>
        <v>3675910.78</v>
      </c>
      <c r="CC23" s="16">
        <f t="shared" si="16"/>
        <v>46186617.899999999</v>
      </c>
      <c r="CD23" s="19">
        <f>+CD19+CD20+CD21+CD22</f>
        <v>4047576.7700000005</v>
      </c>
      <c r="CE23" s="19">
        <f t="shared" ref="CE23:CO23" si="25">+CE19+CE20+CE21+CE22</f>
        <v>3188637.1599999997</v>
      </c>
      <c r="CF23" s="19">
        <f t="shared" si="25"/>
        <v>3295346.96</v>
      </c>
      <c r="CG23" s="19">
        <f t="shared" si="25"/>
        <v>3678016.4</v>
      </c>
      <c r="CH23" s="19">
        <f t="shared" si="25"/>
        <v>3670483.43</v>
      </c>
      <c r="CI23" s="19">
        <f t="shared" si="25"/>
        <v>3636325.12</v>
      </c>
      <c r="CJ23" s="19">
        <f t="shared" si="25"/>
        <v>3527290.96</v>
      </c>
      <c r="CK23" s="19">
        <f t="shared" si="25"/>
        <v>3607689.18</v>
      </c>
      <c r="CL23" s="19">
        <f t="shared" si="25"/>
        <v>3566328.44</v>
      </c>
      <c r="CM23" s="19">
        <f t="shared" si="25"/>
        <v>3853815.9499999997</v>
      </c>
      <c r="CN23" s="19">
        <f t="shared" si="25"/>
        <v>3895310.61</v>
      </c>
      <c r="CO23" s="19">
        <f t="shared" si="25"/>
        <v>3884554.4000000004</v>
      </c>
      <c r="CP23" s="16">
        <f t="shared" si="17"/>
        <v>43851375.380000003</v>
      </c>
      <c r="CQ23" s="19">
        <f t="shared" ref="CQ23:DH23" si="26">+CQ19+CQ20+CQ21+CQ22</f>
        <v>3769579.5</v>
      </c>
      <c r="CR23" s="19">
        <f t="shared" si="26"/>
        <v>4235566.34</v>
      </c>
      <c r="CS23" s="19">
        <f t="shared" si="26"/>
        <v>3363495.0900000003</v>
      </c>
      <c r="CT23" s="19">
        <f t="shared" si="26"/>
        <v>3301012.2399999998</v>
      </c>
      <c r="CU23" s="19">
        <f t="shared" si="26"/>
        <v>2990875.75</v>
      </c>
      <c r="CV23" s="19">
        <f t="shared" si="26"/>
        <v>3507081.47</v>
      </c>
      <c r="CW23" s="19">
        <f t="shared" si="26"/>
        <v>4323712.21</v>
      </c>
      <c r="CX23" s="19">
        <f t="shared" si="26"/>
        <v>4135619.9299999997</v>
      </c>
      <c r="CY23" s="19">
        <f t="shared" si="26"/>
        <v>3824379.61</v>
      </c>
      <c r="CZ23" s="19">
        <f t="shared" si="26"/>
        <v>4416490.37</v>
      </c>
      <c r="DA23" s="19">
        <f t="shared" si="26"/>
        <v>4641815.91</v>
      </c>
      <c r="DB23" s="19">
        <f>+DB19+DB20+DB21+DB22</f>
        <v>4602004.7399999993</v>
      </c>
      <c r="DC23" s="19">
        <f t="shared" si="26"/>
        <v>47111633.159999996</v>
      </c>
      <c r="DD23" s="19">
        <f>+SUM(DD19:DD22)</f>
        <v>4639144.7299999995</v>
      </c>
      <c r="DE23" s="19">
        <f t="shared" ref="DE23:DJ23" si="27">+SUM(DE19:DE22)</f>
        <v>4064497.9299999997</v>
      </c>
      <c r="DF23" s="19">
        <f t="shared" si="27"/>
        <v>4540956.55</v>
      </c>
      <c r="DG23" s="19">
        <f t="shared" si="27"/>
        <v>3954202.75</v>
      </c>
      <c r="DH23" s="19">
        <f t="shared" si="27"/>
        <v>4729457.0500000007</v>
      </c>
      <c r="DI23" s="19">
        <f t="shared" si="27"/>
        <v>5113419.6100000003</v>
      </c>
      <c r="DJ23" s="19">
        <f t="shared" si="27"/>
        <v>5174183.26</v>
      </c>
      <c r="DK23" s="19"/>
      <c r="DL23" s="19"/>
      <c r="DM23" s="19"/>
      <c r="DN23" s="19"/>
      <c r="DO23" s="19"/>
      <c r="DP23" s="19">
        <f t="shared" ref="DP23" si="28">+DP19+DP20+DP21+DP22</f>
        <v>32215861.879999999</v>
      </c>
    </row>
    <row r="24" spans="2:120"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20"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20"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20"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20"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20"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20"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20"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20"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43">
    <mergeCell ref="AC17:AC18"/>
    <mergeCell ref="AD17:AO17"/>
    <mergeCell ref="AP17:AP18"/>
    <mergeCell ref="AQ17:BB17"/>
    <mergeCell ref="BC17:BC18"/>
    <mergeCell ref="B17:B18"/>
    <mergeCell ref="C17:C18"/>
    <mergeCell ref="D17:O17"/>
    <mergeCell ref="P17:P18"/>
    <mergeCell ref="Q17:AB17"/>
    <mergeCell ref="P6:P7"/>
    <mergeCell ref="Q6:AB6"/>
    <mergeCell ref="AC6:AC7"/>
    <mergeCell ref="AD6:AO6"/>
    <mergeCell ref="AP6:AP7"/>
    <mergeCell ref="D6:O6"/>
    <mergeCell ref="A1:B1"/>
    <mergeCell ref="A2:B2"/>
    <mergeCell ref="A3:B3"/>
    <mergeCell ref="B6:B7"/>
    <mergeCell ref="C6:C7"/>
    <mergeCell ref="BQ17:CB17"/>
    <mergeCell ref="BP17:BP18"/>
    <mergeCell ref="BD17:BO17"/>
    <mergeCell ref="CD6:CO6"/>
    <mergeCell ref="CP6:CP7"/>
    <mergeCell ref="CD17:CO17"/>
    <mergeCell ref="CP17:CP18"/>
    <mergeCell ref="CC17:CC18"/>
    <mergeCell ref="CC6:CC7"/>
    <mergeCell ref="AQ6:BB6"/>
    <mergeCell ref="BC6:BC7"/>
    <mergeCell ref="BD6:BO6"/>
    <mergeCell ref="BP6:BP7"/>
    <mergeCell ref="BQ6:CB6"/>
    <mergeCell ref="DD6:DO6"/>
    <mergeCell ref="DP6:DP7"/>
    <mergeCell ref="DD17:DO17"/>
    <mergeCell ref="DP17:DP18"/>
    <mergeCell ref="CQ6:DB6"/>
    <mergeCell ref="DC6:DC7"/>
    <mergeCell ref="CQ17:DB17"/>
    <mergeCell ref="DC17:D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F40"/>
  <sheetViews>
    <sheetView zoomScaleNormal="100" workbookViewId="0">
      <pane xSplit="2" ySplit="3" topLeftCell="CW25" activePane="bottomRight" state="frozen"/>
      <selection pane="topRight" activeCell="C1" sqref="C1"/>
      <selection pane="bottomLeft" activeCell="A4" sqref="A4"/>
      <selection pane="bottomRight" activeCell="CX41" sqref="CX41"/>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6384" width="11.42578125" style="26"/>
  </cols>
  <sheetData>
    <row r="1" spans="1:110" ht="15" x14ac:dyDescent="0.25">
      <c r="A1" s="101" t="s">
        <v>106</v>
      </c>
      <c r="B1" s="101"/>
    </row>
    <row r="2" spans="1:110" ht="30" customHeight="1" x14ac:dyDescent="0.2">
      <c r="A2" s="102" t="s">
        <v>133</v>
      </c>
      <c r="B2" s="102"/>
    </row>
    <row r="3" spans="1:110" ht="15" customHeight="1" x14ac:dyDescent="0.2">
      <c r="A3" s="103" t="s">
        <v>119</v>
      </c>
      <c r="B3" s="103"/>
    </row>
    <row r="5" spans="1:110"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10" s="3" customFormat="1" ht="15" x14ac:dyDescent="0.25">
      <c r="B6" s="104" t="s">
        <v>92</v>
      </c>
      <c r="C6" s="98">
        <v>2013</v>
      </c>
      <c r="D6" s="98"/>
      <c r="E6" s="98"/>
      <c r="F6" s="99" t="s">
        <v>6</v>
      </c>
      <c r="G6" s="98">
        <v>2014</v>
      </c>
      <c r="H6" s="98"/>
      <c r="I6" s="98"/>
      <c r="J6" s="98"/>
      <c r="K6" s="98"/>
      <c r="L6" s="98"/>
      <c r="M6" s="98"/>
      <c r="N6" s="98"/>
      <c r="O6" s="98"/>
      <c r="P6" s="98"/>
      <c r="Q6" s="98"/>
      <c r="R6" s="98"/>
      <c r="S6" s="99" t="s">
        <v>7</v>
      </c>
      <c r="T6" s="98">
        <v>2015</v>
      </c>
      <c r="U6" s="98"/>
      <c r="V6" s="98"/>
      <c r="W6" s="98"/>
      <c r="X6" s="98"/>
      <c r="Y6" s="98"/>
      <c r="Z6" s="98"/>
      <c r="AA6" s="98"/>
      <c r="AB6" s="98"/>
      <c r="AC6" s="98"/>
      <c r="AD6" s="98"/>
      <c r="AE6" s="98"/>
      <c r="AF6" s="99" t="s">
        <v>15</v>
      </c>
      <c r="AG6" s="98">
        <v>2016</v>
      </c>
      <c r="AH6" s="98"/>
      <c r="AI6" s="98"/>
      <c r="AJ6" s="98"/>
      <c r="AK6" s="98"/>
      <c r="AL6" s="98"/>
      <c r="AM6" s="98"/>
      <c r="AN6" s="98"/>
      <c r="AO6" s="98"/>
      <c r="AP6" s="98"/>
      <c r="AQ6" s="98"/>
      <c r="AR6" s="98"/>
      <c r="AS6" s="99" t="s">
        <v>9</v>
      </c>
      <c r="AT6" s="98">
        <v>2017</v>
      </c>
      <c r="AU6" s="98"/>
      <c r="AV6" s="98"/>
      <c r="AW6" s="98"/>
      <c r="AX6" s="98"/>
      <c r="AY6" s="98"/>
      <c r="AZ6" s="98"/>
      <c r="BA6" s="98"/>
      <c r="BB6" s="98"/>
      <c r="BC6" s="98"/>
      <c r="BD6" s="98"/>
      <c r="BE6" s="98"/>
      <c r="BF6" s="99" t="s">
        <v>116</v>
      </c>
      <c r="BG6" s="98">
        <v>2018</v>
      </c>
      <c r="BH6" s="98"/>
      <c r="BI6" s="98"/>
      <c r="BJ6" s="98"/>
      <c r="BK6" s="98"/>
      <c r="BL6" s="98"/>
      <c r="BM6" s="98"/>
      <c r="BN6" s="98"/>
      <c r="BO6" s="98"/>
      <c r="BP6" s="98"/>
      <c r="BQ6" s="98"/>
      <c r="BR6" s="98"/>
      <c r="BS6" s="99" t="s">
        <v>120</v>
      </c>
      <c r="BT6" s="98">
        <v>2019</v>
      </c>
      <c r="BU6" s="98"/>
      <c r="BV6" s="98"/>
      <c r="BW6" s="98"/>
      <c r="BX6" s="98"/>
      <c r="BY6" s="98"/>
      <c r="BZ6" s="98"/>
      <c r="CA6" s="98"/>
      <c r="CB6" s="98"/>
      <c r="CC6" s="98"/>
      <c r="CD6" s="98"/>
      <c r="CE6" s="98"/>
      <c r="CF6" s="99" t="s">
        <v>143</v>
      </c>
      <c r="CG6" s="98">
        <v>2020</v>
      </c>
      <c r="CH6" s="98"/>
      <c r="CI6" s="98"/>
      <c r="CJ6" s="98"/>
      <c r="CK6" s="98"/>
      <c r="CL6" s="98"/>
      <c r="CM6" s="98"/>
      <c r="CN6" s="98"/>
      <c r="CO6" s="98"/>
      <c r="CP6" s="98"/>
      <c r="CQ6" s="98"/>
      <c r="CR6" s="98"/>
      <c r="CS6" s="99" t="s">
        <v>147</v>
      </c>
      <c r="CT6" s="98">
        <v>2021</v>
      </c>
      <c r="CU6" s="98"/>
      <c r="CV6" s="98"/>
      <c r="CW6" s="98"/>
      <c r="CX6" s="98"/>
      <c r="CY6" s="98"/>
      <c r="CZ6" s="98"/>
      <c r="DA6" s="98"/>
      <c r="DB6" s="98"/>
      <c r="DC6" s="98"/>
      <c r="DD6" s="98"/>
      <c r="DE6" s="98"/>
      <c r="DF6" s="99" t="s">
        <v>150</v>
      </c>
    </row>
    <row r="7" spans="1:110" s="3" customFormat="1" ht="22.5" customHeight="1" x14ac:dyDescent="0.2">
      <c r="B7" s="105"/>
      <c r="C7" s="11" t="s">
        <v>130</v>
      </c>
      <c r="D7" s="11" t="s">
        <v>131</v>
      </c>
      <c r="E7" s="11" t="s">
        <v>132</v>
      </c>
      <c r="F7" s="100"/>
      <c r="G7" s="11" t="s">
        <v>121</v>
      </c>
      <c r="H7" s="11" t="s">
        <v>122</v>
      </c>
      <c r="I7" s="11" t="s">
        <v>123</v>
      </c>
      <c r="J7" s="11" t="s">
        <v>124</v>
      </c>
      <c r="K7" s="11" t="s">
        <v>125</v>
      </c>
      <c r="L7" s="11" t="s">
        <v>126</v>
      </c>
      <c r="M7" s="11" t="s">
        <v>127</v>
      </c>
      <c r="N7" s="11" t="s">
        <v>128</v>
      </c>
      <c r="O7" s="11" t="s">
        <v>129</v>
      </c>
      <c r="P7" s="11" t="s">
        <v>130</v>
      </c>
      <c r="Q7" s="11" t="s">
        <v>131</v>
      </c>
      <c r="R7" s="11" t="s">
        <v>132</v>
      </c>
      <c r="S7" s="106"/>
      <c r="T7" s="11" t="s">
        <v>121</v>
      </c>
      <c r="U7" s="11" t="s">
        <v>122</v>
      </c>
      <c r="V7" s="11" t="s">
        <v>123</v>
      </c>
      <c r="W7" s="11" t="s">
        <v>124</v>
      </c>
      <c r="X7" s="11" t="s">
        <v>125</v>
      </c>
      <c r="Y7" s="11" t="s">
        <v>126</v>
      </c>
      <c r="Z7" s="11" t="s">
        <v>127</v>
      </c>
      <c r="AA7" s="11" t="s">
        <v>128</v>
      </c>
      <c r="AB7" s="11" t="s">
        <v>129</v>
      </c>
      <c r="AC7" s="11" t="s">
        <v>130</v>
      </c>
      <c r="AD7" s="11" t="s">
        <v>131</v>
      </c>
      <c r="AE7" s="11" t="s">
        <v>132</v>
      </c>
      <c r="AF7" s="106"/>
      <c r="AG7" s="11" t="s">
        <v>121</v>
      </c>
      <c r="AH7" s="11" t="s">
        <v>122</v>
      </c>
      <c r="AI7" s="11" t="s">
        <v>123</v>
      </c>
      <c r="AJ7" s="11" t="s">
        <v>124</v>
      </c>
      <c r="AK7" s="11" t="s">
        <v>125</v>
      </c>
      <c r="AL7" s="11" t="s">
        <v>126</v>
      </c>
      <c r="AM7" s="11" t="s">
        <v>127</v>
      </c>
      <c r="AN7" s="11" t="s">
        <v>128</v>
      </c>
      <c r="AO7" s="11" t="s">
        <v>129</v>
      </c>
      <c r="AP7" s="11" t="s">
        <v>130</v>
      </c>
      <c r="AQ7" s="11" t="s">
        <v>131</v>
      </c>
      <c r="AR7" s="11" t="s">
        <v>132</v>
      </c>
      <c r="AS7" s="106"/>
      <c r="AT7" s="11" t="s">
        <v>121</v>
      </c>
      <c r="AU7" s="11" t="s">
        <v>122</v>
      </c>
      <c r="AV7" s="11" t="s">
        <v>123</v>
      </c>
      <c r="AW7" s="11" t="s">
        <v>124</v>
      </c>
      <c r="AX7" s="11" t="s">
        <v>125</v>
      </c>
      <c r="AY7" s="11" t="s">
        <v>126</v>
      </c>
      <c r="AZ7" s="11" t="s">
        <v>127</v>
      </c>
      <c r="BA7" s="11" t="s">
        <v>128</v>
      </c>
      <c r="BB7" s="11" t="s">
        <v>129</v>
      </c>
      <c r="BC7" s="11" t="s">
        <v>130</v>
      </c>
      <c r="BD7" s="11" t="s">
        <v>131</v>
      </c>
      <c r="BE7" s="11" t="s">
        <v>132</v>
      </c>
      <c r="BF7" s="106"/>
      <c r="BG7" s="11" t="s">
        <v>121</v>
      </c>
      <c r="BH7" s="11" t="s">
        <v>122</v>
      </c>
      <c r="BI7" s="11" t="s">
        <v>123</v>
      </c>
      <c r="BJ7" s="11" t="s">
        <v>124</v>
      </c>
      <c r="BK7" s="11" t="s">
        <v>125</v>
      </c>
      <c r="BL7" s="11" t="s">
        <v>126</v>
      </c>
      <c r="BM7" s="11" t="s">
        <v>127</v>
      </c>
      <c r="BN7" s="11" t="s">
        <v>128</v>
      </c>
      <c r="BO7" s="11" t="s">
        <v>129</v>
      </c>
      <c r="BP7" s="11" t="s">
        <v>130</v>
      </c>
      <c r="BQ7" s="11" t="s">
        <v>131</v>
      </c>
      <c r="BR7" s="11" t="s">
        <v>132</v>
      </c>
      <c r="BS7" s="100"/>
      <c r="BT7" s="11" t="s">
        <v>121</v>
      </c>
      <c r="BU7" s="11" t="s">
        <v>122</v>
      </c>
      <c r="BV7" s="11" t="s">
        <v>123</v>
      </c>
      <c r="BW7" s="11" t="s">
        <v>124</v>
      </c>
      <c r="BX7" s="11" t="s">
        <v>125</v>
      </c>
      <c r="BY7" s="11" t="s">
        <v>126</v>
      </c>
      <c r="BZ7" s="11" t="s">
        <v>127</v>
      </c>
      <c r="CA7" s="11" t="s">
        <v>128</v>
      </c>
      <c r="CB7" s="11" t="s">
        <v>129</v>
      </c>
      <c r="CC7" s="11" t="s">
        <v>130</v>
      </c>
      <c r="CD7" s="11" t="s">
        <v>131</v>
      </c>
      <c r="CE7" s="11" t="s">
        <v>132</v>
      </c>
      <c r="CF7" s="100"/>
      <c r="CG7" s="88" t="s">
        <v>121</v>
      </c>
      <c r="CH7" s="88" t="s">
        <v>122</v>
      </c>
      <c r="CI7" s="88" t="s">
        <v>123</v>
      </c>
      <c r="CJ7" s="88" t="s">
        <v>124</v>
      </c>
      <c r="CK7" s="88" t="s">
        <v>125</v>
      </c>
      <c r="CL7" s="88" t="s">
        <v>126</v>
      </c>
      <c r="CM7" s="88" t="s">
        <v>127</v>
      </c>
      <c r="CN7" s="88" t="s">
        <v>128</v>
      </c>
      <c r="CO7" s="88" t="s">
        <v>129</v>
      </c>
      <c r="CP7" s="88" t="s">
        <v>130</v>
      </c>
      <c r="CQ7" s="88" t="s">
        <v>131</v>
      </c>
      <c r="CR7" s="88" t="s">
        <v>132</v>
      </c>
      <c r="CS7" s="100"/>
      <c r="CT7" s="92" t="s">
        <v>121</v>
      </c>
      <c r="CU7" s="92" t="s">
        <v>122</v>
      </c>
      <c r="CV7" s="92" t="s">
        <v>123</v>
      </c>
      <c r="CW7" s="92" t="s">
        <v>124</v>
      </c>
      <c r="CX7" s="92" t="s">
        <v>125</v>
      </c>
      <c r="CY7" s="92" t="s">
        <v>126</v>
      </c>
      <c r="CZ7" s="92" t="s">
        <v>127</v>
      </c>
      <c r="DA7" s="92" t="s">
        <v>128</v>
      </c>
      <c r="DB7" s="92" t="s">
        <v>129</v>
      </c>
      <c r="DC7" s="92" t="s">
        <v>130</v>
      </c>
      <c r="DD7" s="92" t="s">
        <v>131</v>
      </c>
      <c r="DE7" s="92" t="s">
        <v>132</v>
      </c>
      <c r="DF7" s="100"/>
    </row>
    <row r="8" spans="1:110"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 t="shared" ref="BE8" si="4">SUM(BE9:BE10)</f>
        <v>280695.53700000001</v>
      </c>
      <c r="BF8" s="31">
        <f>SUM(AT8:BE8)</f>
        <v>3263536.9114799998</v>
      </c>
      <c r="BG8" s="31">
        <f t="shared" ref="BG8:BH8" si="5">SUM(BG9:BG10)</f>
        <v>273850.74900000001</v>
      </c>
      <c r="BH8" s="31">
        <f t="shared" si="5"/>
        <v>215548.79300000003</v>
      </c>
      <c r="BI8" s="31">
        <f t="shared" ref="BI8:BJ8" si="6">SUM(BI9:BI10)</f>
        <v>261944.90849999999</v>
      </c>
      <c r="BJ8" s="31">
        <f t="shared" si="6"/>
        <v>217430.11910000001</v>
      </c>
      <c r="BK8" s="31">
        <f t="shared" ref="BK8:BL8" si="7">SUM(BK9:BK10)</f>
        <v>298001.59510000004</v>
      </c>
      <c r="BL8" s="31">
        <f t="shared" si="7"/>
        <v>278588.97200000007</v>
      </c>
      <c r="BM8" s="31">
        <f t="shared" ref="BM8:BR8" si="8">SUM(BM9:BM10)</f>
        <v>260311.48329999999</v>
      </c>
      <c r="BN8" s="31">
        <f t="shared" si="8"/>
        <v>243466.38</v>
      </c>
      <c r="BO8" s="31">
        <f t="shared" si="8"/>
        <v>275640.80300000001</v>
      </c>
      <c r="BP8" s="31">
        <f t="shared" si="8"/>
        <v>283232.69500000001</v>
      </c>
      <c r="BQ8" s="31">
        <f t="shared" si="8"/>
        <v>261137.723</v>
      </c>
      <c r="BR8" s="31">
        <f t="shared" si="8"/>
        <v>292577.70899999997</v>
      </c>
      <c r="BS8" s="31">
        <f>+SUM(BG8:BR8)</f>
        <v>3161731.9299999997</v>
      </c>
      <c r="BT8" s="31">
        <f t="shared" ref="BT8:CD8" si="9">SUM(BT9:BT10)</f>
        <v>273381.66899999999</v>
      </c>
      <c r="BU8" s="31">
        <f t="shared" si="9"/>
        <v>163897.68900000001</v>
      </c>
      <c r="BV8" s="31">
        <f t="shared" si="9"/>
        <v>171889.41699999999</v>
      </c>
      <c r="BW8" s="31">
        <f t="shared" si="9"/>
        <v>230011.93</v>
      </c>
      <c r="BX8" s="31">
        <f t="shared" si="9"/>
        <v>275612.78600000002</v>
      </c>
      <c r="BY8" s="31">
        <f t="shared" si="9"/>
        <v>264733.79399999999</v>
      </c>
      <c r="BZ8" s="31">
        <f t="shared" si="9"/>
        <v>155557.73300000001</v>
      </c>
      <c r="CA8" s="31">
        <f t="shared" si="9"/>
        <v>205377.29629999999</v>
      </c>
      <c r="CB8" s="31">
        <f t="shared" si="9"/>
        <v>242793.89739999999</v>
      </c>
      <c r="CC8" s="31">
        <f t="shared" si="9"/>
        <v>219703.2205</v>
      </c>
      <c r="CD8" s="31">
        <f t="shared" si="9"/>
        <v>288707.80340000003</v>
      </c>
      <c r="CE8" s="31">
        <f>SUM(CE9:CE10)</f>
        <v>287814.57799999998</v>
      </c>
      <c r="CF8" s="31">
        <f>+SUM(BT8:CE8)</f>
        <v>2779481.8136</v>
      </c>
      <c r="CG8" s="31">
        <f>SUM(CG9:CG10)</f>
        <v>261042.43340000001</v>
      </c>
      <c r="CH8" s="31">
        <f>SUM(CH9:CH10)</f>
        <v>219538.33850000001</v>
      </c>
      <c r="CI8" s="31">
        <f t="shared" ref="CI8:CR8" si="10">SUM(CI9:CI10)</f>
        <v>162374.75719999999</v>
      </c>
      <c r="CJ8" s="31">
        <f t="shared" si="10"/>
        <v>85368.492500000022</v>
      </c>
      <c r="CK8" s="31">
        <f t="shared" si="10"/>
        <v>233218.8468</v>
      </c>
      <c r="CL8" s="31">
        <f t="shared" si="10"/>
        <v>273293.64417799999</v>
      </c>
      <c r="CM8" s="31">
        <f t="shared" si="10"/>
        <v>222715.89470000003</v>
      </c>
      <c r="CN8" s="31">
        <f t="shared" si="10"/>
        <v>204528.32310100002</v>
      </c>
      <c r="CO8" s="31">
        <f t="shared" si="10"/>
        <v>269288.91207400005</v>
      </c>
      <c r="CP8" s="31">
        <f t="shared" si="10"/>
        <v>254624.84852000006</v>
      </c>
      <c r="CQ8" s="31">
        <f t="shared" si="10"/>
        <v>277431.26</v>
      </c>
      <c r="CR8" s="31">
        <f t="shared" si="10"/>
        <v>194120.78821799997</v>
      </c>
      <c r="CS8" s="14">
        <f>+SUM(CG8:CR8)</f>
        <v>2657546.5391910002</v>
      </c>
      <c r="CT8" s="31">
        <f t="shared" ref="CT8:CY8" si="11">SUM(CT9:CT10)</f>
        <v>254686.87</v>
      </c>
      <c r="CU8" s="31">
        <f t="shared" si="11"/>
        <v>251132.37</v>
      </c>
      <c r="CV8" s="31">
        <f t="shared" si="11"/>
        <v>266262.14</v>
      </c>
      <c r="CW8" s="31">
        <f t="shared" si="11"/>
        <v>256656.27516600001</v>
      </c>
      <c r="CX8" s="31">
        <f t="shared" si="11"/>
        <v>270016.43993200007</v>
      </c>
      <c r="CY8" s="31">
        <f t="shared" si="11"/>
        <v>247862.62984399995</v>
      </c>
      <c r="CZ8" s="31"/>
      <c r="DA8" s="31"/>
      <c r="DB8" s="31"/>
      <c r="DC8" s="31"/>
      <c r="DD8" s="31"/>
      <c r="DE8" s="31"/>
      <c r="DF8" s="14">
        <f>+SUM(CT8:DE8)</f>
        <v>1546616.7249419999</v>
      </c>
    </row>
    <row r="9" spans="1:110" s="27" customFormat="1" ht="14.2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2">+SUM(CG9:CR9)</f>
        <v>2647913.5391910002</v>
      </c>
      <c r="CT9" s="14">
        <v>253480.87</v>
      </c>
      <c r="CU9" s="14">
        <v>250460.37</v>
      </c>
      <c r="CV9" s="14">
        <v>265563.14</v>
      </c>
      <c r="CW9" s="14">
        <v>256205.27516600001</v>
      </c>
      <c r="CX9" s="14">
        <v>269460.43993200007</v>
      </c>
      <c r="CY9" s="14">
        <v>247067.62984399995</v>
      </c>
      <c r="CZ9" s="14"/>
      <c r="DA9" s="14"/>
      <c r="DB9" s="14"/>
      <c r="DC9" s="14"/>
      <c r="DD9" s="14"/>
      <c r="DE9" s="14"/>
      <c r="DF9" s="14">
        <f t="shared" ref="DF9:DF22" si="13">+SUM(CT9:DE9)</f>
        <v>1542237.7249419999</v>
      </c>
    </row>
    <row r="10" spans="1:110" s="27" customFormat="1" ht="14.25" x14ac:dyDescent="0.2">
      <c r="B10" s="32" t="s">
        <v>91</v>
      </c>
      <c r="C10" s="14">
        <v>1376</v>
      </c>
      <c r="D10" s="14">
        <v>1251</v>
      </c>
      <c r="E10" s="14">
        <v>1303</v>
      </c>
      <c r="F10" s="14">
        <f t="shared" ref="F10:F22" si="14">+SUM(C10:E10)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5">+SUM(G10:R10)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6">+SUM(T10:AE10)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7">+SUM(AG10:AR10)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8">+SUM(AT10:BE10)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19">+SUM(BG10:BR10)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0">+SUM(BT10:CE10)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2"/>
        <v>9633</v>
      </c>
      <c r="CT10" s="14">
        <v>1206</v>
      </c>
      <c r="CU10" s="14">
        <v>672</v>
      </c>
      <c r="CV10" s="14">
        <v>699</v>
      </c>
      <c r="CW10" s="14">
        <v>451</v>
      </c>
      <c r="CX10" s="14">
        <v>556</v>
      </c>
      <c r="CY10" s="14">
        <v>795</v>
      </c>
      <c r="CZ10" s="14"/>
      <c r="DA10" s="14"/>
      <c r="DB10" s="14"/>
      <c r="DC10" s="14"/>
      <c r="DD10" s="14"/>
      <c r="DE10" s="14"/>
      <c r="DF10" s="14">
        <f t="shared" si="13"/>
        <v>4379</v>
      </c>
    </row>
    <row r="11" spans="1:110"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21">SUM(H12:H13)</f>
        <v>12820721.8508</v>
      </c>
      <c r="I11" s="31">
        <f t="shared" si="21"/>
        <v>10117873.212300001</v>
      </c>
      <c r="J11" s="31">
        <f t="shared" si="21"/>
        <v>13240818.3367</v>
      </c>
      <c r="K11" s="31">
        <f t="shared" si="21"/>
        <v>10202108.134599999</v>
      </c>
      <c r="L11" s="31">
        <f t="shared" si="21"/>
        <v>13952588.5999</v>
      </c>
      <c r="M11" s="31">
        <f t="shared" si="21"/>
        <v>15942551.549899999</v>
      </c>
      <c r="N11" s="31">
        <f t="shared" si="21"/>
        <v>15213573.6807</v>
      </c>
      <c r="O11" s="31">
        <f t="shared" si="21"/>
        <v>12237710.9033</v>
      </c>
      <c r="P11" s="31">
        <f t="shared" si="21"/>
        <v>13311402.338500001</v>
      </c>
      <c r="Q11" s="31">
        <f t="shared" si="21"/>
        <v>14583836.1788</v>
      </c>
      <c r="R11" s="31">
        <f t="shared" si="21"/>
        <v>16064724.3455</v>
      </c>
      <c r="S11" s="31">
        <f t="shared" si="15"/>
        <v>163239195.04899999</v>
      </c>
      <c r="T11" s="31">
        <f>SUM(T12:T13)</f>
        <v>7957258.1914000008</v>
      </c>
      <c r="U11" s="31">
        <f t="shared" ref="U11:AE11" si="22">SUM(U12:U13)</f>
        <v>7322325.3604000006</v>
      </c>
      <c r="V11" s="31">
        <f t="shared" si="22"/>
        <v>13844433.076200001</v>
      </c>
      <c r="W11" s="31">
        <f t="shared" si="22"/>
        <v>11622391.942399999</v>
      </c>
      <c r="X11" s="31">
        <f t="shared" si="22"/>
        <v>11502859.0459</v>
      </c>
      <c r="Y11" s="31">
        <f t="shared" si="22"/>
        <v>11544513.027000001</v>
      </c>
      <c r="Z11" s="31">
        <f t="shared" si="22"/>
        <v>12591718.578799998</v>
      </c>
      <c r="AA11" s="31">
        <f t="shared" si="22"/>
        <v>16138780.455599999</v>
      </c>
      <c r="AB11" s="31">
        <f t="shared" si="22"/>
        <v>16441139.603599999</v>
      </c>
      <c r="AC11" s="31">
        <f t="shared" si="22"/>
        <v>15878521.448199999</v>
      </c>
      <c r="AD11" s="31">
        <f t="shared" si="22"/>
        <v>16122210.164800001</v>
      </c>
      <c r="AE11" s="31">
        <f t="shared" si="22"/>
        <v>18381076.326699998</v>
      </c>
      <c r="AF11" s="31">
        <f t="shared" si="16"/>
        <v>159347227.22099999</v>
      </c>
      <c r="AG11" s="31">
        <f>SUM(AG12:AG13)</f>
        <v>20477623.643999998</v>
      </c>
      <c r="AH11" s="31">
        <f t="shared" ref="AH11:AR11" si="23">SUM(AH12:AH13)</f>
        <v>22189802.547200002</v>
      </c>
      <c r="AI11" s="31">
        <f t="shared" si="23"/>
        <v>27705393.8024</v>
      </c>
      <c r="AJ11" s="31">
        <f t="shared" si="23"/>
        <v>26529060.6085</v>
      </c>
      <c r="AK11" s="31">
        <f t="shared" si="23"/>
        <v>31229298.033199999</v>
      </c>
      <c r="AL11" s="31">
        <f t="shared" si="23"/>
        <v>31442217.776099999</v>
      </c>
      <c r="AM11" s="31">
        <f t="shared" si="23"/>
        <v>28308806.373300001</v>
      </c>
      <c r="AN11" s="31">
        <f t="shared" si="23"/>
        <v>25959094.357699998</v>
      </c>
      <c r="AO11" s="31">
        <f t="shared" si="23"/>
        <v>38977605.936399996</v>
      </c>
      <c r="AP11" s="31">
        <f t="shared" si="23"/>
        <v>38062028.688499995</v>
      </c>
      <c r="AQ11" s="31">
        <f t="shared" si="23"/>
        <v>44967007.997500002</v>
      </c>
      <c r="AR11" s="31">
        <f t="shared" si="23"/>
        <v>46227602.142439999</v>
      </c>
      <c r="AS11" s="31">
        <f t="shared" si="17"/>
        <v>382075541.90724003</v>
      </c>
      <c r="AT11" s="31">
        <f t="shared" ref="AT11:BD11" si="24">SUM(AT12:AT13)</f>
        <v>37442997.845000006</v>
      </c>
      <c r="AU11" s="31">
        <f t="shared" si="24"/>
        <v>35313734.748799995</v>
      </c>
      <c r="AV11" s="31">
        <f t="shared" si="24"/>
        <v>36669388.6448</v>
      </c>
      <c r="AW11" s="31">
        <f t="shared" si="24"/>
        <v>40322026.533</v>
      </c>
      <c r="AX11" s="31">
        <f t="shared" si="24"/>
        <v>43216739.336600006</v>
      </c>
      <c r="AY11" s="31">
        <f t="shared" si="24"/>
        <v>42478741.937600002</v>
      </c>
      <c r="AZ11" s="31">
        <f t="shared" si="24"/>
        <v>41053716.213199988</v>
      </c>
      <c r="BA11" s="31">
        <f t="shared" si="24"/>
        <v>31466456.238599997</v>
      </c>
      <c r="BB11" s="31">
        <f t="shared" si="24"/>
        <v>46027425.141800009</v>
      </c>
      <c r="BC11" s="31">
        <f t="shared" si="24"/>
        <v>47446533.760000005</v>
      </c>
      <c r="BD11" s="31">
        <f t="shared" si="24"/>
        <v>44819397.177999996</v>
      </c>
      <c r="BE11" s="31">
        <f t="shared" ref="BE11" si="25">SUM(BE12:BE13)</f>
        <v>42637040.741000012</v>
      </c>
      <c r="BF11" s="31">
        <f t="shared" si="18"/>
        <v>488894198.31839997</v>
      </c>
      <c r="BG11" s="31">
        <f t="shared" ref="BG11:BH11" si="26">SUM(BG12:BG13)</f>
        <v>42328823.179000005</v>
      </c>
      <c r="BH11" s="31">
        <f t="shared" si="26"/>
        <v>31553924.115000002</v>
      </c>
      <c r="BI11" s="31">
        <f t="shared" ref="BI11:BJ11" si="27">SUM(BI12:BI13)</f>
        <v>42377850.507999994</v>
      </c>
      <c r="BJ11" s="31">
        <f t="shared" si="27"/>
        <v>32434938.7608</v>
      </c>
      <c r="BK11" s="31">
        <f t="shared" ref="BK11:BL11" si="28">SUM(BK12:BK13)</f>
        <v>51124922.444800004</v>
      </c>
      <c r="BL11" s="31">
        <f t="shared" si="28"/>
        <v>46097603.298799999</v>
      </c>
      <c r="BM11" s="31">
        <f t="shared" ref="BM11:BR11" si="29">SUM(BM12:BM13)</f>
        <v>41297792.908399999</v>
      </c>
      <c r="BN11" s="31">
        <f t="shared" si="29"/>
        <v>36849373.609999999</v>
      </c>
      <c r="BO11" s="31">
        <f t="shared" si="29"/>
        <v>45867581.084000006</v>
      </c>
      <c r="BP11" s="31">
        <f t="shared" si="29"/>
        <v>47618984.979999997</v>
      </c>
      <c r="BQ11" s="31">
        <f t="shared" si="29"/>
        <v>41914034.734999999</v>
      </c>
      <c r="BR11" s="31">
        <f t="shared" si="29"/>
        <v>50100938.583000004</v>
      </c>
      <c r="BS11" s="31">
        <f t="shared" si="19"/>
        <v>509566768.20680004</v>
      </c>
      <c r="BT11" s="31">
        <f t="shared" ref="BT11:CR11" si="30">SUM(BT12:BT13)</f>
        <v>45491098.339000002</v>
      </c>
      <c r="BU11" s="31">
        <f t="shared" si="30"/>
        <v>18621915.040000003</v>
      </c>
      <c r="BV11" s="31">
        <f t="shared" si="30"/>
        <v>17023157.620000001</v>
      </c>
      <c r="BW11" s="31">
        <f t="shared" si="30"/>
        <v>32763480.867000002</v>
      </c>
      <c r="BX11" s="31">
        <f t="shared" si="30"/>
        <v>45504913.715000004</v>
      </c>
      <c r="BY11" s="31">
        <f t="shared" si="30"/>
        <v>44926817.348999999</v>
      </c>
      <c r="BZ11" s="31">
        <f t="shared" si="30"/>
        <v>24016616.421999998</v>
      </c>
      <c r="CA11" s="31">
        <f t="shared" si="30"/>
        <v>34765915.255400002</v>
      </c>
      <c r="CB11" s="31">
        <f t="shared" si="30"/>
        <v>37945614.797200002</v>
      </c>
      <c r="CC11" s="31">
        <f t="shared" si="30"/>
        <v>27748832.657000002</v>
      </c>
      <c r="CD11" s="31">
        <f t="shared" si="30"/>
        <v>47829613.805199996</v>
      </c>
      <c r="CE11" s="31">
        <f t="shared" si="30"/>
        <v>50479955.084999993</v>
      </c>
      <c r="CF11" s="31">
        <f t="shared" si="20"/>
        <v>427117930.95179999</v>
      </c>
      <c r="CG11" s="31">
        <f t="shared" si="30"/>
        <v>44053766.490199998</v>
      </c>
      <c r="CH11" s="31">
        <f t="shared" si="30"/>
        <v>34446763.045000002</v>
      </c>
      <c r="CI11" s="31">
        <f t="shared" si="30"/>
        <v>28121175.213600002</v>
      </c>
      <c r="CJ11" s="31">
        <f t="shared" si="30"/>
        <v>9217868.643000003</v>
      </c>
      <c r="CK11" s="31">
        <f t="shared" si="30"/>
        <v>37344941.4912</v>
      </c>
      <c r="CL11" s="31">
        <f t="shared" si="30"/>
        <v>46005052.344063997</v>
      </c>
      <c r="CM11" s="31">
        <f t="shared" si="30"/>
        <v>33016285.850599997</v>
      </c>
      <c r="CN11" s="31">
        <f t="shared" si="30"/>
        <v>28665246.772300009</v>
      </c>
      <c r="CO11" s="31">
        <f t="shared" si="30"/>
        <v>47243026.803440005</v>
      </c>
      <c r="CP11" s="31">
        <f t="shared" si="30"/>
        <v>41361649.624144003</v>
      </c>
      <c r="CQ11" s="31">
        <f t="shared" si="30"/>
        <v>48779521.939999998</v>
      </c>
      <c r="CR11" s="31">
        <f t="shared" si="30"/>
        <v>21929395.219999999</v>
      </c>
      <c r="CS11" s="14">
        <f t="shared" si="12"/>
        <v>420184693.43754804</v>
      </c>
      <c r="CT11" s="31">
        <f t="shared" ref="CT11:CY11" si="31">SUM(CT12:CT13)</f>
        <v>41330548.719999999</v>
      </c>
      <c r="CU11" s="31">
        <f t="shared" si="31"/>
        <v>44577969.600000001</v>
      </c>
      <c r="CV11" s="31">
        <f t="shared" si="31"/>
        <v>44800964.367687993</v>
      </c>
      <c r="CW11" s="31">
        <f t="shared" si="31"/>
        <v>44215277.485807993</v>
      </c>
      <c r="CX11" s="31">
        <f t="shared" si="31"/>
        <v>51451728.749416016</v>
      </c>
      <c r="CY11" s="31">
        <f t="shared" si="31"/>
        <v>43209985.991071999</v>
      </c>
      <c r="CZ11" s="31"/>
      <c r="DA11" s="31"/>
      <c r="DB11" s="31"/>
      <c r="DC11" s="31"/>
      <c r="DD11" s="31"/>
      <c r="DE11" s="31"/>
      <c r="DF11" s="14">
        <f t="shared" si="13"/>
        <v>269586474.913984</v>
      </c>
    </row>
    <row r="12" spans="1:110" s="27" customFormat="1" ht="14.25" x14ac:dyDescent="0.2">
      <c r="B12" s="32" t="s">
        <v>90</v>
      </c>
      <c r="C12" s="14">
        <v>15238275.6019</v>
      </c>
      <c r="D12" s="14">
        <v>15815787.049799999</v>
      </c>
      <c r="E12" s="14">
        <v>16176301.639</v>
      </c>
      <c r="F12" s="14">
        <f t="shared" si="14"/>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5"/>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6"/>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7"/>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8"/>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19"/>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0"/>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2"/>
        <v>419416629.43754792</v>
      </c>
      <c r="CT12" s="14">
        <v>41227969.719999999</v>
      </c>
      <c r="CU12" s="14">
        <v>44520556.399999999</v>
      </c>
      <c r="CV12" s="14">
        <v>44742029.567687996</v>
      </c>
      <c r="CW12" s="14">
        <v>44175409.085807994</v>
      </c>
      <c r="CX12" s="14">
        <v>51396638.749416016</v>
      </c>
      <c r="CY12" s="14">
        <v>43135698.291071996</v>
      </c>
      <c r="CZ12" s="14"/>
      <c r="DA12" s="14"/>
      <c r="DB12" s="14"/>
      <c r="DC12" s="14"/>
      <c r="DD12" s="14"/>
      <c r="DE12" s="14"/>
      <c r="DF12" s="14">
        <f t="shared" si="13"/>
        <v>269198301.81398398</v>
      </c>
    </row>
    <row r="13" spans="1:110" s="27" customFormat="1" ht="14.25" x14ac:dyDescent="0.2">
      <c r="B13" s="32" t="s">
        <v>91</v>
      </c>
      <c r="C13" s="14">
        <v>104818.4</v>
      </c>
      <c r="D13" s="14">
        <v>102120.3</v>
      </c>
      <c r="E13" s="14">
        <v>110269.1</v>
      </c>
      <c r="F13" s="14">
        <f t="shared" si="14"/>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5"/>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6"/>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7"/>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8"/>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19"/>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0"/>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2"/>
        <v>768064</v>
      </c>
      <c r="CT13" s="14">
        <v>102579</v>
      </c>
      <c r="CU13" s="14">
        <v>57413.200000000004</v>
      </c>
      <c r="CV13" s="14">
        <v>58934.799999999996</v>
      </c>
      <c r="CW13" s="14">
        <v>39868.400000000001</v>
      </c>
      <c r="CX13" s="14">
        <v>55090</v>
      </c>
      <c r="CY13" s="14">
        <v>74287.700000000012</v>
      </c>
      <c r="CZ13" s="14"/>
      <c r="DA13" s="14"/>
      <c r="DB13" s="14"/>
      <c r="DC13" s="14"/>
      <c r="DD13" s="14"/>
      <c r="DE13" s="14"/>
      <c r="DF13" s="14">
        <f t="shared" si="13"/>
        <v>388173.10000000003</v>
      </c>
    </row>
    <row r="14" spans="1:110" s="29" customFormat="1" ht="15" x14ac:dyDescent="0.25">
      <c r="B14" s="30" t="s">
        <v>2</v>
      </c>
      <c r="C14" s="31">
        <f>SUM(C15:C16)</f>
        <v>224526</v>
      </c>
      <c r="D14" s="31">
        <f>SUM(D15:D16)</f>
        <v>188149</v>
      </c>
      <c r="E14" s="31">
        <f>SUM(E15:E16)</f>
        <v>141919</v>
      </c>
      <c r="F14" s="31">
        <f t="shared" si="14"/>
        <v>554594</v>
      </c>
      <c r="G14" s="31">
        <f>SUM(G15:G16)</f>
        <v>156418</v>
      </c>
      <c r="H14" s="31">
        <f t="shared" ref="H14:R14" si="32">SUM(H15:H16)</f>
        <v>119865</v>
      </c>
      <c r="I14" s="31">
        <f t="shared" si="32"/>
        <v>152361</v>
      </c>
      <c r="J14" s="31">
        <f t="shared" si="32"/>
        <v>180193</v>
      </c>
      <c r="K14" s="31">
        <f t="shared" si="32"/>
        <v>199900</v>
      </c>
      <c r="L14" s="31">
        <f t="shared" si="32"/>
        <v>177298</v>
      </c>
      <c r="M14" s="31">
        <f t="shared" si="32"/>
        <v>226958</v>
      </c>
      <c r="N14" s="31">
        <f t="shared" si="32"/>
        <v>250390</v>
      </c>
      <c r="O14" s="31">
        <f t="shared" si="32"/>
        <v>213939</v>
      </c>
      <c r="P14" s="31">
        <f t="shared" si="32"/>
        <v>237876</v>
      </c>
      <c r="Q14" s="31">
        <f t="shared" si="32"/>
        <v>202749</v>
      </c>
      <c r="R14" s="31">
        <f t="shared" si="32"/>
        <v>164975</v>
      </c>
      <c r="S14" s="31">
        <f t="shared" si="15"/>
        <v>2282922</v>
      </c>
      <c r="T14" s="31">
        <f>SUM(T15:T16)</f>
        <v>188555</v>
      </c>
      <c r="U14" s="31">
        <f t="shared" ref="U14:AE14" si="33">SUM(U15:U16)</f>
        <v>149113</v>
      </c>
      <c r="V14" s="31">
        <f t="shared" si="33"/>
        <v>169515</v>
      </c>
      <c r="W14" s="31">
        <f t="shared" si="33"/>
        <v>191393</v>
      </c>
      <c r="X14" s="31">
        <f t="shared" si="33"/>
        <v>214820</v>
      </c>
      <c r="Y14" s="31">
        <f t="shared" si="33"/>
        <v>194362</v>
      </c>
      <c r="Z14" s="31">
        <f t="shared" si="33"/>
        <v>256087</v>
      </c>
      <c r="AA14" s="31">
        <f t="shared" si="33"/>
        <v>263161</v>
      </c>
      <c r="AB14" s="31">
        <f t="shared" si="33"/>
        <v>230849</v>
      </c>
      <c r="AC14" s="31">
        <f t="shared" si="33"/>
        <v>242064</v>
      </c>
      <c r="AD14" s="31">
        <f t="shared" si="33"/>
        <v>204879</v>
      </c>
      <c r="AE14" s="31">
        <f t="shared" si="33"/>
        <v>171257</v>
      </c>
      <c r="AF14" s="31">
        <f t="shared" si="16"/>
        <v>2476055</v>
      </c>
      <c r="AG14" s="31">
        <f>SUM(AG15:AG16)</f>
        <v>193437</v>
      </c>
      <c r="AH14" s="31">
        <f t="shared" ref="AH14:AR14" si="34">SUM(AH15:AH16)</f>
        <v>169467</v>
      </c>
      <c r="AI14" s="31">
        <f t="shared" si="34"/>
        <v>209995</v>
      </c>
      <c r="AJ14" s="31">
        <f t="shared" si="34"/>
        <v>187591</v>
      </c>
      <c r="AK14" s="31">
        <f t="shared" si="34"/>
        <v>244123</v>
      </c>
      <c r="AL14" s="31">
        <f t="shared" si="34"/>
        <v>220177</v>
      </c>
      <c r="AM14" s="31">
        <f t="shared" si="34"/>
        <v>278582</v>
      </c>
      <c r="AN14" s="31">
        <f t="shared" si="34"/>
        <v>280316</v>
      </c>
      <c r="AO14" s="31">
        <f t="shared" si="34"/>
        <v>238736</v>
      </c>
      <c r="AP14" s="31">
        <f t="shared" si="34"/>
        <v>259378</v>
      </c>
      <c r="AQ14" s="31">
        <f t="shared" si="34"/>
        <v>201431</v>
      </c>
      <c r="AR14" s="31">
        <f t="shared" si="34"/>
        <v>181413</v>
      </c>
      <c r="AS14" s="31">
        <f t="shared" si="17"/>
        <v>2664646</v>
      </c>
      <c r="AT14" s="31">
        <f t="shared" ref="AT14:BD14" si="35">SUM(AT15:AT16)</f>
        <v>178702</v>
      </c>
      <c r="AU14" s="31">
        <f t="shared" si="35"/>
        <v>146851</v>
      </c>
      <c r="AV14" s="31">
        <f t="shared" si="35"/>
        <v>170255</v>
      </c>
      <c r="AW14" s="31">
        <f t="shared" si="35"/>
        <v>217350</v>
      </c>
      <c r="AX14" s="31">
        <f t="shared" si="35"/>
        <v>229884</v>
      </c>
      <c r="AY14" s="31">
        <f t="shared" si="35"/>
        <v>228151</v>
      </c>
      <c r="AZ14" s="31">
        <f t="shared" si="35"/>
        <v>272357</v>
      </c>
      <c r="BA14" s="31">
        <f t="shared" si="35"/>
        <v>292462</v>
      </c>
      <c r="BB14" s="31">
        <f t="shared" si="35"/>
        <v>255495</v>
      </c>
      <c r="BC14" s="31">
        <f t="shared" si="35"/>
        <v>277243</v>
      </c>
      <c r="BD14" s="31">
        <f t="shared" si="35"/>
        <v>229054</v>
      </c>
      <c r="BE14" s="31">
        <f t="shared" ref="BE14" si="36">SUM(BE15:BE16)</f>
        <v>198742</v>
      </c>
      <c r="BF14" s="31">
        <f t="shared" si="18"/>
        <v>2696546</v>
      </c>
      <c r="BG14" s="31">
        <f t="shared" ref="BG14:BH14" si="37">SUM(BG15:BG16)</f>
        <v>219591</v>
      </c>
      <c r="BH14" s="31">
        <f t="shared" si="37"/>
        <v>172081</v>
      </c>
      <c r="BI14" s="31">
        <f t="shared" ref="BI14:BJ14" si="38">SUM(BI15:BI16)</f>
        <v>207776</v>
      </c>
      <c r="BJ14" s="31">
        <f t="shared" si="38"/>
        <v>220249</v>
      </c>
      <c r="BK14" s="31">
        <f t="shared" ref="BK14:BL14" si="39">SUM(BK15:BK16)</f>
        <v>255684</v>
      </c>
      <c r="BL14" s="31">
        <f t="shared" si="39"/>
        <v>238476</v>
      </c>
      <c r="BM14" s="31">
        <f t="shared" ref="BM14:BR14" si="40">SUM(BM15:BM16)</f>
        <v>291444</v>
      </c>
      <c r="BN14" s="31">
        <f t="shared" si="40"/>
        <v>299624</v>
      </c>
      <c r="BO14" s="31">
        <f t="shared" si="40"/>
        <v>269179</v>
      </c>
      <c r="BP14" s="31">
        <f t="shared" si="40"/>
        <v>271755</v>
      </c>
      <c r="BQ14" s="31">
        <f t="shared" si="40"/>
        <v>225515</v>
      </c>
      <c r="BR14" s="31">
        <f t="shared" si="40"/>
        <v>196067</v>
      </c>
      <c r="BS14" s="31">
        <f t="shared" si="19"/>
        <v>2867441</v>
      </c>
      <c r="BT14" s="31">
        <f t="shared" ref="BT14:CR14" si="41">SUM(BT15:BT16)</f>
        <v>201482</v>
      </c>
      <c r="BU14" s="31">
        <f t="shared" si="41"/>
        <v>152127</v>
      </c>
      <c r="BV14" s="31">
        <f t="shared" si="41"/>
        <v>203040</v>
      </c>
      <c r="BW14" s="31">
        <f t="shared" si="41"/>
        <v>248321</v>
      </c>
      <c r="BX14" s="31">
        <f t="shared" si="41"/>
        <v>256457</v>
      </c>
      <c r="BY14" s="31">
        <f t="shared" si="41"/>
        <v>241244</v>
      </c>
      <c r="BZ14" s="31">
        <f t="shared" si="41"/>
        <v>297174</v>
      </c>
      <c r="CA14" s="31">
        <f t="shared" si="41"/>
        <v>299369</v>
      </c>
      <c r="CB14" s="31">
        <f t="shared" si="41"/>
        <v>272625</v>
      </c>
      <c r="CC14" s="31">
        <f t="shared" si="41"/>
        <v>276429</v>
      </c>
      <c r="CD14" s="31">
        <f t="shared" si="41"/>
        <v>235962</v>
      </c>
      <c r="CE14" s="31">
        <f t="shared" si="41"/>
        <v>196946</v>
      </c>
      <c r="CF14" s="31">
        <f t="shared" si="20"/>
        <v>2881176</v>
      </c>
      <c r="CG14" s="31">
        <f t="shared" si="41"/>
        <v>209851</v>
      </c>
      <c r="CH14" s="31">
        <f t="shared" si="41"/>
        <v>169326</v>
      </c>
      <c r="CI14" s="31">
        <f t="shared" si="41"/>
        <v>91107</v>
      </c>
      <c r="CJ14" s="31">
        <f t="shared" si="41"/>
        <v>270</v>
      </c>
      <c r="CK14" s="31">
        <f t="shared" si="41"/>
        <v>772</v>
      </c>
      <c r="CL14" s="31">
        <f t="shared" si="41"/>
        <v>757</v>
      </c>
      <c r="CM14" s="31">
        <f t="shared" si="41"/>
        <v>7911</v>
      </c>
      <c r="CN14" s="31">
        <f t="shared" si="41"/>
        <v>9298</v>
      </c>
      <c r="CO14" s="31">
        <f t="shared" si="41"/>
        <v>11394</v>
      </c>
      <c r="CP14" s="31">
        <f t="shared" si="41"/>
        <v>18652</v>
      </c>
      <c r="CQ14" s="31">
        <f t="shared" si="41"/>
        <v>47559</v>
      </c>
      <c r="CR14" s="31">
        <f t="shared" si="41"/>
        <v>60590</v>
      </c>
      <c r="CS14" s="14">
        <f t="shared" si="12"/>
        <v>627487</v>
      </c>
      <c r="CT14" s="31">
        <f t="shared" ref="CT14:CY14" si="42">SUM(CT15:CT16)</f>
        <v>68728</v>
      </c>
      <c r="CU14" s="31">
        <f t="shared" si="42"/>
        <v>14662</v>
      </c>
      <c r="CV14" s="31">
        <f t="shared" si="42"/>
        <v>38631</v>
      </c>
      <c r="CW14" s="31">
        <f t="shared" si="42"/>
        <v>44067</v>
      </c>
      <c r="CX14" s="31">
        <f t="shared" si="42"/>
        <v>68328</v>
      </c>
      <c r="CY14" s="31">
        <f t="shared" si="42"/>
        <v>85643</v>
      </c>
      <c r="CZ14" s="31"/>
      <c r="DA14" s="31"/>
      <c r="DB14" s="31"/>
      <c r="DC14" s="31"/>
      <c r="DD14" s="31"/>
      <c r="DE14" s="31"/>
      <c r="DF14" s="14">
        <f t="shared" si="13"/>
        <v>320059</v>
      </c>
    </row>
    <row r="15" spans="1:110" s="27" customFormat="1" ht="14.25" x14ac:dyDescent="0.2">
      <c r="B15" s="32" t="s">
        <v>90</v>
      </c>
      <c r="C15" s="14">
        <v>2174</v>
      </c>
      <c r="D15" s="14">
        <v>1578</v>
      </c>
      <c r="E15" s="14">
        <v>842</v>
      </c>
      <c r="F15" s="14">
        <f t="shared" si="14"/>
        <v>4594</v>
      </c>
      <c r="G15" s="14">
        <v>888</v>
      </c>
      <c r="H15" s="14">
        <v>693</v>
      </c>
      <c r="I15" s="14">
        <v>809</v>
      </c>
      <c r="J15" s="14">
        <v>2269</v>
      </c>
      <c r="K15" s="14">
        <v>2598</v>
      </c>
      <c r="L15" s="14">
        <v>1461</v>
      </c>
      <c r="M15" s="14">
        <v>1837</v>
      </c>
      <c r="N15" s="14">
        <v>2440</v>
      </c>
      <c r="O15" s="14">
        <v>2553</v>
      </c>
      <c r="P15" s="14">
        <v>2888</v>
      </c>
      <c r="Q15" s="14">
        <v>1641</v>
      </c>
      <c r="R15" s="14">
        <v>1175</v>
      </c>
      <c r="S15" s="14">
        <f t="shared" si="15"/>
        <v>21252</v>
      </c>
      <c r="T15" s="14">
        <v>816</v>
      </c>
      <c r="U15" s="14">
        <v>727</v>
      </c>
      <c r="V15" s="14">
        <v>1174</v>
      </c>
      <c r="W15" s="14">
        <v>2266</v>
      </c>
      <c r="X15" s="14">
        <v>2500</v>
      </c>
      <c r="Y15" s="14">
        <v>1638</v>
      </c>
      <c r="Z15" s="14">
        <v>2378</v>
      </c>
      <c r="AA15" s="14">
        <v>2365</v>
      </c>
      <c r="AB15" s="14">
        <v>2625</v>
      </c>
      <c r="AC15" s="14">
        <v>2651</v>
      </c>
      <c r="AD15" s="14">
        <v>1762</v>
      </c>
      <c r="AE15" s="14">
        <v>1073</v>
      </c>
      <c r="AF15" s="14">
        <f t="shared" si="16"/>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7"/>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8"/>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19"/>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0"/>
        <v>21118</v>
      </c>
      <c r="CG15" s="14">
        <v>1208</v>
      </c>
      <c r="CH15" s="14">
        <v>730</v>
      </c>
      <c r="CI15" s="14">
        <v>489</v>
      </c>
      <c r="CJ15" s="14">
        <v>0</v>
      </c>
      <c r="CK15" s="14">
        <v>0</v>
      </c>
      <c r="CL15" s="14"/>
      <c r="CM15" s="14">
        <v>0</v>
      </c>
      <c r="CN15" s="14">
        <v>0</v>
      </c>
      <c r="CO15" s="14">
        <v>0</v>
      </c>
      <c r="CP15" s="14">
        <v>0</v>
      </c>
      <c r="CQ15" s="14">
        <v>0</v>
      </c>
      <c r="CR15" s="14">
        <v>0</v>
      </c>
      <c r="CS15" s="14">
        <f t="shared" si="12"/>
        <v>2427</v>
      </c>
      <c r="CT15" s="14">
        <v>0</v>
      </c>
      <c r="CU15" s="14">
        <v>0</v>
      </c>
      <c r="CV15" s="14">
        <v>0</v>
      </c>
      <c r="CW15" s="14">
        <v>20</v>
      </c>
      <c r="CX15" s="14">
        <v>11</v>
      </c>
      <c r="CY15" s="14">
        <v>22</v>
      </c>
      <c r="CZ15" s="14"/>
      <c r="DA15" s="14"/>
      <c r="DB15" s="14"/>
      <c r="DC15" s="14"/>
      <c r="DD15" s="14"/>
      <c r="DE15" s="14"/>
      <c r="DF15" s="14">
        <f t="shared" si="13"/>
        <v>53</v>
      </c>
    </row>
    <row r="16" spans="1:110" s="27" customFormat="1" ht="14.25" x14ac:dyDescent="0.2">
      <c r="B16" s="32" t="s">
        <v>91</v>
      </c>
      <c r="C16" s="14">
        <v>222352</v>
      </c>
      <c r="D16" s="14">
        <v>186571</v>
      </c>
      <c r="E16" s="14">
        <v>141077</v>
      </c>
      <c r="F16" s="14">
        <f t="shared" si="14"/>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5"/>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6"/>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7"/>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8"/>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19"/>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0"/>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2"/>
        <v>625060</v>
      </c>
      <c r="CT16" s="14">
        <v>68728</v>
      </c>
      <c r="CU16" s="14">
        <v>14662</v>
      </c>
      <c r="CV16" s="14">
        <v>38631</v>
      </c>
      <c r="CW16" s="14">
        <v>44047</v>
      </c>
      <c r="CX16" s="14">
        <v>68317</v>
      </c>
      <c r="CY16" s="14">
        <v>85621</v>
      </c>
      <c r="CZ16" s="14"/>
      <c r="DA16" s="14"/>
      <c r="DB16" s="14"/>
      <c r="DC16" s="14"/>
      <c r="DD16" s="14"/>
      <c r="DE16" s="14"/>
      <c r="DF16" s="14">
        <f t="shared" si="13"/>
        <v>320006</v>
      </c>
    </row>
    <row r="17" spans="2:110"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43">SUM(H18:H19)</f>
        <v>6156826.0999999996</v>
      </c>
      <c r="I17" s="31">
        <f t="shared" si="43"/>
        <v>6952111.5</v>
      </c>
      <c r="J17" s="31">
        <f t="shared" si="43"/>
        <v>8658894.8000000007</v>
      </c>
      <c r="K17" s="31">
        <f t="shared" si="43"/>
        <v>11359280.100000001</v>
      </c>
      <c r="L17" s="31">
        <f t="shared" si="43"/>
        <v>9804503.7999999989</v>
      </c>
      <c r="M17" s="31">
        <f t="shared" si="43"/>
        <v>12340565.6</v>
      </c>
      <c r="N17" s="31">
        <f t="shared" si="43"/>
        <v>14476977.9</v>
      </c>
      <c r="O17" s="31">
        <f t="shared" si="43"/>
        <v>12103039.100000001</v>
      </c>
      <c r="P17" s="31">
        <f t="shared" si="43"/>
        <v>14316382</v>
      </c>
      <c r="Q17" s="31">
        <f t="shared" si="43"/>
        <v>11118388.1</v>
      </c>
      <c r="R17" s="31">
        <f t="shared" si="43"/>
        <v>9070718.5</v>
      </c>
      <c r="S17" s="31">
        <f t="shared" si="15"/>
        <v>123934093</v>
      </c>
      <c r="T17" s="31">
        <f>SUM(T18:T19)</f>
        <v>8840797.0999999996</v>
      </c>
      <c r="U17" s="31">
        <f t="shared" ref="U17:AE17" si="44">SUM(U18:U19)</f>
        <v>6712784.7999999998</v>
      </c>
      <c r="V17" s="31">
        <f t="shared" si="44"/>
        <v>7826543.7000000002</v>
      </c>
      <c r="W17" s="31">
        <f t="shared" si="44"/>
        <v>9204725</v>
      </c>
      <c r="X17" s="31">
        <f t="shared" si="44"/>
        <v>12208533.9</v>
      </c>
      <c r="Y17" s="31">
        <f t="shared" si="44"/>
        <v>10782127.4</v>
      </c>
      <c r="Z17" s="31">
        <f t="shared" si="44"/>
        <v>14151056.800000001</v>
      </c>
      <c r="AA17" s="31">
        <f t="shared" si="44"/>
        <v>14207267.5</v>
      </c>
      <c r="AB17" s="31">
        <f t="shared" si="44"/>
        <v>12729896.4</v>
      </c>
      <c r="AC17" s="31">
        <f t="shared" si="44"/>
        <v>13065877.6</v>
      </c>
      <c r="AD17" s="31">
        <f t="shared" si="44"/>
        <v>11058719</v>
      </c>
      <c r="AE17" s="31">
        <f t="shared" si="44"/>
        <v>9138053.8000000007</v>
      </c>
      <c r="AF17" s="31">
        <f t="shared" si="16"/>
        <v>129926383</v>
      </c>
      <c r="AG17" s="31">
        <f>SUM(AG18:AG19)</f>
        <v>8476452.4000000004</v>
      </c>
      <c r="AH17" s="31">
        <f t="shared" ref="AH17:AR17" si="45">SUM(AH18:AH19)</f>
        <v>7443190.0000000009</v>
      </c>
      <c r="AI17" s="31">
        <f t="shared" si="45"/>
        <v>9476856.9000000004</v>
      </c>
      <c r="AJ17" s="31">
        <f t="shared" si="45"/>
        <v>8694670.5999999996</v>
      </c>
      <c r="AK17" s="31">
        <f t="shared" si="45"/>
        <v>13357835.5</v>
      </c>
      <c r="AL17" s="31">
        <f t="shared" si="45"/>
        <v>11935806.4</v>
      </c>
      <c r="AM17" s="31">
        <f t="shared" si="45"/>
        <v>15007843.700000001</v>
      </c>
      <c r="AN17" s="31">
        <f t="shared" si="45"/>
        <v>14972263.299999999</v>
      </c>
      <c r="AO17" s="31">
        <f t="shared" si="45"/>
        <v>12919070.200000001</v>
      </c>
      <c r="AP17" s="31">
        <f t="shared" si="45"/>
        <v>13904683.700000001</v>
      </c>
      <c r="AQ17" s="31">
        <f t="shared" si="45"/>
        <v>10537334.5</v>
      </c>
      <c r="AR17" s="31">
        <f t="shared" si="45"/>
        <v>9500288.3999999985</v>
      </c>
      <c r="AS17" s="31">
        <f t="shared" si="17"/>
        <v>136226295.59999999</v>
      </c>
      <c r="AT17" s="31">
        <f t="shared" ref="AT17:BD17" si="46">SUM(AT18:AT19)</f>
        <v>7552619.5</v>
      </c>
      <c r="AU17" s="31">
        <f t="shared" si="46"/>
        <v>6191896.8000000007</v>
      </c>
      <c r="AV17" s="31">
        <f t="shared" si="46"/>
        <v>7476416.7999999998</v>
      </c>
      <c r="AW17" s="31">
        <f t="shared" si="46"/>
        <v>9567692.5</v>
      </c>
      <c r="AX17" s="31">
        <f t="shared" si="46"/>
        <v>11880767.4</v>
      </c>
      <c r="AY17" s="31">
        <f t="shared" si="46"/>
        <v>11973592.300000001</v>
      </c>
      <c r="AZ17" s="31">
        <f t="shared" si="46"/>
        <v>13895708.5</v>
      </c>
      <c r="BA17" s="31">
        <f t="shared" si="46"/>
        <v>14847563.5</v>
      </c>
      <c r="BB17" s="31">
        <f t="shared" si="46"/>
        <v>13153173.400000002</v>
      </c>
      <c r="BC17" s="31">
        <f t="shared" si="46"/>
        <v>13977672.4</v>
      </c>
      <c r="BD17" s="31">
        <f t="shared" si="46"/>
        <v>11607265.5</v>
      </c>
      <c r="BE17" s="31">
        <f t="shared" ref="BE17" si="47">SUM(BE18:BE19)</f>
        <v>10222939</v>
      </c>
      <c r="BF17" s="31">
        <f t="shared" si="18"/>
        <v>132347307.60000001</v>
      </c>
      <c r="BG17" s="31">
        <f t="shared" ref="BG17:BH17" si="48">SUM(BG18:BG19)</f>
        <v>9429501.7000000011</v>
      </c>
      <c r="BH17" s="31">
        <f t="shared" si="48"/>
        <v>7201532.2000000002</v>
      </c>
      <c r="BI17" s="31">
        <f t="shared" ref="BI17:BJ17" si="49">SUM(BI18:BI19)</f>
        <v>9340760.8000000007</v>
      </c>
      <c r="BJ17" s="31">
        <f t="shared" si="49"/>
        <v>10035672.200000001</v>
      </c>
      <c r="BK17" s="31">
        <f t="shared" ref="BK17:BL17" si="50">SUM(BK18:BK19)</f>
        <v>13929310</v>
      </c>
      <c r="BL17" s="31">
        <f t="shared" si="50"/>
        <v>12913862.100000001</v>
      </c>
      <c r="BM17" s="31">
        <f t="shared" ref="BM17:BR17" si="51">SUM(BM18:BM19)</f>
        <v>15488129.199999999</v>
      </c>
      <c r="BN17" s="31">
        <f>+BN18+BN19</f>
        <v>15413170.000000002</v>
      </c>
      <c r="BO17" s="31">
        <f>+BO18+BO19</f>
        <v>14267166</v>
      </c>
      <c r="BP17" s="31">
        <f t="shared" si="51"/>
        <v>14165227.200000001</v>
      </c>
      <c r="BQ17" s="31">
        <f t="shared" si="51"/>
        <v>11773816.4</v>
      </c>
      <c r="BR17" s="31">
        <f t="shared" si="51"/>
        <v>10330569.1</v>
      </c>
      <c r="BS17" s="31">
        <f t="shared" si="19"/>
        <v>144288716.90000001</v>
      </c>
      <c r="BT17" s="31">
        <f t="shared" ref="BT17:BZ17" si="52">SUM(BT18:BT19)</f>
        <v>8908517.8000000007</v>
      </c>
      <c r="BU17" s="31">
        <f t="shared" si="52"/>
        <v>6764855.2000000002</v>
      </c>
      <c r="BV17" s="31">
        <f t="shared" si="52"/>
        <v>9247210.5999999996</v>
      </c>
      <c r="BW17" s="31">
        <f t="shared" si="52"/>
        <v>11396366.199999999</v>
      </c>
      <c r="BX17" s="31">
        <f t="shared" si="52"/>
        <v>14287665</v>
      </c>
      <c r="BY17" s="31">
        <f t="shared" si="52"/>
        <v>13405118.6</v>
      </c>
      <c r="BZ17" s="31">
        <f t="shared" si="52"/>
        <v>16238545</v>
      </c>
      <c r="CA17" s="31">
        <f>+CA18+CA19</f>
        <v>16305295.200000001</v>
      </c>
      <c r="CB17" s="31">
        <f>+CB18+CB19</f>
        <v>14898867.899999999</v>
      </c>
      <c r="CC17" s="31">
        <f t="shared" ref="CC17:CR17" si="53">SUM(CC18:CC19)</f>
        <v>15185895.299999999</v>
      </c>
      <c r="CD17" s="31">
        <f t="shared" si="53"/>
        <v>12783239.6</v>
      </c>
      <c r="CE17" s="31">
        <f t="shared" si="53"/>
        <v>10902630.399999999</v>
      </c>
      <c r="CF17" s="31">
        <f t="shared" si="20"/>
        <v>150324206.80000001</v>
      </c>
      <c r="CG17" s="31">
        <f t="shared" si="53"/>
        <v>9410999.2999999989</v>
      </c>
      <c r="CH17" s="31">
        <f t="shared" si="53"/>
        <v>7472486.0999999996</v>
      </c>
      <c r="CI17" s="31">
        <f t="shared" si="53"/>
        <v>4150650.9</v>
      </c>
      <c r="CJ17" s="31">
        <f t="shared" si="53"/>
        <v>11854.5</v>
      </c>
      <c r="CK17" s="31">
        <f t="shared" si="53"/>
        <v>30478</v>
      </c>
      <c r="CL17" s="31">
        <f t="shared" si="53"/>
        <v>28675.5</v>
      </c>
      <c r="CM17" s="31">
        <f t="shared" si="53"/>
        <v>515233.60000000003</v>
      </c>
      <c r="CN17" s="31">
        <f t="shared" si="53"/>
        <v>445592.69999999995</v>
      </c>
      <c r="CO17" s="31">
        <f t="shared" si="53"/>
        <v>506260.29999999993</v>
      </c>
      <c r="CP17" s="31">
        <f t="shared" si="53"/>
        <v>873005.29999999981</v>
      </c>
      <c r="CQ17" s="31">
        <f t="shared" si="53"/>
        <v>2793823.6</v>
      </c>
      <c r="CR17" s="31">
        <f t="shared" si="53"/>
        <v>3506530.7</v>
      </c>
      <c r="CS17" s="14">
        <f t="shared" si="12"/>
        <v>29745590.5</v>
      </c>
      <c r="CT17" s="31">
        <f t="shared" ref="CT17:CY17" si="54">SUM(CT18:CT19)</f>
        <v>3164707.8000000003</v>
      </c>
      <c r="CU17" s="31">
        <f t="shared" si="54"/>
        <v>674372.3</v>
      </c>
      <c r="CV17" s="31">
        <f t="shared" si="54"/>
        <v>1596770.3</v>
      </c>
      <c r="CW17" s="31">
        <f t="shared" si="54"/>
        <v>1794996.2000000002</v>
      </c>
      <c r="CX17" s="31">
        <f t="shared" si="54"/>
        <v>3888878.6</v>
      </c>
      <c r="CY17" s="31">
        <f t="shared" si="54"/>
        <v>3961233.1999999997</v>
      </c>
      <c r="CZ17" s="31"/>
      <c r="DA17" s="31"/>
      <c r="DB17" s="31"/>
      <c r="DC17" s="31"/>
      <c r="DD17" s="31"/>
      <c r="DE17" s="31"/>
      <c r="DF17" s="14">
        <f t="shared" si="13"/>
        <v>15080958.4</v>
      </c>
    </row>
    <row r="18" spans="2:110" s="27" customFormat="1" ht="14.25" x14ac:dyDescent="0.2">
      <c r="B18" s="32" t="s">
        <v>90</v>
      </c>
      <c r="C18" s="14">
        <v>835033.4</v>
      </c>
      <c r="D18" s="14">
        <v>606109.80000000005</v>
      </c>
      <c r="E18" s="14">
        <v>323412.2</v>
      </c>
      <c r="F18" s="14">
        <f t="shared" si="14"/>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5"/>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6"/>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7"/>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8"/>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19"/>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0"/>
        <v>9065029.5999999996</v>
      </c>
      <c r="CG18" s="14">
        <v>531226.1</v>
      </c>
      <c r="CH18" s="14">
        <v>283589.8</v>
      </c>
      <c r="CI18" s="14">
        <v>220178.1</v>
      </c>
      <c r="CJ18" s="14">
        <v>0</v>
      </c>
      <c r="CK18" s="14">
        <v>0</v>
      </c>
      <c r="CL18" s="14">
        <v>0</v>
      </c>
      <c r="CM18" s="14">
        <v>0</v>
      </c>
      <c r="CN18" s="14">
        <v>0</v>
      </c>
      <c r="CO18" s="14"/>
      <c r="CP18" s="14">
        <v>0</v>
      </c>
      <c r="CQ18" s="14">
        <v>0</v>
      </c>
      <c r="CR18" s="14">
        <v>0</v>
      </c>
      <c r="CS18" s="14">
        <f t="shared" si="12"/>
        <v>1034993.9999999999</v>
      </c>
      <c r="CT18" s="14">
        <v>0</v>
      </c>
      <c r="CU18" s="14">
        <v>0</v>
      </c>
      <c r="CV18" s="14">
        <v>0</v>
      </c>
      <c r="CW18" s="14">
        <v>14786</v>
      </c>
      <c r="CX18" s="14">
        <v>8132.2999999999993</v>
      </c>
      <c r="CY18" s="14">
        <v>8483.2000000000007</v>
      </c>
      <c r="CZ18" s="14"/>
      <c r="DA18" s="14"/>
      <c r="DB18" s="14"/>
      <c r="DC18" s="14"/>
      <c r="DD18" s="14"/>
      <c r="DE18" s="14"/>
      <c r="DF18" s="14">
        <f t="shared" si="13"/>
        <v>31401.5</v>
      </c>
    </row>
    <row r="19" spans="2:110" s="27" customFormat="1" ht="14.25" x14ac:dyDescent="0.2">
      <c r="B19" s="32" t="s">
        <v>91</v>
      </c>
      <c r="C19" s="14">
        <v>11617242.1</v>
      </c>
      <c r="D19" s="14">
        <v>9827818.8000000007</v>
      </c>
      <c r="E19" s="14">
        <v>7505495.2999999998</v>
      </c>
      <c r="F19" s="14">
        <f t="shared" si="14"/>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5"/>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6"/>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7"/>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8"/>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19"/>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0"/>
        <v>141259177.19999999</v>
      </c>
      <c r="CG19" s="14">
        <v>8879773.1999999993</v>
      </c>
      <c r="CH19" s="14">
        <v>7188896.2999999998</v>
      </c>
      <c r="CI19" s="14">
        <v>3930472.8</v>
      </c>
      <c r="CJ19" s="14">
        <v>11854.5</v>
      </c>
      <c r="CK19" s="14">
        <v>30478</v>
      </c>
      <c r="CL19" s="14">
        <v>28675.5</v>
      </c>
      <c r="CM19" s="14">
        <v>515233.60000000003</v>
      </c>
      <c r="CN19" s="14">
        <v>445592.69999999995</v>
      </c>
      <c r="CO19" s="14">
        <v>506260.29999999993</v>
      </c>
      <c r="CP19" s="14">
        <v>873005.29999999981</v>
      </c>
      <c r="CQ19" s="14">
        <v>2793823.6</v>
      </c>
      <c r="CR19" s="14">
        <v>3506530.7</v>
      </c>
      <c r="CS19" s="14">
        <f t="shared" si="12"/>
        <v>28710596.500000004</v>
      </c>
      <c r="CT19" s="14">
        <v>3164707.8000000003</v>
      </c>
      <c r="CU19" s="14">
        <v>674372.3</v>
      </c>
      <c r="CV19" s="14">
        <v>1596770.3</v>
      </c>
      <c r="CW19" s="14">
        <v>1780210.2000000002</v>
      </c>
      <c r="CX19" s="14">
        <v>3880746.3000000003</v>
      </c>
      <c r="CY19" s="14">
        <v>3952749.9999999995</v>
      </c>
      <c r="CZ19" s="14"/>
      <c r="DA19" s="14"/>
      <c r="DB19" s="14"/>
      <c r="DC19" s="14"/>
      <c r="DD19" s="14"/>
      <c r="DE19" s="14"/>
      <c r="DF19" s="14">
        <f t="shared" si="13"/>
        <v>15049556.9</v>
      </c>
    </row>
    <row r="20" spans="2:110"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55">SUM(H21:H22)</f>
        <v>804625.60000000009</v>
      </c>
      <c r="I20" s="31">
        <f t="shared" si="55"/>
        <v>938132.89999999991</v>
      </c>
      <c r="J20" s="31">
        <f t="shared" si="55"/>
        <v>930969.3</v>
      </c>
      <c r="K20" s="31">
        <f t="shared" si="55"/>
        <v>843520.4</v>
      </c>
      <c r="L20" s="31">
        <f t="shared" si="55"/>
        <v>1041763.4</v>
      </c>
      <c r="M20" s="31">
        <f t="shared" si="55"/>
        <v>1107647.8</v>
      </c>
      <c r="N20" s="31">
        <f t="shared" si="55"/>
        <v>1137455.8999999999</v>
      </c>
      <c r="O20" s="31">
        <f t="shared" si="55"/>
        <v>944877</v>
      </c>
      <c r="P20" s="31">
        <f t="shared" si="55"/>
        <v>1033965.1399999999</v>
      </c>
      <c r="Q20" s="31">
        <f t="shared" si="55"/>
        <v>1025615.8999999999</v>
      </c>
      <c r="R20" s="31">
        <f t="shared" si="55"/>
        <v>1036739.6</v>
      </c>
      <c r="S20" s="31">
        <f t="shared" si="15"/>
        <v>11839188.640000001</v>
      </c>
      <c r="T20" s="31">
        <f>SUM(T21:T22)</f>
        <v>670372.30000000005</v>
      </c>
      <c r="U20" s="31">
        <f t="shared" ref="U20:AE20" si="56">SUM(U21:U22)</f>
        <v>554946.4</v>
      </c>
      <c r="V20" s="31">
        <f t="shared" si="56"/>
        <v>922621.39999999991</v>
      </c>
      <c r="W20" s="31">
        <f t="shared" si="56"/>
        <v>900047.70000000007</v>
      </c>
      <c r="X20" s="31">
        <f t="shared" si="56"/>
        <v>919525.3</v>
      </c>
      <c r="Y20" s="31">
        <f t="shared" si="56"/>
        <v>910877.9</v>
      </c>
      <c r="Z20" s="31">
        <f t="shared" si="56"/>
        <v>1050235.5</v>
      </c>
      <c r="AA20" s="31">
        <f t="shared" si="56"/>
        <v>1184595.2000000002</v>
      </c>
      <c r="AB20" s="31">
        <f t="shared" si="56"/>
        <v>1189352.8999999999</v>
      </c>
      <c r="AC20" s="31">
        <f t="shared" si="56"/>
        <v>1233053.3</v>
      </c>
      <c r="AD20" s="31">
        <f t="shared" si="56"/>
        <v>1090539.3999999999</v>
      </c>
      <c r="AE20" s="31">
        <f t="shared" si="56"/>
        <v>1211661.7</v>
      </c>
      <c r="AF20" s="31">
        <f t="shared" si="16"/>
        <v>11837829.000000002</v>
      </c>
      <c r="AG20" s="31">
        <f>SUM(AG21:AG22)</f>
        <v>1207216.3</v>
      </c>
      <c r="AH20" s="31">
        <f t="shared" ref="AH20:AR20" si="57">SUM(AH21:AH22)</f>
        <v>1206757.7</v>
      </c>
      <c r="AI20" s="31">
        <f t="shared" si="57"/>
        <v>1516874.1</v>
      </c>
      <c r="AJ20" s="31">
        <f t="shared" si="57"/>
        <v>1453185.5</v>
      </c>
      <c r="AK20" s="31">
        <f t="shared" si="57"/>
        <v>1777360.4</v>
      </c>
      <c r="AL20" s="31">
        <f t="shared" si="57"/>
        <v>1726669.3</v>
      </c>
      <c r="AM20" s="31">
        <f t="shared" si="57"/>
        <v>1638676.8</v>
      </c>
      <c r="AN20" s="31">
        <f t="shared" si="57"/>
        <v>1529085.1</v>
      </c>
      <c r="AO20" s="31">
        <f t="shared" si="57"/>
        <v>2071520.2</v>
      </c>
      <c r="AP20" s="31">
        <f t="shared" si="57"/>
        <v>2084254.2</v>
      </c>
      <c r="AQ20" s="31">
        <f t="shared" si="57"/>
        <v>2219994.5</v>
      </c>
      <c r="AR20" s="31">
        <f t="shared" si="57"/>
        <v>2239716.2000000002</v>
      </c>
      <c r="AS20" s="31">
        <f t="shared" si="17"/>
        <v>20671310.300000001</v>
      </c>
      <c r="AT20" s="31">
        <f t="shared" ref="AT20:BD20" si="58">SUM(AT21:AT22)</f>
        <v>1845195.3</v>
      </c>
      <c r="AU20" s="31">
        <f t="shared" si="58"/>
        <v>1702602.8</v>
      </c>
      <c r="AV20" s="31">
        <f t="shared" si="58"/>
        <v>1834493.1</v>
      </c>
      <c r="AW20" s="31">
        <f t="shared" si="58"/>
        <v>2032113.8</v>
      </c>
      <c r="AX20" s="31">
        <f t="shared" si="58"/>
        <v>2328720.5</v>
      </c>
      <c r="AY20" s="31">
        <f t="shared" si="58"/>
        <v>2303523.7000000002</v>
      </c>
      <c r="AZ20" s="31">
        <f t="shared" si="58"/>
        <v>2245025.2000000002</v>
      </c>
      <c r="BA20" s="31">
        <f t="shared" si="58"/>
        <v>1852862.9000000001</v>
      </c>
      <c r="BB20" s="31">
        <f t="shared" si="58"/>
        <v>2420824.4</v>
      </c>
      <c r="BC20" s="31">
        <f t="shared" si="58"/>
        <v>2532991.6</v>
      </c>
      <c r="BD20" s="31">
        <f t="shared" si="58"/>
        <v>367769.4</v>
      </c>
      <c r="BE20" s="31">
        <f t="shared" ref="BE20" si="59">SUM(BE21:BE22)</f>
        <v>2232507.6</v>
      </c>
      <c r="BF20" s="31">
        <f t="shared" si="18"/>
        <v>23698630.300000001</v>
      </c>
      <c r="BG20" s="31">
        <f t="shared" ref="BG20:BH20" si="60">SUM(BG21:BG22)</f>
        <v>2190505.6</v>
      </c>
      <c r="BH20" s="31">
        <f t="shared" si="60"/>
        <v>1560389</v>
      </c>
      <c r="BI20" s="31">
        <f t="shared" ref="BI20:BJ20" si="61">SUM(BI21:BI22)</f>
        <v>2194367</v>
      </c>
      <c r="BJ20" s="31">
        <f t="shared" si="61"/>
        <v>1858010.7000000002</v>
      </c>
      <c r="BK20" s="31">
        <f t="shared" ref="BK20:BL20" si="62">SUM(BK21:BK22)</f>
        <v>2747387.3</v>
      </c>
      <c r="BL20" s="31">
        <f t="shared" si="62"/>
        <v>2502196.2000000002</v>
      </c>
      <c r="BM20" s="31">
        <f t="shared" ref="BM20:BR20" si="63">SUM(BM21:BM22)</f>
        <v>2341959.6</v>
      </c>
      <c r="BN20" s="31">
        <f t="shared" si="63"/>
        <v>2193106</v>
      </c>
      <c r="BO20" s="31">
        <f t="shared" si="63"/>
        <v>2501953</v>
      </c>
      <c r="BP20" s="31">
        <f t="shared" si="63"/>
        <v>2540916.6</v>
      </c>
      <c r="BQ20" s="31">
        <f t="shared" si="63"/>
        <v>2415109.7999999998</v>
      </c>
      <c r="BR20" s="31">
        <f t="shared" si="63"/>
        <v>2539068.1</v>
      </c>
      <c r="BS20" s="31">
        <f t="shared" si="19"/>
        <v>27584968.900000002</v>
      </c>
      <c r="BT20" s="31">
        <f t="shared" ref="BT20:CR20" si="64">SUM(BT21:BT22)</f>
        <v>2325455.2000000002</v>
      </c>
      <c r="BU20" s="31">
        <f t="shared" si="64"/>
        <v>1071991.3</v>
      </c>
      <c r="BV20" s="31">
        <f t="shared" si="64"/>
        <v>1226168.2999999998</v>
      </c>
      <c r="BW20" s="31">
        <f t="shared" si="64"/>
        <v>1875837.6</v>
      </c>
      <c r="BX20" s="31">
        <f t="shared" si="64"/>
        <v>2485093.7000000002</v>
      </c>
      <c r="BY20" s="31">
        <f t="shared" si="64"/>
        <v>2477897.5</v>
      </c>
      <c r="BZ20" s="31">
        <f t="shared" si="64"/>
        <v>1588790.4</v>
      </c>
      <c r="CA20" s="31">
        <f t="shared" si="64"/>
        <v>2095276.7000000002</v>
      </c>
      <c r="CB20" s="31">
        <f t="shared" si="64"/>
        <v>2219066.7000000002</v>
      </c>
      <c r="CC20" s="31">
        <f t="shared" si="64"/>
        <v>1824777.5</v>
      </c>
      <c r="CD20" s="31">
        <f t="shared" si="64"/>
        <v>2560442.5</v>
      </c>
      <c r="CE20" s="31">
        <f t="shared" si="64"/>
        <v>2600448.4</v>
      </c>
      <c r="CF20" s="31">
        <f t="shared" si="20"/>
        <v>24351245.800000001</v>
      </c>
      <c r="CG20" s="31">
        <f t="shared" si="64"/>
        <v>2290688</v>
      </c>
      <c r="CH20" s="31">
        <f t="shared" si="64"/>
        <v>1681931.4</v>
      </c>
      <c r="CI20" s="31">
        <f t="shared" si="64"/>
        <v>1402009.3</v>
      </c>
      <c r="CJ20" s="31">
        <f t="shared" si="64"/>
        <v>397259.5</v>
      </c>
      <c r="CK20" s="31">
        <f t="shared" si="64"/>
        <v>1467869.5999999999</v>
      </c>
      <c r="CL20" s="31">
        <f t="shared" si="64"/>
        <v>1784679</v>
      </c>
      <c r="CM20" s="31">
        <f t="shared" si="64"/>
        <v>1313063.4000000001</v>
      </c>
      <c r="CN20" s="31">
        <f t="shared" si="64"/>
        <v>1194195.4000000001</v>
      </c>
      <c r="CO20" s="31">
        <f t="shared" si="64"/>
        <v>1859663.1</v>
      </c>
      <c r="CP20" s="31">
        <f t="shared" si="64"/>
        <v>1683294.8</v>
      </c>
      <c r="CQ20" s="31">
        <f t="shared" si="64"/>
        <v>2059258.6</v>
      </c>
      <c r="CR20" s="31">
        <f t="shared" si="64"/>
        <v>1035326.8</v>
      </c>
      <c r="CS20" s="14">
        <f t="shared" si="12"/>
        <v>18169238.900000002</v>
      </c>
      <c r="CT20" s="31">
        <f t="shared" ref="CT20:CY20" si="65">SUM(CT21:CT22)</f>
        <v>1756649.7000000002</v>
      </c>
      <c r="CU20" s="31">
        <f t="shared" si="65"/>
        <v>1827162.8</v>
      </c>
      <c r="CV20" s="31">
        <f t="shared" si="65"/>
        <v>1834355.0000000002</v>
      </c>
      <c r="CW20" s="31">
        <f t="shared" si="65"/>
        <v>1882834.4999999998</v>
      </c>
      <c r="CX20" s="31">
        <f t="shared" si="65"/>
        <v>2175957.2000000002</v>
      </c>
      <c r="CY20" s="31">
        <f t="shared" si="65"/>
        <v>1899599.3</v>
      </c>
      <c r="CZ20" s="31"/>
      <c r="DA20" s="31"/>
      <c r="DB20" s="31"/>
      <c r="DC20" s="31"/>
      <c r="DD20" s="31"/>
      <c r="DE20" s="31"/>
      <c r="DF20" s="14">
        <f t="shared" si="13"/>
        <v>11376558.5</v>
      </c>
    </row>
    <row r="21" spans="2:110" s="27" customFormat="1" ht="14.25" x14ac:dyDescent="0.2">
      <c r="B21" s="32" t="s">
        <v>90</v>
      </c>
      <c r="C21" s="14">
        <v>753205.3</v>
      </c>
      <c r="D21" s="14">
        <v>771607.3</v>
      </c>
      <c r="E21" s="14">
        <v>773057.8</v>
      </c>
      <c r="F21" s="14">
        <f t="shared" si="14"/>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5"/>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6"/>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7"/>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8"/>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19"/>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0"/>
        <v>19398608.600000001</v>
      </c>
      <c r="CG21" s="14">
        <v>1967695.3</v>
      </c>
      <c r="CH21" s="14">
        <v>1399284</v>
      </c>
      <c r="CI21" s="14">
        <v>1234435.8</v>
      </c>
      <c r="CJ21" s="14">
        <v>388766.3</v>
      </c>
      <c r="CK21" s="14">
        <v>1463008.7999999998</v>
      </c>
      <c r="CL21" s="14">
        <v>1778065.7</v>
      </c>
      <c r="CM21" s="14">
        <v>1287609.8</v>
      </c>
      <c r="CN21" s="14">
        <v>1138297.5000000002</v>
      </c>
      <c r="CO21" s="14">
        <v>1814496.6</v>
      </c>
      <c r="CP21" s="14">
        <v>1627283.6</v>
      </c>
      <c r="CQ21" s="14">
        <v>1909198.9000000001</v>
      </c>
      <c r="CR21" s="14">
        <v>893860.9</v>
      </c>
      <c r="CS21" s="14">
        <f t="shared" si="12"/>
        <v>16902003.199999999</v>
      </c>
      <c r="CT21" s="14">
        <v>1617751.4000000001</v>
      </c>
      <c r="CU21" s="14">
        <v>1769441.8</v>
      </c>
      <c r="CV21" s="14">
        <v>1742564.3000000003</v>
      </c>
      <c r="CW21" s="14">
        <v>1786051.7999999998</v>
      </c>
      <c r="CX21" s="14">
        <v>2031924.0000000002</v>
      </c>
      <c r="CY21" s="14">
        <v>1731101.5</v>
      </c>
      <c r="CZ21" s="14"/>
      <c r="DA21" s="14"/>
      <c r="DB21" s="14"/>
      <c r="DC21" s="14"/>
      <c r="DD21" s="14"/>
      <c r="DE21" s="14"/>
      <c r="DF21" s="14">
        <f t="shared" si="13"/>
        <v>10678834.800000001</v>
      </c>
    </row>
    <row r="22" spans="2:110" s="27" customFormat="1" ht="14.25" x14ac:dyDescent="0.2">
      <c r="B22" s="32" t="s">
        <v>91</v>
      </c>
      <c r="C22" s="14">
        <v>316158.60800000001</v>
      </c>
      <c r="D22" s="14">
        <v>286098.59999999998</v>
      </c>
      <c r="E22" s="14">
        <v>263066.09999999998</v>
      </c>
      <c r="F22" s="14">
        <f t="shared" si="14"/>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5"/>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6"/>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19"/>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0"/>
        <v>4952637.2</v>
      </c>
      <c r="CG22" s="14">
        <v>322992.7</v>
      </c>
      <c r="CH22" s="14">
        <v>282647.40000000002</v>
      </c>
      <c r="CI22" s="14">
        <v>167573.5</v>
      </c>
      <c r="CJ22" s="14">
        <v>8493.1999999999989</v>
      </c>
      <c r="CK22" s="14">
        <v>4860.7999999999993</v>
      </c>
      <c r="CL22" s="14">
        <v>6613.2999999999993</v>
      </c>
      <c r="CM22" s="14">
        <v>25453.600000000002</v>
      </c>
      <c r="CN22" s="14">
        <v>55897.899999999994</v>
      </c>
      <c r="CO22" s="14">
        <v>45166.5</v>
      </c>
      <c r="CP22" s="14">
        <v>56011.199999999997</v>
      </c>
      <c r="CQ22" s="14">
        <v>150059.70000000001</v>
      </c>
      <c r="CR22" s="14">
        <v>141465.90000000002</v>
      </c>
      <c r="CS22" s="14">
        <f t="shared" si="12"/>
        <v>1267235.7000000002</v>
      </c>
      <c r="CT22" s="14">
        <v>138898.29999999999</v>
      </c>
      <c r="CU22" s="14">
        <v>57721</v>
      </c>
      <c r="CV22" s="14">
        <v>91790.699999999983</v>
      </c>
      <c r="CW22" s="14">
        <v>96782.7</v>
      </c>
      <c r="CX22" s="14">
        <v>144033.19999999998</v>
      </c>
      <c r="CY22" s="14">
        <v>168497.8</v>
      </c>
      <c r="CZ22" s="14"/>
      <c r="DA22" s="14"/>
      <c r="DB22" s="14"/>
      <c r="DC22" s="14"/>
      <c r="DD22" s="14"/>
      <c r="DE22" s="14"/>
      <c r="DF22" s="14">
        <f t="shared" si="13"/>
        <v>697723.7</v>
      </c>
    </row>
    <row r="23" spans="2:110" s="33" customFormat="1" ht="24" x14ac:dyDescent="0.2">
      <c r="B23" s="77" t="s">
        <v>144</v>
      </c>
    </row>
    <row r="24" spans="2:110" s="33" customFormat="1" ht="3" customHeight="1" x14ac:dyDescent="0.2"/>
    <row r="25" spans="2:110" s="33" customFormat="1" ht="15" x14ac:dyDescent="0.25">
      <c r="B25" s="7" t="s">
        <v>135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10" s="3" customFormat="1" ht="15" x14ac:dyDescent="0.25">
      <c r="B26" s="104" t="s">
        <v>92</v>
      </c>
      <c r="C26" s="98">
        <v>2013</v>
      </c>
      <c r="D26" s="98"/>
      <c r="E26" s="98"/>
      <c r="F26" s="99" t="s">
        <v>6</v>
      </c>
      <c r="G26" s="98">
        <v>2014</v>
      </c>
      <c r="H26" s="98"/>
      <c r="I26" s="98"/>
      <c r="J26" s="98"/>
      <c r="K26" s="98"/>
      <c r="L26" s="98"/>
      <c r="M26" s="98"/>
      <c r="N26" s="98"/>
      <c r="O26" s="98"/>
      <c r="P26" s="98"/>
      <c r="Q26" s="98"/>
      <c r="R26" s="98"/>
      <c r="S26" s="99" t="s">
        <v>7</v>
      </c>
      <c r="T26" s="98">
        <v>2015</v>
      </c>
      <c r="U26" s="98"/>
      <c r="V26" s="98"/>
      <c r="W26" s="98"/>
      <c r="X26" s="98"/>
      <c r="Y26" s="98"/>
      <c r="Z26" s="98"/>
      <c r="AA26" s="98"/>
      <c r="AB26" s="98"/>
      <c r="AC26" s="98"/>
      <c r="AD26" s="98"/>
      <c r="AE26" s="98"/>
      <c r="AF26" s="99" t="s">
        <v>15</v>
      </c>
      <c r="AG26" s="98">
        <v>2016</v>
      </c>
      <c r="AH26" s="98"/>
      <c r="AI26" s="98"/>
      <c r="AJ26" s="98"/>
      <c r="AK26" s="98"/>
      <c r="AL26" s="98"/>
      <c r="AM26" s="98"/>
      <c r="AN26" s="98"/>
      <c r="AO26" s="98"/>
      <c r="AP26" s="98"/>
      <c r="AQ26" s="98"/>
      <c r="AR26" s="98"/>
      <c r="AS26" s="99" t="s">
        <v>9</v>
      </c>
      <c r="AT26" s="98">
        <v>2017</v>
      </c>
      <c r="AU26" s="98"/>
      <c r="AV26" s="98"/>
      <c r="AW26" s="98"/>
      <c r="AX26" s="98"/>
      <c r="AY26" s="98"/>
      <c r="AZ26" s="98"/>
      <c r="BA26" s="98"/>
      <c r="BB26" s="98"/>
      <c r="BC26" s="98"/>
      <c r="BD26" s="98"/>
      <c r="BE26" s="98"/>
      <c r="BF26" s="99" t="s">
        <v>116</v>
      </c>
      <c r="BG26" s="98">
        <v>2018</v>
      </c>
      <c r="BH26" s="98"/>
      <c r="BI26" s="98"/>
      <c r="BJ26" s="98"/>
      <c r="BK26" s="98"/>
      <c r="BL26" s="98"/>
      <c r="BM26" s="98"/>
      <c r="BN26" s="98"/>
      <c r="BO26" s="98"/>
      <c r="BP26" s="98"/>
      <c r="BQ26" s="98"/>
      <c r="BR26" s="98"/>
      <c r="BS26" s="99" t="s">
        <v>120</v>
      </c>
      <c r="BT26" s="98">
        <v>2019</v>
      </c>
      <c r="BU26" s="98"/>
      <c r="BV26" s="98"/>
      <c r="BW26" s="98"/>
      <c r="BX26" s="98"/>
      <c r="BY26" s="98"/>
      <c r="BZ26" s="98"/>
      <c r="CA26" s="98"/>
      <c r="CB26" s="98"/>
      <c r="CC26" s="98"/>
      <c r="CD26" s="98"/>
      <c r="CE26" s="98"/>
      <c r="CF26" s="99" t="s">
        <v>143</v>
      </c>
      <c r="CG26" s="98">
        <v>2020</v>
      </c>
      <c r="CH26" s="98"/>
      <c r="CI26" s="98"/>
      <c r="CJ26" s="98"/>
      <c r="CK26" s="98"/>
      <c r="CL26" s="98"/>
      <c r="CM26" s="98"/>
      <c r="CN26" s="98"/>
      <c r="CO26" s="98"/>
      <c r="CP26" s="98"/>
      <c r="CQ26" s="98"/>
      <c r="CR26" s="98"/>
      <c r="CS26" s="99" t="s">
        <v>147</v>
      </c>
      <c r="CT26" s="98">
        <v>2021</v>
      </c>
      <c r="CU26" s="98"/>
      <c r="CV26" s="98"/>
      <c r="CW26" s="98"/>
      <c r="CX26" s="98"/>
      <c r="CY26" s="98"/>
      <c r="CZ26" s="98"/>
      <c r="DA26" s="98"/>
      <c r="DB26" s="98"/>
      <c r="DC26" s="98"/>
      <c r="DD26" s="98"/>
      <c r="DE26" s="98"/>
      <c r="DF26" s="99" t="s">
        <v>150</v>
      </c>
    </row>
    <row r="27" spans="2:110" s="3" customFormat="1" ht="30" x14ac:dyDescent="0.2">
      <c r="B27" s="105"/>
      <c r="C27" s="11" t="s">
        <v>130</v>
      </c>
      <c r="D27" s="11" t="s">
        <v>131</v>
      </c>
      <c r="E27" s="11" t="s">
        <v>132</v>
      </c>
      <c r="F27" s="100"/>
      <c r="G27" s="11" t="s">
        <v>121</v>
      </c>
      <c r="H27" s="11" t="s">
        <v>122</v>
      </c>
      <c r="I27" s="11" t="s">
        <v>123</v>
      </c>
      <c r="J27" s="11" t="s">
        <v>124</v>
      </c>
      <c r="K27" s="11" t="s">
        <v>125</v>
      </c>
      <c r="L27" s="11" t="s">
        <v>126</v>
      </c>
      <c r="M27" s="11" t="s">
        <v>127</v>
      </c>
      <c r="N27" s="11" t="s">
        <v>128</v>
      </c>
      <c r="O27" s="11" t="s">
        <v>129</v>
      </c>
      <c r="P27" s="11" t="s">
        <v>130</v>
      </c>
      <c r="Q27" s="11" t="s">
        <v>131</v>
      </c>
      <c r="R27" s="11" t="s">
        <v>132</v>
      </c>
      <c r="S27" s="106"/>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6"/>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6"/>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6"/>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100"/>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100"/>
      <c r="CG27" s="88" t="s">
        <v>121</v>
      </c>
      <c r="CH27" s="88" t="s">
        <v>122</v>
      </c>
      <c r="CI27" s="88" t="s">
        <v>123</v>
      </c>
      <c r="CJ27" s="88" t="s">
        <v>124</v>
      </c>
      <c r="CK27" s="88" t="s">
        <v>125</v>
      </c>
      <c r="CL27" s="88" t="s">
        <v>126</v>
      </c>
      <c r="CM27" s="88" t="s">
        <v>127</v>
      </c>
      <c r="CN27" s="88" t="s">
        <v>128</v>
      </c>
      <c r="CO27" s="88" t="s">
        <v>129</v>
      </c>
      <c r="CP27" s="88" t="s">
        <v>130</v>
      </c>
      <c r="CQ27" s="88" t="s">
        <v>131</v>
      </c>
      <c r="CR27" s="88" t="s">
        <v>132</v>
      </c>
      <c r="CS27" s="100"/>
      <c r="CT27" s="92" t="s">
        <v>121</v>
      </c>
      <c r="CU27" s="92" t="s">
        <v>122</v>
      </c>
      <c r="CV27" s="92" t="s">
        <v>123</v>
      </c>
      <c r="CW27" s="92" t="s">
        <v>124</v>
      </c>
      <c r="CX27" s="92" t="s">
        <v>125</v>
      </c>
      <c r="CY27" s="92" t="s">
        <v>126</v>
      </c>
      <c r="CZ27" s="92" t="s">
        <v>127</v>
      </c>
      <c r="DA27" s="92" t="s">
        <v>128</v>
      </c>
      <c r="DB27" s="92" t="s">
        <v>129</v>
      </c>
      <c r="DC27" s="92" t="s">
        <v>130</v>
      </c>
      <c r="DD27" s="92" t="s">
        <v>131</v>
      </c>
      <c r="DE27" s="92" t="s">
        <v>132</v>
      </c>
      <c r="DF27" s="100"/>
    </row>
    <row r="28" spans="2:110"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66">SUM(H29:H30)</f>
        <v>3301806.4004432601</v>
      </c>
      <c r="I28" s="31">
        <f t="shared" si="66"/>
        <v>4053694.41645966</v>
      </c>
      <c r="J28" s="31">
        <f t="shared" si="66"/>
        <v>4242727.1193128601</v>
      </c>
      <c r="K28" s="31">
        <f t="shared" si="66"/>
        <v>4729277.6021155603</v>
      </c>
      <c r="L28" s="31">
        <f t="shared" si="66"/>
        <v>4940390.6992188198</v>
      </c>
      <c r="M28" s="31">
        <f t="shared" si="66"/>
        <v>5376381.58924272</v>
      </c>
      <c r="N28" s="31">
        <f t="shared" si="66"/>
        <v>5686602.7469445597</v>
      </c>
      <c r="O28" s="31">
        <f t="shared" si="66"/>
        <v>5177174.31954714</v>
      </c>
      <c r="P28" s="31">
        <f t="shared" si="66"/>
        <v>5685849.8956495998</v>
      </c>
      <c r="Q28" s="31">
        <f t="shared" si="66"/>
        <v>5287537.2432191996</v>
      </c>
      <c r="R28" s="31">
        <f t="shared" si="66"/>
        <v>5189838.0377479997</v>
      </c>
      <c r="S28" s="31">
        <f>SUM(G28:R28)</f>
        <v>57765308.142049775</v>
      </c>
      <c r="T28" s="31">
        <f t="shared" ref="T28:AD28" si="67">SUM(T29:T30)</f>
        <v>3966722.88805936</v>
      </c>
      <c r="U28" s="31">
        <f t="shared" si="67"/>
        <v>3316323.6909147999</v>
      </c>
      <c r="V28" s="31">
        <f t="shared" si="67"/>
        <v>4728794.5260287998</v>
      </c>
      <c r="W28" s="31">
        <f t="shared" si="67"/>
        <v>5044033.4413481597</v>
      </c>
      <c r="X28" s="31">
        <f t="shared" si="67"/>
        <v>6061780.0488104001</v>
      </c>
      <c r="Y28" s="31">
        <f t="shared" si="67"/>
        <v>5784358.2790408004</v>
      </c>
      <c r="Z28" s="31">
        <f t="shared" si="67"/>
        <v>6711945.1443908801</v>
      </c>
      <c r="AA28" s="31">
        <f t="shared" si="67"/>
        <v>7076783.6136312</v>
      </c>
      <c r="AB28" s="31">
        <f t="shared" si="67"/>
        <v>6659992.0678816801</v>
      </c>
      <c r="AC28" s="31">
        <f t="shared" si="67"/>
        <v>7018410.0974966008</v>
      </c>
      <c r="AD28" s="31">
        <f t="shared" si="67"/>
        <v>6452332.0956960004</v>
      </c>
      <c r="AE28" s="31">
        <f>SUM(AE29:AE30)</f>
        <v>6347952.7064624</v>
      </c>
      <c r="AF28" s="31">
        <f>SUM(T28:AE28)</f>
        <v>69169428.599761084</v>
      </c>
      <c r="AG28" s="31">
        <f>SUM(AG29:AG30)</f>
        <v>5914823.5507027199</v>
      </c>
      <c r="AH28" s="31">
        <f t="shared" ref="AH28:AR28" si="68">SUM(AH29:AH30)</f>
        <v>5604084.3672000002</v>
      </c>
      <c r="AI28" s="31">
        <f t="shared" si="68"/>
        <v>6876003.3383618407</v>
      </c>
      <c r="AJ28" s="31">
        <f t="shared" si="68"/>
        <v>6311215.5759711992</v>
      </c>
      <c r="AK28" s="31">
        <f t="shared" si="68"/>
        <v>8900977.334084399</v>
      </c>
      <c r="AL28" s="31">
        <f t="shared" si="68"/>
        <v>8395114.8442209605</v>
      </c>
      <c r="AM28" s="31">
        <f t="shared" si="68"/>
        <v>8880914.1437183991</v>
      </c>
      <c r="AN28" s="31">
        <f t="shared" si="68"/>
        <v>8629810.5280538406</v>
      </c>
      <c r="AO28" s="31">
        <f t="shared" si="68"/>
        <v>9652794.2164178006</v>
      </c>
      <c r="AP28" s="31">
        <f t="shared" si="68"/>
        <v>10065173.057427481</v>
      </c>
      <c r="AQ28" s="31">
        <f t="shared" si="68"/>
        <v>9736734.3572480399</v>
      </c>
      <c r="AR28" s="31">
        <f t="shared" si="68"/>
        <v>9316633.1468448006</v>
      </c>
      <c r="AS28" s="31">
        <f>SUM(AG28:AR28)</f>
        <v>98284278.46025148</v>
      </c>
      <c r="AT28" s="31">
        <f t="shared" ref="AT28:BD28" si="69">SUM(AT29:AT30)</f>
        <v>7488903.46</v>
      </c>
      <c r="AU28" s="31">
        <f t="shared" si="69"/>
        <v>6493927.3804713003</v>
      </c>
      <c r="AV28" s="31">
        <f t="shared" si="69"/>
        <v>7513554.0052594999</v>
      </c>
      <c r="AW28" s="31">
        <f t="shared" si="69"/>
        <v>8696186.5234699808</v>
      </c>
      <c r="AX28" s="31">
        <f t="shared" si="69"/>
        <v>10639860.238754621</v>
      </c>
      <c r="AY28" s="31">
        <f t="shared" si="69"/>
        <v>10277037.1952304</v>
      </c>
      <c r="AZ28" s="31">
        <f t="shared" si="69"/>
        <v>10244257.6384525</v>
      </c>
      <c r="BA28" s="31">
        <f t="shared" si="69"/>
        <v>9878445.0030420013</v>
      </c>
      <c r="BB28" s="31">
        <f t="shared" si="69"/>
        <v>10891315.122859601</v>
      </c>
      <c r="BC28" s="31">
        <f t="shared" si="69"/>
        <v>11513130.01971134</v>
      </c>
      <c r="BD28" s="31">
        <f t="shared" si="69"/>
        <v>10281580.122423459</v>
      </c>
      <c r="BE28" s="31">
        <f t="shared" ref="BE28" si="70">SUM(BE29:BE30)</f>
        <v>9582581.7579822</v>
      </c>
      <c r="BF28" s="31">
        <f>SUM(AT28:BE28)</f>
        <v>113500778.4676569</v>
      </c>
      <c r="BG28" s="31">
        <f t="shared" ref="BG28:BH28" si="71">SUM(BG29:BG30)</f>
        <v>8876873.7723966613</v>
      </c>
      <c r="BH28" s="31">
        <f t="shared" si="71"/>
        <v>6742302.9828960001</v>
      </c>
      <c r="BI28" s="31">
        <f t="shared" ref="BI28:BJ28" si="72">SUM(BI29:BI30)</f>
        <v>9114103.9305410199</v>
      </c>
      <c r="BJ28" s="31">
        <f t="shared" si="72"/>
        <v>8536438.7699999996</v>
      </c>
      <c r="BK28" s="31">
        <f t="shared" ref="BK28:BL28" si="73">SUM(BK29:BK30)</f>
        <v>12690619.449999999</v>
      </c>
      <c r="BL28" s="31">
        <f t="shared" si="73"/>
        <v>11756083.43</v>
      </c>
      <c r="BM28" s="31">
        <f t="shared" ref="BM28:BR28" si="74">SUM(BM29:BM30)</f>
        <v>11798542.030000001</v>
      </c>
      <c r="BN28" s="31">
        <f t="shared" si="74"/>
        <v>11450461.91</v>
      </c>
      <c r="BO28" s="31">
        <f t="shared" si="74"/>
        <v>11936422.67</v>
      </c>
      <c r="BP28" s="31">
        <f t="shared" si="74"/>
        <v>12464993.92</v>
      </c>
      <c r="BQ28" s="31">
        <f t="shared" si="74"/>
        <v>11532485.73</v>
      </c>
      <c r="BR28" s="31">
        <f t="shared" si="74"/>
        <v>11243440.5</v>
      </c>
      <c r="BS28" s="31">
        <f>+SUM(BG28:BR28)</f>
        <v>128142769.09583367</v>
      </c>
      <c r="BT28" s="31">
        <f t="shared" ref="BT28:CY28" si="75">SUM(BT29:BT30)</f>
        <v>9915040.2633270994</v>
      </c>
      <c r="BU28" s="31">
        <f t="shared" si="75"/>
        <v>5744462.46</v>
      </c>
      <c r="BV28" s="31">
        <f t="shared" si="75"/>
        <v>7224910.3099999996</v>
      </c>
      <c r="BW28" s="31">
        <f t="shared" si="75"/>
        <v>9482455.4199999999</v>
      </c>
      <c r="BX28" s="31">
        <f t="shared" si="75"/>
        <v>12814813.26</v>
      </c>
      <c r="BY28" s="31">
        <f t="shared" si="75"/>
        <v>12241856.525623759</v>
      </c>
      <c r="BZ28" s="31">
        <f t="shared" si="75"/>
        <v>10694883.77</v>
      </c>
      <c r="CA28" s="31">
        <f t="shared" si="75"/>
        <v>12157103.573707091</v>
      </c>
      <c r="CB28" s="31">
        <f t="shared" si="75"/>
        <v>12104845.440000001</v>
      </c>
      <c r="CC28" s="31">
        <f t="shared" si="75"/>
        <v>11378082.26879039</v>
      </c>
      <c r="CD28" s="31">
        <f t="shared" si="75"/>
        <v>12796950.89485017</v>
      </c>
      <c r="CE28" s="31">
        <f t="shared" si="75"/>
        <v>12034472.140000001</v>
      </c>
      <c r="CF28" s="31">
        <f>+SUM(BT28:CE28)</f>
        <v>128589876.32629851</v>
      </c>
      <c r="CG28" s="31">
        <f t="shared" si="75"/>
        <v>10193494.1094</v>
      </c>
      <c r="CH28" s="31">
        <f t="shared" si="75"/>
        <v>8181819.0800000001</v>
      </c>
      <c r="CI28" s="31">
        <f t="shared" si="75"/>
        <v>5825614.9100000001</v>
      </c>
      <c r="CJ28" s="31">
        <f t="shared" si="75"/>
        <v>1148389.4520000012</v>
      </c>
      <c r="CK28" s="31">
        <f t="shared" si="75"/>
        <v>4060727.179599999</v>
      </c>
      <c r="CL28" s="31">
        <f t="shared" si="75"/>
        <v>5099946.3900000006</v>
      </c>
      <c r="CM28" s="31">
        <f t="shared" si="75"/>
        <v>3838699.8074000026</v>
      </c>
      <c r="CN28" s="31">
        <f t="shared" si="75"/>
        <v>3561093.9160000007</v>
      </c>
      <c r="CO28" s="31">
        <f t="shared" si="75"/>
        <v>5488142.6900000004</v>
      </c>
      <c r="CP28" s="31">
        <f t="shared" si="75"/>
        <v>5218194.57</v>
      </c>
      <c r="CQ28" s="31">
        <f t="shared" si="75"/>
        <v>7455097.79</v>
      </c>
      <c r="CR28" s="31">
        <f t="shared" si="75"/>
        <v>4543974.9399999995</v>
      </c>
      <c r="CS28" s="14">
        <f t="shared" ref="CS28:CS38" si="76">+SUM(CG28:CR28)</f>
        <v>64615194.834400006</v>
      </c>
      <c r="CT28" s="31">
        <f t="shared" si="75"/>
        <v>6530654.5636</v>
      </c>
      <c r="CU28" s="31">
        <f t="shared" si="75"/>
        <v>5788739.9300000006</v>
      </c>
      <c r="CV28" s="31">
        <f t="shared" si="75"/>
        <v>6319739.1799999997</v>
      </c>
      <c r="CW28" s="31">
        <f t="shared" si="75"/>
        <v>6597241.3027999997</v>
      </c>
      <c r="CX28" s="31">
        <f t="shared" si="75"/>
        <v>8252985.9384000013</v>
      </c>
      <c r="CY28" s="31">
        <f t="shared" si="75"/>
        <v>8104341.1732000001</v>
      </c>
      <c r="CZ28" s="31"/>
      <c r="DA28" s="31"/>
      <c r="DB28" s="31"/>
      <c r="DC28" s="31"/>
      <c r="DD28" s="31"/>
      <c r="DE28" s="31"/>
      <c r="DF28" s="14">
        <f t="shared" ref="DF28:DF38" si="77">+SUM(CT28:DE28)</f>
        <v>41593702.088</v>
      </c>
    </row>
    <row r="29" spans="2:110" s="27" customFormat="1" ht="14.2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78">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79">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80">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1">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2">+SUM(BG29:BR29)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83">+SUM(BT29:CE29)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6"/>
        <v>47812806.556600012</v>
      </c>
      <c r="CT29" s="14">
        <v>4797144.7774</v>
      </c>
      <c r="CU29" s="14">
        <v>5259920.9400000004</v>
      </c>
      <c r="CV29" s="14">
        <v>5338928.7699999996</v>
      </c>
      <c r="CW29" s="14">
        <v>5517247.648</v>
      </c>
      <c r="CX29" s="14">
        <v>6217033.5028000008</v>
      </c>
      <c r="CY29" s="14">
        <v>5542007.9183999998</v>
      </c>
      <c r="CZ29" s="14"/>
      <c r="DA29" s="14"/>
      <c r="DB29" s="14"/>
      <c r="DC29" s="14"/>
      <c r="DD29" s="14"/>
      <c r="DE29" s="14"/>
      <c r="DF29" s="14">
        <f t="shared" si="77"/>
        <v>32672283.556600001</v>
      </c>
    </row>
    <row r="30" spans="2:110" s="27" customFormat="1" ht="14.2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78"/>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79"/>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80"/>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1"/>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2"/>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83"/>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6"/>
        <v>16802388.277800001</v>
      </c>
      <c r="CT30" s="14">
        <v>1733509.7862</v>
      </c>
      <c r="CU30" s="14">
        <v>528818.99</v>
      </c>
      <c r="CV30" s="14">
        <v>980810.41</v>
      </c>
      <c r="CW30" s="14">
        <v>1079993.6547999999</v>
      </c>
      <c r="CX30" s="14">
        <v>2035952.4356000004</v>
      </c>
      <c r="CY30" s="14">
        <v>2562333.2547999998</v>
      </c>
      <c r="CZ30" s="14"/>
      <c r="DA30" s="14"/>
      <c r="DB30" s="14"/>
      <c r="DC30" s="14"/>
      <c r="DD30" s="14"/>
      <c r="DE30" s="14"/>
      <c r="DF30" s="14">
        <f t="shared" si="77"/>
        <v>8921418.5314000007</v>
      </c>
    </row>
    <row r="31" spans="2:110" s="29" customFormat="1" ht="15" x14ac:dyDescent="0.25">
      <c r="B31" s="30" t="s">
        <v>26</v>
      </c>
      <c r="C31" s="31">
        <f>SUM(C32:C33)</f>
        <v>152182.72387079999</v>
      </c>
      <c r="D31" s="31">
        <f>SUM(D32:D33)</f>
        <v>150328.41855840001</v>
      </c>
      <c r="E31" s="31">
        <f>SUM(E32:E33)</f>
        <v>150520.36582608</v>
      </c>
      <c r="F31" s="31">
        <f t="shared" ref="F31:F38" si="84">SUM(C31:E31)</f>
        <v>453031.50825527997</v>
      </c>
      <c r="G31" s="31">
        <f>SUM(G32:G33)</f>
        <v>147517.51281659998</v>
      </c>
      <c r="H31" s="31">
        <f t="shared" ref="H31:R31" si="85">SUM(H32:H33)</f>
        <v>121042.8706728</v>
      </c>
      <c r="I31" s="31">
        <f t="shared" si="85"/>
        <v>133358.38482479998</v>
      </c>
      <c r="J31" s="31">
        <f t="shared" si="85"/>
        <v>135035.96689440002</v>
      </c>
      <c r="K31" s="31">
        <f t="shared" si="85"/>
        <v>128943.4556646</v>
      </c>
      <c r="L31" s="31">
        <f t="shared" si="85"/>
        <v>156186.2478482</v>
      </c>
      <c r="M31" s="31">
        <f t="shared" si="85"/>
        <v>161703.250776</v>
      </c>
      <c r="N31" s="31">
        <f t="shared" si="85"/>
        <v>173855.48053999999</v>
      </c>
      <c r="O31" s="31">
        <f t="shared" si="85"/>
        <v>156567.65170799999</v>
      </c>
      <c r="P31" s="31">
        <f t="shared" si="85"/>
        <v>165619.91286480002</v>
      </c>
      <c r="Q31" s="31">
        <f t="shared" si="85"/>
        <v>159075.87504800002</v>
      </c>
      <c r="R31" s="31">
        <f t="shared" si="85"/>
        <v>170656.17615800002</v>
      </c>
      <c r="S31" s="31">
        <f t="shared" si="78"/>
        <v>1809562.7858161998</v>
      </c>
      <c r="T31" s="31">
        <f>SUM(T32:T33)</f>
        <v>119078.1230716</v>
      </c>
      <c r="U31" s="31">
        <f t="shared" ref="U31:AE31" si="86">SUM(U32:U33)</f>
        <v>105517.422746</v>
      </c>
      <c r="V31" s="31">
        <f t="shared" si="86"/>
        <v>161720.0745552</v>
      </c>
      <c r="W31" s="31">
        <f t="shared" si="86"/>
        <v>155520.2870592</v>
      </c>
      <c r="X31" s="31">
        <f t="shared" si="86"/>
        <v>155887.86640480001</v>
      </c>
      <c r="Y31" s="31">
        <f t="shared" si="86"/>
        <v>161300.8086018</v>
      </c>
      <c r="Z31" s="31">
        <f t="shared" si="86"/>
        <v>182730.00213179999</v>
      </c>
      <c r="AA31" s="31">
        <f t="shared" si="86"/>
        <v>199633.965447</v>
      </c>
      <c r="AB31" s="31">
        <f t="shared" si="86"/>
        <v>186828.9731114</v>
      </c>
      <c r="AC31" s="31">
        <f t="shared" si="86"/>
        <v>185380.3995536</v>
      </c>
      <c r="AD31" s="31">
        <f t="shared" si="86"/>
        <v>166215.27707400001</v>
      </c>
      <c r="AE31" s="31">
        <f t="shared" si="86"/>
        <v>178278.96565600001</v>
      </c>
      <c r="AF31" s="31">
        <f t="shared" si="79"/>
        <v>1958092.1654123999</v>
      </c>
      <c r="AG31" s="31">
        <f>SUM(AG32:AG33)</f>
        <v>159481.549608</v>
      </c>
      <c r="AH31" s="31">
        <f t="shared" ref="AH31:AR31" si="87">SUM(AH32:AH33)</f>
        <v>145759.82398079999</v>
      </c>
      <c r="AI31" s="31">
        <f t="shared" si="87"/>
        <v>155009.2930683</v>
      </c>
      <c r="AJ31" s="31">
        <f t="shared" si="87"/>
        <v>153859.34992092001</v>
      </c>
      <c r="AK31" s="31">
        <f t="shared" si="87"/>
        <v>175302.29253480001</v>
      </c>
      <c r="AL31" s="31">
        <f t="shared" si="87"/>
        <v>156509.21521463999</v>
      </c>
      <c r="AM31" s="31">
        <f t="shared" si="87"/>
        <v>179490.94847040001</v>
      </c>
      <c r="AN31" s="31">
        <f t="shared" si="87"/>
        <v>176576.30340148002</v>
      </c>
      <c r="AO31" s="31">
        <f t="shared" si="87"/>
        <v>170943.6882792</v>
      </c>
      <c r="AP31" s="31">
        <f t="shared" si="87"/>
        <v>183377.21362703998</v>
      </c>
      <c r="AQ31" s="31">
        <f t="shared" si="87"/>
        <v>173095.82893808</v>
      </c>
      <c r="AR31" s="31">
        <f t="shared" si="87"/>
        <v>174190.58576640001</v>
      </c>
      <c r="AS31" s="31">
        <f t="shared" si="80"/>
        <v>2003596.0928100597</v>
      </c>
      <c r="AT31" s="31">
        <f t="shared" ref="AT31:BD31" si="88">SUM(AT32:AT33)</f>
        <v>152294.16</v>
      </c>
      <c r="AU31" s="31">
        <f t="shared" si="88"/>
        <v>142349.37323670002</v>
      </c>
      <c r="AV31" s="31">
        <f t="shared" si="88"/>
        <v>157463.4896186</v>
      </c>
      <c r="AW31" s="31">
        <f t="shared" si="88"/>
        <v>171014.95811508002</v>
      </c>
      <c r="AX31" s="31">
        <f t="shared" si="88"/>
        <v>186086.54063588</v>
      </c>
      <c r="AY31" s="31">
        <f t="shared" si="88"/>
        <v>173253.6540903</v>
      </c>
      <c r="AZ31" s="31">
        <f t="shared" si="88"/>
        <v>172115.29855000001</v>
      </c>
      <c r="BA31" s="31">
        <f t="shared" si="88"/>
        <v>181136.4</v>
      </c>
      <c r="BB31" s="31">
        <f t="shared" si="88"/>
        <v>170332.09939921999</v>
      </c>
      <c r="BC31" s="31">
        <f t="shared" si="88"/>
        <v>166212.37871197995</v>
      </c>
      <c r="BD31" s="31">
        <f t="shared" si="88"/>
        <v>154104.11481696001</v>
      </c>
      <c r="BE31" s="31">
        <f t="shared" ref="BE31" si="89">SUM(BE32:BE33)</f>
        <v>158579.89435640001</v>
      </c>
      <c r="BF31" s="31">
        <f t="shared" si="81"/>
        <v>1984942.3615311196</v>
      </c>
      <c r="BG31" s="31">
        <f t="shared" ref="BG31:BH31" si="90">SUM(BG32:BG33)</f>
        <v>158222.34</v>
      </c>
      <c r="BH31" s="31">
        <f t="shared" si="90"/>
        <v>135155.17157999999</v>
      </c>
      <c r="BI31" s="31">
        <f t="shared" ref="BI31:BJ31" si="91">SUM(BI32:BI33)</f>
        <v>159774.80493906001</v>
      </c>
      <c r="BJ31" s="31">
        <f t="shared" si="91"/>
        <v>166956.13129244</v>
      </c>
      <c r="BK31" s="31">
        <f t="shared" ref="BK31:BL31" si="92">SUM(BK32:BK33)</f>
        <v>184728.16</v>
      </c>
      <c r="BL31" s="31">
        <f t="shared" si="92"/>
        <v>172560.93</v>
      </c>
      <c r="BM31" s="31">
        <f t="shared" ref="BM31:BR31" si="93">SUM(BM32:BM33)</f>
        <v>169423.71</v>
      </c>
      <c r="BN31" s="31">
        <f t="shared" si="93"/>
        <v>173082.93836792</v>
      </c>
      <c r="BO31" s="31">
        <f t="shared" si="93"/>
        <v>172300.18</v>
      </c>
      <c r="BP31" s="31">
        <f t="shared" si="93"/>
        <v>181679.27</v>
      </c>
      <c r="BQ31" s="31">
        <f t="shared" si="93"/>
        <v>162118.97</v>
      </c>
      <c r="BR31" s="31">
        <f t="shared" si="93"/>
        <v>164378.22</v>
      </c>
      <c r="BS31" s="31">
        <f t="shared" si="82"/>
        <v>2000380.8261794199</v>
      </c>
      <c r="BT31" s="31">
        <f t="shared" ref="BT31:CE31" si="94">SUM(BT32:BT33)</f>
        <v>149119.60125919999</v>
      </c>
      <c r="BU31" s="31">
        <f t="shared" si="94"/>
        <v>135963.88999999998</v>
      </c>
      <c r="BV31" s="31">
        <f t="shared" si="94"/>
        <v>156851.52860556002</v>
      </c>
      <c r="BW31" s="31">
        <f t="shared" si="94"/>
        <v>161517.03</v>
      </c>
      <c r="BX31" s="31">
        <f t="shared" si="94"/>
        <v>168662.03999999998</v>
      </c>
      <c r="BY31" s="31">
        <f t="shared" si="94"/>
        <v>149088.18</v>
      </c>
      <c r="BZ31" s="31">
        <f t="shared" si="94"/>
        <v>134139.269814</v>
      </c>
      <c r="CA31" s="31">
        <f t="shared" si="94"/>
        <v>155194.58886359999</v>
      </c>
      <c r="CB31" s="31">
        <f t="shared" si="94"/>
        <v>165914.58000000002</v>
      </c>
      <c r="CC31" s="31">
        <f t="shared" si="94"/>
        <v>168514.8</v>
      </c>
      <c r="CD31" s="31">
        <f t="shared" si="94"/>
        <v>160086.31729266001</v>
      </c>
      <c r="CE31" s="31">
        <f t="shared" si="94"/>
        <v>153849.09500347998</v>
      </c>
      <c r="CF31" s="31">
        <f t="shared" si="83"/>
        <v>1858900.9208384999</v>
      </c>
      <c r="CG31" s="31">
        <f t="shared" ref="CG31:CY31" si="95">SUM(CG32:CG33)</f>
        <v>152835.29999999999</v>
      </c>
      <c r="CH31" s="31">
        <f t="shared" si="95"/>
        <v>137851.62</v>
      </c>
      <c r="CI31" s="31">
        <f t="shared" si="95"/>
        <v>92132.47</v>
      </c>
      <c r="CJ31" s="31">
        <f t="shared" si="95"/>
        <v>45379.327401600007</v>
      </c>
      <c r="CK31" s="31">
        <f t="shared" si="95"/>
        <v>53407.922213039994</v>
      </c>
      <c r="CL31" s="31">
        <f t="shared" si="95"/>
        <v>55471.115045399994</v>
      </c>
      <c r="CM31" s="31">
        <f t="shared" si="95"/>
        <v>57090.082467600005</v>
      </c>
      <c r="CN31" s="31">
        <f t="shared" si="95"/>
        <v>68970.049958400021</v>
      </c>
      <c r="CO31" s="31">
        <f t="shared" si="95"/>
        <v>61151.01</v>
      </c>
      <c r="CP31" s="31">
        <f t="shared" si="95"/>
        <v>68934.42</v>
      </c>
      <c r="CQ31" s="31">
        <f t="shared" si="95"/>
        <v>97673.940992700023</v>
      </c>
      <c r="CR31" s="31">
        <f t="shared" si="95"/>
        <v>99586.226103060006</v>
      </c>
      <c r="CS31" s="14">
        <f t="shared" si="76"/>
        <v>990483.48418180016</v>
      </c>
      <c r="CT31" s="31">
        <f t="shared" si="95"/>
        <v>91425.204157319997</v>
      </c>
      <c r="CU31" s="31">
        <f t="shared" si="95"/>
        <v>86367.510851880012</v>
      </c>
      <c r="CV31" s="31">
        <f t="shared" si="95"/>
        <v>103209.92197731997</v>
      </c>
      <c r="CW31" s="31">
        <f t="shared" si="95"/>
        <v>95517.716152039968</v>
      </c>
      <c r="CX31" s="31">
        <f t="shared" si="95"/>
        <v>208549.12942597998</v>
      </c>
      <c r="CY31" s="31">
        <f t="shared" si="95"/>
        <v>228090.72796384001</v>
      </c>
      <c r="CZ31" s="31"/>
      <c r="DA31" s="31"/>
      <c r="DB31" s="31"/>
      <c r="DC31" s="31"/>
      <c r="DD31" s="31"/>
      <c r="DE31" s="31"/>
      <c r="DF31" s="14">
        <f t="shared" si="77"/>
        <v>813160.21052837989</v>
      </c>
    </row>
    <row r="32" spans="2:110" s="27" customFormat="1" ht="14.25" x14ac:dyDescent="0.2">
      <c r="B32" s="32" t="s">
        <v>25</v>
      </c>
      <c r="C32" s="14">
        <v>86675.240164799994</v>
      </c>
      <c r="D32" s="14">
        <v>89845.009760400004</v>
      </c>
      <c r="E32" s="14">
        <v>90572.326152719994</v>
      </c>
      <c r="F32" s="14">
        <f t="shared" si="84"/>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78"/>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79"/>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80"/>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1"/>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2"/>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83"/>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6"/>
        <v>771020.66917653999</v>
      </c>
      <c r="CT32" s="14">
        <v>72201.543560399994</v>
      </c>
      <c r="CU32" s="14">
        <v>76809.960000000006</v>
      </c>
      <c r="CV32" s="14">
        <v>87693.06504051997</v>
      </c>
      <c r="CW32" s="14">
        <v>78003.821558319964</v>
      </c>
      <c r="CX32" s="14">
        <v>159752.77018427997</v>
      </c>
      <c r="CY32" s="14">
        <v>177439.46817408002</v>
      </c>
      <c r="CZ32" s="14"/>
      <c r="DA32" s="14"/>
      <c r="DB32" s="14"/>
      <c r="DC32" s="14"/>
      <c r="DD32" s="14"/>
      <c r="DE32" s="14"/>
      <c r="DF32" s="14">
        <f t="shared" si="77"/>
        <v>651900.62851759989</v>
      </c>
    </row>
    <row r="33" spans="2:110" s="27" customFormat="1" ht="14.25" x14ac:dyDescent="0.2">
      <c r="B33" s="32" t="s">
        <v>24</v>
      </c>
      <c r="C33" s="14">
        <v>65507.483705999999</v>
      </c>
      <c r="D33" s="14">
        <v>60483.408797999997</v>
      </c>
      <c r="E33" s="14">
        <v>59948.039673359999</v>
      </c>
      <c r="F33" s="14">
        <f t="shared" si="84"/>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78"/>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79"/>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80"/>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1"/>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2"/>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83"/>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6"/>
        <v>219462.81500525997</v>
      </c>
      <c r="CT33" s="14">
        <v>19223.660596919995</v>
      </c>
      <c r="CU33" s="14">
        <v>9557.5508518799998</v>
      </c>
      <c r="CV33" s="14">
        <v>15516.856936799997</v>
      </c>
      <c r="CW33" s="14">
        <v>17513.894593719997</v>
      </c>
      <c r="CX33" s="14">
        <v>48796.359241700004</v>
      </c>
      <c r="CY33" s="14">
        <v>50651.259789759992</v>
      </c>
      <c r="CZ33" s="14"/>
      <c r="DA33" s="14"/>
      <c r="DB33" s="14"/>
      <c r="DC33" s="14"/>
      <c r="DD33" s="14"/>
      <c r="DE33" s="14"/>
      <c r="DF33" s="14">
        <f t="shared" si="77"/>
        <v>161259.58201078</v>
      </c>
    </row>
    <row r="34" spans="2:110" s="29" customFormat="1" ht="15" x14ac:dyDescent="0.25">
      <c r="B34" s="30" t="s">
        <v>27</v>
      </c>
      <c r="C34" s="14">
        <f>SUM(C35:C36)</f>
        <v>0</v>
      </c>
      <c r="D34" s="14">
        <f>SUM(D35:D36)</f>
        <v>0</v>
      </c>
      <c r="E34" s="14">
        <f>SUM(E35:E36)</f>
        <v>644603.03993597196</v>
      </c>
      <c r="F34" s="14">
        <f t="shared" si="84"/>
        <v>644603.03993597196</v>
      </c>
      <c r="G34" s="14">
        <v>0</v>
      </c>
      <c r="H34" s="14">
        <v>0</v>
      </c>
      <c r="I34" s="14">
        <v>0</v>
      </c>
      <c r="J34" s="14">
        <v>0</v>
      </c>
      <c r="K34" s="14">
        <v>0</v>
      </c>
      <c r="L34" s="14">
        <v>0</v>
      </c>
      <c r="M34" s="14">
        <v>0</v>
      </c>
      <c r="N34" s="14">
        <v>0</v>
      </c>
      <c r="O34" s="14">
        <v>0</v>
      </c>
      <c r="P34" s="14">
        <v>0</v>
      </c>
      <c r="Q34" s="14">
        <v>0</v>
      </c>
      <c r="R34" s="14">
        <v>0</v>
      </c>
      <c r="S34" s="14">
        <f t="shared" si="78"/>
        <v>0</v>
      </c>
      <c r="T34" s="14">
        <f>SUM(T35:T36)</f>
        <v>0</v>
      </c>
      <c r="U34" s="14">
        <f t="shared" ref="U34:AE34" si="96">SUM(U35:U36)</f>
        <v>0</v>
      </c>
      <c r="V34" s="14">
        <f t="shared" si="96"/>
        <v>0</v>
      </c>
      <c r="W34" s="14">
        <f t="shared" si="96"/>
        <v>0</v>
      </c>
      <c r="X34" s="14">
        <f t="shared" si="96"/>
        <v>0</v>
      </c>
      <c r="Y34" s="14">
        <f t="shared" si="96"/>
        <v>0</v>
      </c>
      <c r="Z34" s="14">
        <f t="shared" si="96"/>
        <v>0</v>
      </c>
      <c r="AA34" s="14">
        <f t="shared" si="96"/>
        <v>0</v>
      </c>
      <c r="AB34" s="14">
        <f t="shared" si="96"/>
        <v>0</v>
      </c>
      <c r="AC34" s="14">
        <f t="shared" si="96"/>
        <v>0</v>
      </c>
      <c r="AD34" s="14">
        <f t="shared" si="96"/>
        <v>0</v>
      </c>
      <c r="AE34" s="14">
        <f t="shared" si="96"/>
        <v>926033.52450457995</v>
      </c>
      <c r="AF34" s="14">
        <f t="shared" si="79"/>
        <v>926033.52450457995</v>
      </c>
      <c r="AG34" s="14">
        <f>SUM(AG35:AG36)</f>
        <v>0</v>
      </c>
      <c r="AH34" s="14">
        <f t="shared" ref="AH34:AR34" si="97">SUM(AH35:AH36)</f>
        <v>0</v>
      </c>
      <c r="AI34" s="14">
        <f t="shared" si="97"/>
        <v>0</v>
      </c>
      <c r="AJ34" s="14">
        <f t="shared" si="97"/>
        <v>0</v>
      </c>
      <c r="AK34" s="14">
        <f t="shared" si="97"/>
        <v>0</v>
      </c>
      <c r="AL34" s="14">
        <f t="shared" si="97"/>
        <v>0</v>
      </c>
      <c r="AM34" s="14">
        <f t="shared" si="97"/>
        <v>0</v>
      </c>
      <c r="AN34" s="14">
        <f t="shared" si="97"/>
        <v>0</v>
      </c>
      <c r="AO34" s="14">
        <f t="shared" si="97"/>
        <v>0</v>
      </c>
      <c r="AP34" s="14">
        <f t="shared" si="97"/>
        <v>0</v>
      </c>
      <c r="AQ34" s="14">
        <f t="shared" si="97"/>
        <v>0</v>
      </c>
      <c r="AR34" s="14">
        <f t="shared" si="97"/>
        <v>1391804.437970533</v>
      </c>
      <c r="AS34" s="14">
        <f t="shared" si="80"/>
        <v>1391804.437970533</v>
      </c>
      <c r="AT34" s="14">
        <f t="shared" ref="AT34:AY34" si="98">SUM(AS35:AS36)</f>
        <v>1391804.437970533</v>
      </c>
      <c r="AU34" s="14">
        <f t="shared" si="98"/>
        <v>0</v>
      </c>
      <c r="AV34" s="14">
        <f t="shared" si="98"/>
        <v>0</v>
      </c>
      <c r="AW34" s="14">
        <f t="shared" si="98"/>
        <v>0</v>
      </c>
      <c r="AX34" s="14">
        <f t="shared" si="98"/>
        <v>0</v>
      </c>
      <c r="AY34" s="14">
        <f t="shared" si="98"/>
        <v>0</v>
      </c>
      <c r="AZ34" s="14">
        <v>0</v>
      </c>
      <c r="BA34" s="14">
        <v>0</v>
      </c>
      <c r="BB34" s="14">
        <v>0</v>
      </c>
      <c r="BC34" s="14">
        <v>0</v>
      </c>
      <c r="BD34" s="14">
        <f t="shared" ref="BD34:BH34" si="99">SUM(BD35:BD36)</f>
        <v>0</v>
      </c>
      <c r="BE34" s="14">
        <f t="shared" si="99"/>
        <v>1348406.116769145</v>
      </c>
      <c r="BF34" s="14">
        <f t="shared" si="81"/>
        <v>2740210.5547396783</v>
      </c>
      <c r="BG34" s="14">
        <f t="shared" si="99"/>
        <v>0</v>
      </c>
      <c r="BH34" s="14">
        <f t="shared" si="99"/>
        <v>0</v>
      </c>
      <c r="BI34" s="14">
        <f t="shared" ref="BI34:BQ34" si="100">SUM(BI35:BI36)</f>
        <v>0</v>
      </c>
      <c r="BJ34" s="14">
        <f t="shared" si="100"/>
        <v>0</v>
      </c>
      <c r="BK34" s="14">
        <f t="shared" si="100"/>
        <v>0</v>
      </c>
      <c r="BL34" s="14">
        <f t="shared" si="100"/>
        <v>0</v>
      </c>
      <c r="BM34" s="14">
        <f t="shared" si="100"/>
        <v>0</v>
      </c>
      <c r="BN34" s="14">
        <f t="shared" si="100"/>
        <v>0</v>
      </c>
      <c r="BO34" s="14">
        <f t="shared" si="100"/>
        <v>0</v>
      </c>
      <c r="BP34" s="14">
        <f t="shared" si="100"/>
        <v>0</v>
      </c>
      <c r="BQ34" s="14">
        <f t="shared" si="100"/>
        <v>0</v>
      </c>
      <c r="BR34" s="14">
        <f>SUM(BR35:BR36)</f>
        <v>1652180.591</v>
      </c>
      <c r="BS34" s="14">
        <f t="shared" si="82"/>
        <v>1652180.591</v>
      </c>
      <c r="BT34" s="14">
        <f t="shared" ref="BT34:CC34" si="101">SUM(BT35:BT36)</f>
        <v>0</v>
      </c>
      <c r="BU34" s="14">
        <f t="shared" si="101"/>
        <v>0</v>
      </c>
      <c r="BV34" s="14">
        <f t="shared" si="101"/>
        <v>0</v>
      </c>
      <c r="BW34" s="14">
        <f t="shared" si="101"/>
        <v>0</v>
      </c>
      <c r="BX34" s="14">
        <f t="shared" si="101"/>
        <v>0</v>
      </c>
      <c r="BY34" s="14">
        <f t="shared" si="101"/>
        <v>0</v>
      </c>
      <c r="BZ34" s="14">
        <f t="shared" si="101"/>
        <v>0</v>
      </c>
      <c r="CA34" s="14">
        <f t="shared" si="101"/>
        <v>0</v>
      </c>
      <c r="CB34" s="14">
        <f t="shared" si="101"/>
        <v>0</v>
      </c>
      <c r="CC34" s="14">
        <f t="shared" si="101"/>
        <v>0</v>
      </c>
      <c r="CD34" s="14">
        <f>SUM(CD35:CD36)</f>
        <v>0</v>
      </c>
      <c r="CE34" s="14">
        <f>SUM(CE35:CE36)</f>
        <v>1669839.3228436538</v>
      </c>
      <c r="CF34" s="14">
        <f t="shared" si="83"/>
        <v>1669839.3228436538</v>
      </c>
      <c r="CG34" s="14">
        <f>SUM(CG35:CG36)</f>
        <v>0</v>
      </c>
      <c r="CH34" s="14">
        <f>SUM(CH35:CH36)</f>
        <v>0</v>
      </c>
      <c r="CI34" s="14">
        <f>SUM(CI35:CI36)</f>
        <v>0</v>
      </c>
      <c r="CJ34" s="14">
        <f t="shared" ref="CJ34:CR34" si="102">SUM(CJ35:CJ36)</f>
        <v>0</v>
      </c>
      <c r="CK34" s="14">
        <f t="shared" si="102"/>
        <v>0</v>
      </c>
      <c r="CL34" s="14">
        <f t="shared" si="102"/>
        <v>0</v>
      </c>
      <c r="CM34" s="14">
        <f t="shared" si="102"/>
        <v>0</v>
      </c>
      <c r="CN34" s="14">
        <f t="shared" si="102"/>
        <v>0</v>
      </c>
      <c r="CO34" s="14">
        <f t="shared" si="102"/>
        <v>0</v>
      </c>
      <c r="CP34" s="14">
        <f t="shared" si="102"/>
        <v>0</v>
      </c>
      <c r="CQ34" s="14">
        <f t="shared" si="102"/>
        <v>0</v>
      </c>
      <c r="CR34" s="14">
        <f t="shared" si="102"/>
        <v>2021152.3592320001</v>
      </c>
      <c r="CS34" s="14">
        <f t="shared" si="76"/>
        <v>2021152.3592320001</v>
      </c>
      <c r="CT34" s="14">
        <f t="shared" ref="CT34:CU34" si="103">SUM(CT35:CT36)</f>
        <v>0</v>
      </c>
      <c r="CU34" s="14">
        <f t="shared" si="103"/>
        <v>0</v>
      </c>
      <c r="CV34" s="14"/>
      <c r="CW34" s="14"/>
      <c r="CX34" s="14"/>
      <c r="CY34" s="14"/>
      <c r="CZ34" s="14"/>
      <c r="DA34" s="14"/>
      <c r="DB34" s="14"/>
      <c r="DC34" s="14"/>
      <c r="DD34" s="14"/>
      <c r="DE34" s="14"/>
      <c r="DF34" s="14">
        <f t="shared" si="77"/>
        <v>0</v>
      </c>
    </row>
    <row r="35" spans="2:110" s="37" customFormat="1" ht="28.5" x14ac:dyDescent="0.2">
      <c r="B35" s="34" t="s">
        <v>25</v>
      </c>
      <c r="C35" s="35" t="s">
        <v>28</v>
      </c>
      <c r="D35" s="35" t="s">
        <v>28</v>
      </c>
      <c r="E35" s="36">
        <v>442093.90151485399</v>
      </c>
      <c r="F35" s="36">
        <f t="shared" si="84"/>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78"/>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79"/>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80"/>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81"/>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82"/>
        <v>1106654.2609999999</v>
      </c>
      <c r="BT35" s="87" t="s">
        <v>29</v>
      </c>
      <c r="BU35" s="87" t="s">
        <v>29</v>
      </c>
      <c r="BV35" s="87" t="s">
        <v>29</v>
      </c>
      <c r="BW35" s="87" t="s">
        <v>29</v>
      </c>
      <c r="BX35" s="87" t="s">
        <v>29</v>
      </c>
      <c r="BY35" s="87" t="s">
        <v>29</v>
      </c>
      <c r="BZ35" s="87" t="s">
        <v>29</v>
      </c>
      <c r="CA35" s="87" t="s">
        <v>29</v>
      </c>
      <c r="CB35" s="87" t="s">
        <v>29</v>
      </c>
      <c r="CC35" s="87" t="s">
        <v>29</v>
      </c>
      <c r="CD35" s="87" t="s">
        <v>29</v>
      </c>
      <c r="CE35" s="14">
        <v>1113845.4412135384</v>
      </c>
      <c r="CF35" s="14">
        <f t="shared" si="83"/>
        <v>1113845.4412135384</v>
      </c>
      <c r="CG35" s="87" t="s">
        <v>29</v>
      </c>
      <c r="CH35" s="87" t="s">
        <v>29</v>
      </c>
      <c r="CI35" s="87" t="s">
        <v>29</v>
      </c>
      <c r="CJ35" s="87" t="s">
        <v>29</v>
      </c>
      <c r="CK35" s="87" t="s">
        <v>29</v>
      </c>
      <c r="CL35" s="87" t="s">
        <v>29</v>
      </c>
      <c r="CM35" s="87" t="s">
        <v>29</v>
      </c>
      <c r="CN35" s="87" t="s">
        <v>29</v>
      </c>
      <c r="CO35" s="87" t="s">
        <v>29</v>
      </c>
      <c r="CP35" s="87" t="s">
        <v>29</v>
      </c>
      <c r="CQ35" s="87" t="s">
        <v>29</v>
      </c>
      <c r="CR35" s="14">
        <v>1382700.6409088001</v>
      </c>
      <c r="CS35" s="14">
        <f t="shared" si="76"/>
        <v>1382700.6409088001</v>
      </c>
      <c r="CT35" s="87" t="s">
        <v>29</v>
      </c>
      <c r="CU35" s="87" t="s">
        <v>29</v>
      </c>
      <c r="CV35" s="87" t="s">
        <v>29</v>
      </c>
      <c r="CW35" s="87" t="s">
        <v>29</v>
      </c>
      <c r="CX35" s="87" t="s">
        <v>29</v>
      </c>
      <c r="CY35" s="87" t="s">
        <v>29</v>
      </c>
      <c r="CZ35" s="87"/>
      <c r="DA35" s="87"/>
      <c r="DB35" s="87"/>
      <c r="DC35" s="87"/>
      <c r="DD35" s="87"/>
      <c r="DE35" s="14"/>
      <c r="DF35" s="14">
        <f t="shared" si="77"/>
        <v>0</v>
      </c>
    </row>
    <row r="36" spans="2:110" s="37" customFormat="1" ht="28.5" x14ac:dyDescent="0.2">
      <c r="B36" s="34" t="s">
        <v>24</v>
      </c>
      <c r="C36" s="35" t="s">
        <v>28</v>
      </c>
      <c r="D36" s="35" t="s">
        <v>28</v>
      </c>
      <c r="E36" s="36">
        <v>202509.138421118</v>
      </c>
      <c r="F36" s="36">
        <f t="shared" si="84"/>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78"/>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79"/>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80"/>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81"/>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82"/>
        <v>545526.32999999996</v>
      </c>
      <c r="BT36" s="87" t="s">
        <v>29</v>
      </c>
      <c r="BU36" s="87" t="s">
        <v>29</v>
      </c>
      <c r="BV36" s="87" t="s">
        <v>29</v>
      </c>
      <c r="BW36" s="87" t="s">
        <v>29</v>
      </c>
      <c r="BX36" s="87" t="s">
        <v>29</v>
      </c>
      <c r="BY36" s="87" t="s">
        <v>29</v>
      </c>
      <c r="BZ36" s="87" t="s">
        <v>29</v>
      </c>
      <c r="CA36" s="87" t="s">
        <v>29</v>
      </c>
      <c r="CB36" s="87" t="s">
        <v>29</v>
      </c>
      <c r="CC36" s="87" t="s">
        <v>29</v>
      </c>
      <c r="CD36" s="87" t="s">
        <v>29</v>
      </c>
      <c r="CE36" s="14">
        <v>555993.88163011544</v>
      </c>
      <c r="CF36" s="14">
        <f t="shared" si="83"/>
        <v>555993.88163011544</v>
      </c>
      <c r="CG36" s="87" t="s">
        <v>29</v>
      </c>
      <c r="CH36" s="87" t="s">
        <v>29</v>
      </c>
      <c r="CI36" s="87" t="s">
        <v>29</v>
      </c>
      <c r="CJ36" s="87" t="s">
        <v>29</v>
      </c>
      <c r="CK36" s="87" t="s">
        <v>29</v>
      </c>
      <c r="CL36" s="87" t="s">
        <v>29</v>
      </c>
      <c r="CM36" s="87" t="s">
        <v>29</v>
      </c>
      <c r="CN36" s="87" t="s">
        <v>29</v>
      </c>
      <c r="CO36" s="87" t="s">
        <v>29</v>
      </c>
      <c r="CP36" s="87" t="s">
        <v>29</v>
      </c>
      <c r="CQ36" s="87" t="s">
        <v>29</v>
      </c>
      <c r="CR36" s="14">
        <v>638451.71832320001</v>
      </c>
      <c r="CS36" s="14">
        <f t="shared" si="76"/>
        <v>638451.71832320001</v>
      </c>
      <c r="CT36" s="87" t="s">
        <v>29</v>
      </c>
      <c r="CU36" s="87" t="s">
        <v>29</v>
      </c>
      <c r="CV36" s="87" t="s">
        <v>29</v>
      </c>
      <c r="CW36" s="87" t="s">
        <v>29</v>
      </c>
      <c r="CX36" s="87" t="s">
        <v>29</v>
      </c>
      <c r="CY36" s="87" t="s">
        <v>29</v>
      </c>
      <c r="CZ36" s="87"/>
      <c r="DA36" s="87"/>
      <c r="DB36" s="87"/>
      <c r="DC36" s="87"/>
      <c r="DD36" s="87"/>
      <c r="DE36" s="14"/>
      <c r="DF36" s="14">
        <f t="shared" si="77"/>
        <v>0</v>
      </c>
    </row>
    <row r="37" spans="2:110" s="29" customFormat="1" ht="15" x14ac:dyDescent="0.25">
      <c r="B37" s="30" t="s">
        <v>20</v>
      </c>
      <c r="C37" s="31">
        <v>0</v>
      </c>
      <c r="D37" s="31">
        <v>0</v>
      </c>
      <c r="E37" s="31">
        <v>0</v>
      </c>
      <c r="F37" s="31">
        <f t="shared" si="84"/>
        <v>0</v>
      </c>
      <c r="G37" s="31">
        <v>0</v>
      </c>
      <c r="H37" s="31">
        <v>0</v>
      </c>
      <c r="I37" s="31">
        <v>0</v>
      </c>
      <c r="J37" s="31">
        <v>0</v>
      </c>
      <c r="K37" s="31">
        <v>0</v>
      </c>
      <c r="L37" s="31">
        <v>0</v>
      </c>
      <c r="M37" s="31">
        <v>0</v>
      </c>
      <c r="N37" s="31">
        <v>0</v>
      </c>
      <c r="O37" s="31">
        <v>0</v>
      </c>
      <c r="P37" s="31">
        <v>0</v>
      </c>
      <c r="Q37" s="31">
        <v>0</v>
      </c>
      <c r="R37" s="31">
        <v>0</v>
      </c>
      <c r="S37" s="31">
        <f t="shared" si="78"/>
        <v>0</v>
      </c>
      <c r="T37" s="31">
        <v>0</v>
      </c>
      <c r="U37" s="31">
        <v>0</v>
      </c>
      <c r="V37" s="31">
        <v>0</v>
      </c>
      <c r="W37" s="31">
        <v>0</v>
      </c>
      <c r="X37" s="31">
        <v>0</v>
      </c>
      <c r="Y37" s="31">
        <v>0</v>
      </c>
      <c r="Z37" s="31">
        <v>0</v>
      </c>
      <c r="AA37" s="31">
        <v>0</v>
      </c>
      <c r="AB37" s="31">
        <v>0</v>
      </c>
      <c r="AC37" s="31">
        <v>0</v>
      </c>
      <c r="AD37" s="31">
        <v>0</v>
      </c>
      <c r="AE37" s="31">
        <v>0</v>
      </c>
      <c r="AF37" s="31">
        <f t="shared" si="79"/>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2"/>
        <v>0</v>
      </c>
      <c r="BT37" s="31">
        <v>0</v>
      </c>
      <c r="BU37" s="31">
        <v>0</v>
      </c>
      <c r="BV37" s="31">
        <v>0</v>
      </c>
      <c r="BW37" s="31">
        <v>0</v>
      </c>
      <c r="BX37" s="31">
        <v>0</v>
      </c>
      <c r="BY37" s="31">
        <v>0</v>
      </c>
      <c r="BZ37" s="31">
        <v>0</v>
      </c>
      <c r="CA37" s="31">
        <v>0</v>
      </c>
      <c r="CB37" s="31">
        <v>0</v>
      </c>
      <c r="CC37" s="31">
        <v>0</v>
      </c>
      <c r="CD37" s="31">
        <v>0</v>
      </c>
      <c r="CE37" s="31">
        <v>0</v>
      </c>
      <c r="CF37" s="31">
        <f t="shared" si="83"/>
        <v>0</v>
      </c>
      <c r="CG37" s="31">
        <v>0</v>
      </c>
      <c r="CH37" s="31">
        <v>0</v>
      </c>
      <c r="CI37" s="31">
        <v>0</v>
      </c>
      <c r="CJ37" s="31"/>
      <c r="CK37" s="31"/>
      <c r="CL37" s="31"/>
      <c r="CM37" s="31"/>
      <c r="CN37" s="31"/>
      <c r="CO37" s="31"/>
      <c r="CP37" s="31"/>
      <c r="CQ37" s="31"/>
      <c r="CR37" s="31"/>
      <c r="CS37" s="14">
        <f t="shared" si="76"/>
        <v>0</v>
      </c>
      <c r="CT37" s="31"/>
      <c r="CU37" s="31"/>
      <c r="CV37" s="31"/>
      <c r="CW37" s="31"/>
      <c r="CX37" s="31"/>
      <c r="CY37" s="31"/>
      <c r="CZ37" s="31"/>
      <c r="DA37" s="31"/>
      <c r="DB37" s="31"/>
      <c r="DC37" s="31"/>
      <c r="DD37" s="31"/>
      <c r="DE37" s="31"/>
      <c r="DF37" s="14">
        <f t="shared" si="77"/>
        <v>0</v>
      </c>
    </row>
    <row r="38" spans="2:110" s="29" customFormat="1" ht="15" x14ac:dyDescent="0.25">
      <c r="B38" s="30" t="s">
        <v>8</v>
      </c>
      <c r="C38" s="31">
        <f>+C28+C31+C34</f>
        <v>5287747.3582285</v>
      </c>
      <c r="D38" s="31">
        <f>+D28+D31+D34</f>
        <v>4991504.7907684799</v>
      </c>
      <c r="E38" s="31">
        <f>+E28+E31+E34</f>
        <v>5319983.946996822</v>
      </c>
      <c r="F38" s="31">
        <f t="shared" si="84"/>
        <v>15599236.095993802</v>
      </c>
      <c r="G38" s="31">
        <f>SUM(G28:G37)</f>
        <v>8483091.1699299999</v>
      </c>
      <c r="H38" s="31">
        <f t="shared" ref="H38:R38" si="104">SUM(H28:H37)</f>
        <v>6845698.5422321213</v>
      </c>
      <c r="I38" s="31">
        <f t="shared" si="104"/>
        <v>8374105.6025689207</v>
      </c>
      <c r="J38" s="31">
        <f t="shared" si="104"/>
        <v>8755526.1724145189</v>
      </c>
      <c r="K38" s="31">
        <f t="shared" si="104"/>
        <v>9716442.1155603211</v>
      </c>
      <c r="L38" s="31">
        <f t="shared" si="104"/>
        <v>10193153.894134039</v>
      </c>
      <c r="M38" s="31">
        <f t="shared" si="104"/>
        <v>11076169.680037439</v>
      </c>
      <c r="N38" s="31">
        <f t="shared" si="104"/>
        <v>11720916.454969119</v>
      </c>
      <c r="O38" s="31">
        <f t="shared" si="104"/>
        <v>10667483.942510281</v>
      </c>
      <c r="P38" s="31">
        <f t="shared" si="104"/>
        <v>11702939.617028799</v>
      </c>
      <c r="Q38" s="31">
        <f t="shared" si="104"/>
        <v>10893226.236534398</v>
      </c>
      <c r="R38" s="31">
        <f t="shared" si="104"/>
        <v>11691247.926594615</v>
      </c>
      <c r="S38" s="31">
        <f t="shared" si="78"/>
        <v>120120001.35451457</v>
      </c>
      <c r="T38" s="31">
        <v>0</v>
      </c>
      <c r="U38" s="31">
        <v>0</v>
      </c>
      <c r="V38" s="31">
        <v>0</v>
      </c>
      <c r="W38" s="31">
        <v>0</v>
      </c>
      <c r="X38" s="31">
        <v>0</v>
      </c>
      <c r="Y38" s="31">
        <v>0</v>
      </c>
      <c r="Z38" s="31">
        <v>0</v>
      </c>
      <c r="AA38" s="31">
        <v>0</v>
      </c>
      <c r="AB38" s="31">
        <v>0</v>
      </c>
      <c r="AC38" s="31">
        <v>0</v>
      </c>
      <c r="AD38" s="31">
        <v>0</v>
      </c>
      <c r="AE38" s="31">
        <v>0</v>
      </c>
      <c r="AF38" s="31">
        <f t="shared" si="79"/>
        <v>0</v>
      </c>
      <c r="AG38" s="31">
        <f>+AG28+AG31+AG34+AG37</f>
        <v>6074305.1003107196</v>
      </c>
      <c r="AH38" s="31">
        <f t="shared" ref="AH38:AO38" si="105">+AH28+AH31+AH34+AH37</f>
        <v>5749844.1911808001</v>
      </c>
      <c r="AI38" s="31">
        <f t="shared" si="105"/>
        <v>7031012.6314301407</v>
      </c>
      <c r="AJ38" s="31">
        <f t="shared" si="105"/>
        <v>6465074.9258921193</v>
      </c>
      <c r="AK38" s="31">
        <f t="shared" si="105"/>
        <v>9076279.6266191993</v>
      </c>
      <c r="AL38" s="31">
        <f t="shared" si="105"/>
        <v>8551624.0594356004</v>
      </c>
      <c r="AM38" s="31">
        <f t="shared" si="105"/>
        <v>9060405.0921887998</v>
      </c>
      <c r="AN38" s="31">
        <f t="shared" si="105"/>
        <v>8806386.8314553201</v>
      </c>
      <c r="AO38" s="31">
        <f t="shared" si="105"/>
        <v>9823737.904697001</v>
      </c>
      <c r="AP38" s="31">
        <f>+AP28+AP31+AP34+AP37</f>
        <v>10248550.271054521</v>
      </c>
      <c r="AQ38" s="31">
        <f>+AQ28+AQ31+AQ34+AQ37</f>
        <v>9909830.1861861199</v>
      </c>
      <c r="AR38" s="31">
        <f>+AR28+AR31+AR34+AR37</f>
        <v>10882628.170581732</v>
      </c>
      <c r="AS38" s="31">
        <f>SUM(AG38:AR38)</f>
        <v>101679678.99103206</v>
      </c>
      <c r="AT38" s="31">
        <f t="shared" ref="AT38:BD38" si="106">+AT28+AT31+AT34+AT37</f>
        <v>9033002.0579705331</v>
      </c>
      <c r="AU38" s="31">
        <f t="shared" si="106"/>
        <v>6636276.7537080003</v>
      </c>
      <c r="AV38" s="31">
        <f t="shared" si="106"/>
        <v>7671017.4948781002</v>
      </c>
      <c r="AW38" s="31">
        <f t="shared" si="106"/>
        <v>8867201.4815850612</v>
      </c>
      <c r="AX38" s="31">
        <f t="shared" si="106"/>
        <v>10825946.779390501</v>
      </c>
      <c r="AY38" s="31">
        <f t="shared" si="106"/>
        <v>10450290.8493207</v>
      </c>
      <c r="AZ38" s="31">
        <f t="shared" si="106"/>
        <v>10416372.937002501</v>
      </c>
      <c r="BA38" s="31">
        <f t="shared" si="106"/>
        <v>10059581.403042002</v>
      </c>
      <c r="BB38" s="31">
        <f t="shared" si="106"/>
        <v>11061647.222258821</v>
      </c>
      <c r="BC38" s="31">
        <f t="shared" si="106"/>
        <v>11679342.39842332</v>
      </c>
      <c r="BD38" s="31">
        <f t="shared" si="106"/>
        <v>10435684.237240419</v>
      </c>
      <c r="BE38" s="31">
        <f t="shared" ref="BE38" si="107">+BE28+BE31+BE34+BE37</f>
        <v>11089567.769107744</v>
      </c>
      <c r="BF38" s="31">
        <f>SUM(AT38:BE38)</f>
        <v>118225931.3839277</v>
      </c>
      <c r="BG38" s="31">
        <f t="shared" ref="BG38:BH38" si="108">+BG28+BG31+BG34+BG37</f>
        <v>9035096.1123966612</v>
      </c>
      <c r="BH38" s="31">
        <f t="shared" si="108"/>
        <v>6877458.154476</v>
      </c>
      <c r="BI38" s="31">
        <f t="shared" ref="BI38:BJ38" si="109">+BI28+BI31+BI34+BI37</f>
        <v>9273878.7354800794</v>
      </c>
      <c r="BJ38" s="31">
        <f t="shared" si="109"/>
        <v>8703394.9012924396</v>
      </c>
      <c r="BK38" s="31">
        <f t="shared" ref="BK38:BL38" si="110">+BK28+BK31+BK34+BK37</f>
        <v>12875347.609999999</v>
      </c>
      <c r="BL38" s="31">
        <f t="shared" si="110"/>
        <v>11928644.359999999</v>
      </c>
      <c r="BM38" s="31">
        <f t="shared" ref="BM38:BQ38" si="111">+BM28+BM31+BM34+BM37</f>
        <v>11967965.740000002</v>
      </c>
      <c r="BN38" s="31">
        <f t="shared" si="111"/>
        <v>11623544.84836792</v>
      </c>
      <c r="BO38" s="31">
        <f t="shared" si="111"/>
        <v>12108722.85</v>
      </c>
      <c r="BP38" s="31">
        <f t="shared" si="111"/>
        <v>12646673.189999999</v>
      </c>
      <c r="BQ38" s="31">
        <f t="shared" si="111"/>
        <v>11694604.700000001</v>
      </c>
      <c r="BR38" s="31">
        <f>+BR28+BR31+BR34+BR37</f>
        <v>13059999.311000001</v>
      </c>
      <c r="BS38" s="31">
        <f t="shared" si="82"/>
        <v>131795330.51301309</v>
      </c>
      <c r="BT38" s="31">
        <f t="shared" ref="BT38:CD38" si="112">+BT28+BT31+BT34+BT37</f>
        <v>10064159.864586299</v>
      </c>
      <c r="BU38" s="31">
        <f t="shared" si="112"/>
        <v>5880426.3499999996</v>
      </c>
      <c r="BV38" s="31">
        <f t="shared" si="112"/>
        <v>7381761.8386055594</v>
      </c>
      <c r="BW38" s="31">
        <f>+BW28+BW31+BW34+BW37</f>
        <v>9643972.4499999993</v>
      </c>
      <c r="BX38" s="31">
        <f t="shared" si="112"/>
        <v>12983475.299999999</v>
      </c>
      <c r="BY38" s="31">
        <f t="shared" si="112"/>
        <v>12390944.705623759</v>
      </c>
      <c r="BZ38" s="31">
        <f t="shared" si="112"/>
        <v>10829023.039813999</v>
      </c>
      <c r="CA38" s="31">
        <f t="shared" si="112"/>
        <v>12312298.162570691</v>
      </c>
      <c r="CB38" s="31">
        <f t="shared" si="112"/>
        <v>12270760.020000001</v>
      </c>
      <c r="CC38" s="31">
        <f t="shared" si="112"/>
        <v>11546597.068790391</v>
      </c>
      <c r="CD38" s="31">
        <f t="shared" si="112"/>
        <v>12957037.212142831</v>
      </c>
      <c r="CE38" s="31">
        <f>+CE28+CE31+CE34+CE37</f>
        <v>13858160.557847135</v>
      </c>
      <c r="CF38" s="31">
        <f t="shared" si="83"/>
        <v>132118616.56998065</v>
      </c>
      <c r="CG38" s="31">
        <f>+CG28+CG31+CG34+CG37</f>
        <v>10346329.409400001</v>
      </c>
      <c r="CH38" s="31">
        <f>+CH28+CH31+CH34+CH37</f>
        <v>8319670.7000000002</v>
      </c>
      <c r="CI38" s="31">
        <f t="shared" ref="CI38:CR38" si="113">+CI28+CI31+CI34+CI37</f>
        <v>5917747.3799999999</v>
      </c>
      <c r="CJ38" s="31">
        <f t="shared" si="113"/>
        <v>1193768.7794016013</v>
      </c>
      <c r="CK38" s="31">
        <f t="shared" si="113"/>
        <v>4114135.1018130388</v>
      </c>
      <c r="CL38" s="31">
        <f t="shared" si="113"/>
        <v>5155417.5050454009</v>
      </c>
      <c r="CM38" s="31">
        <f t="shared" si="113"/>
        <v>3895789.8898676028</v>
      </c>
      <c r="CN38" s="31">
        <f t="shared" si="113"/>
        <v>3630063.9659584006</v>
      </c>
      <c r="CO38" s="31">
        <f t="shared" si="113"/>
        <v>5549293.7000000002</v>
      </c>
      <c r="CP38" s="31">
        <f t="shared" si="113"/>
        <v>5287128.99</v>
      </c>
      <c r="CQ38" s="31">
        <f t="shared" si="113"/>
        <v>7552771.7309927</v>
      </c>
      <c r="CR38" s="31">
        <f t="shared" si="113"/>
        <v>6664713.5253350595</v>
      </c>
      <c r="CS38" s="14">
        <f t="shared" si="76"/>
        <v>67626830.677813813</v>
      </c>
      <c r="CT38" s="31">
        <f t="shared" ref="CT38:CY38" si="114">+CT28+CT31+CT34+CT37</f>
        <v>6622079.7677573198</v>
      </c>
      <c r="CU38" s="31">
        <f t="shared" si="114"/>
        <v>5875107.4408518802</v>
      </c>
      <c r="CV38" s="31">
        <f t="shared" si="114"/>
        <v>6422949.1019773195</v>
      </c>
      <c r="CW38" s="31">
        <f t="shared" si="114"/>
        <v>6692759.01895204</v>
      </c>
      <c r="CX38" s="31">
        <f t="shared" si="114"/>
        <v>8461535.0678259805</v>
      </c>
      <c r="CY38" s="31">
        <f t="shared" si="114"/>
        <v>8332431.9011638397</v>
      </c>
      <c r="CZ38" s="31"/>
      <c r="DA38" s="31"/>
      <c r="DB38" s="31"/>
      <c r="DC38" s="31"/>
      <c r="DD38" s="31"/>
      <c r="DE38" s="31"/>
      <c r="DF38" s="14">
        <f t="shared" si="77"/>
        <v>42406862.298528381</v>
      </c>
    </row>
    <row r="39" spans="2:110" ht="24" x14ac:dyDescent="0.2">
      <c r="B39" s="78" t="s">
        <v>146</v>
      </c>
    </row>
    <row r="40" spans="2:110" x14ac:dyDescent="0.2">
      <c r="B40" s="76"/>
    </row>
  </sheetData>
  <mergeCells count="41">
    <mergeCell ref="CT6:DE6"/>
    <mergeCell ref="DF6:DF7"/>
    <mergeCell ref="CT26:DE26"/>
    <mergeCell ref="DF26:DF27"/>
    <mergeCell ref="BT6:CE6"/>
    <mergeCell ref="CF6:CF7"/>
    <mergeCell ref="BT26:CE26"/>
    <mergeCell ref="CF26:CF27"/>
    <mergeCell ref="CG6:CR6"/>
    <mergeCell ref="CS6:CS7"/>
    <mergeCell ref="CG26:CR26"/>
    <mergeCell ref="CS26:CS27"/>
    <mergeCell ref="BS26:BS27"/>
    <mergeCell ref="BS6:BS7"/>
    <mergeCell ref="AG6:AR6"/>
    <mergeCell ref="AS6:AS7"/>
    <mergeCell ref="AT6:BE6"/>
    <mergeCell ref="BF6:BF7"/>
    <mergeCell ref="BG6:BR6"/>
    <mergeCell ref="AG26:AR26"/>
    <mergeCell ref="AS26:AS27"/>
    <mergeCell ref="AT26:BE26"/>
    <mergeCell ref="BF26:BF27"/>
    <mergeCell ref="BG26:BR26"/>
    <mergeCell ref="A1:B1"/>
    <mergeCell ref="A2:B2"/>
    <mergeCell ref="A3:B3"/>
    <mergeCell ref="S6:S7"/>
    <mergeCell ref="T6:AE6"/>
    <mergeCell ref="C6:E6"/>
    <mergeCell ref="G6:R6"/>
    <mergeCell ref="B6:B7"/>
    <mergeCell ref="F6:F7"/>
    <mergeCell ref="AF6:AF7"/>
    <mergeCell ref="S26:S27"/>
    <mergeCell ref="T26:AE26"/>
    <mergeCell ref="AF26:AF27"/>
    <mergeCell ref="B26:B27"/>
    <mergeCell ref="C26:E26"/>
    <mergeCell ref="F26:F27"/>
    <mergeCell ref="G26:R26"/>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Z110"/>
  <sheetViews>
    <sheetView zoomScale="70" zoomScaleNormal="70" workbookViewId="0">
      <pane xSplit="2" ySplit="3" topLeftCell="CK4" activePane="bottomRight" state="frozen"/>
      <selection pane="topRight" activeCell="C1" sqref="C1"/>
      <selection pane="bottomLeft" activeCell="A4" sqref="A4"/>
      <selection pane="bottomRight" activeCell="CP23" sqref="CP23"/>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16384" width="11.42578125" style="26"/>
  </cols>
  <sheetData>
    <row r="1" spans="1:104" ht="15" x14ac:dyDescent="0.25">
      <c r="A1" s="101" t="s">
        <v>106</v>
      </c>
      <c r="B1" s="101"/>
    </row>
    <row r="2" spans="1:104" ht="30" customHeight="1" x14ac:dyDescent="0.2">
      <c r="A2" s="102" t="s">
        <v>134</v>
      </c>
      <c r="B2" s="102"/>
    </row>
    <row r="3" spans="1:104" ht="15" customHeight="1" x14ac:dyDescent="0.2">
      <c r="A3" s="103" t="s">
        <v>119</v>
      </c>
      <c r="B3" s="103"/>
      <c r="AE3" s="39"/>
    </row>
    <row r="4" spans="1:104" x14ac:dyDescent="0.2">
      <c r="AE4" s="39"/>
    </row>
    <row r="5" spans="1:104" s="33" customFormat="1" ht="15" x14ac:dyDescent="0.2">
      <c r="B5" s="40" t="s">
        <v>98</v>
      </c>
      <c r="C5" s="41"/>
      <c r="AU5" s="42"/>
      <c r="AV5" s="42"/>
      <c r="AW5" s="42"/>
      <c r="AX5" s="42"/>
      <c r="AY5" s="42"/>
      <c r="AZ5" s="42"/>
      <c r="BA5" s="42"/>
    </row>
    <row r="6" spans="1:104" s="3" customFormat="1" ht="15" x14ac:dyDescent="0.25">
      <c r="B6" s="104" t="s">
        <v>92</v>
      </c>
      <c r="C6" s="98">
        <v>2013</v>
      </c>
      <c r="D6" s="98"/>
      <c r="E6" s="98"/>
      <c r="F6" s="98">
        <v>2014</v>
      </c>
      <c r="G6" s="98"/>
      <c r="H6" s="98"/>
      <c r="I6" s="98"/>
      <c r="J6" s="98"/>
      <c r="K6" s="98"/>
      <c r="L6" s="98"/>
      <c r="M6" s="98"/>
      <c r="N6" s="98"/>
      <c r="O6" s="98"/>
      <c r="P6" s="98"/>
      <c r="Q6" s="98"/>
      <c r="R6" s="98">
        <v>2015</v>
      </c>
      <c r="S6" s="98"/>
      <c r="T6" s="98"/>
      <c r="U6" s="98"/>
      <c r="V6" s="98"/>
      <c r="W6" s="98"/>
      <c r="X6" s="98"/>
      <c r="Y6" s="98"/>
      <c r="Z6" s="98"/>
      <c r="AA6" s="98"/>
      <c r="AB6" s="98"/>
      <c r="AC6" s="98"/>
      <c r="AD6" s="98">
        <v>2016</v>
      </c>
      <c r="AE6" s="98"/>
      <c r="AF6" s="98"/>
      <c r="AG6" s="98"/>
      <c r="AH6" s="98"/>
      <c r="AI6" s="98"/>
      <c r="AJ6" s="98"/>
      <c r="AK6" s="98"/>
      <c r="AL6" s="98"/>
      <c r="AM6" s="98"/>
      <c r="AN6" s="98"/>
      <c r="AO6" s="98"/>
      <c r="AP6" s="98">
        <v>2017</v>
      </c>
      <c r="AQ6" s="98"/>
      <c r="AR6" s="98"/>
      <c r="AS6" s="98"/>
      <c r="AT6" s="98"/>
      <c r="AU6" s="98"/>
      <c r="AV6" s="98"/>
      <c r="AW6" s="98"/>
      <c r="AX6" s="98"/>
      <c r="AY6" s="98"/>
      <c r="AZ6" s="98"/>
      <c r="BA6" s="98"/>
      <c r="BB6" s="98">
        <v>2018</v>
      </c>
      <c r="BC6" s="98"/>
      <c r="BD6" s="98"/>
      <c r="BE6" s="98"/>
      <c r="BF6" s="98"/>
      <c r="BG6" s="98"/>
      <c r="BH6" s="98"/>
      <c r="BI6" s="98"/>
      <c r="BJ6" s="98"/>
      <c r="BK6" s="98"/>
      <c r="BL6" s="98"/>
      <c r="BM6" s="98"/>
      <c r="BN6" s="98">
        <v>2019</v>
      </c>
      <c r="BO6" s="98"/>
      <c r="BP6" s="98"/>
      <c r="BQ6" s="98"/>
      <c r="BR6" s="98"/>
      <c r="BS6" s="98"/>
      <c r="BT6" s="98"/>
      <c r="BU6" s="98"/>
      <c r="BV6" s="98"/>
      <c r="BW6" s="98"/>
      <c r="BX6" s="98"/>
      <c r="BY6" s="98"/>
      <c r="BZ6" s="99" t="s">
        <v>143</v>
      </c>
      <c r="CA6" s="98">
        <v>2020</v>
      </c>
      <c r="CB6" s="98"/>
      <c r="CC6" s="98"/>
      <c r="CD6" s="98"/>
      <c r="CE6" s="98"/>
      <c r="CF6" s="98"/>
      <c r="CG6" s="98"/>
      <c r="CH6" s="98"/>
      <c r="CI6" s="98"/>
      <c r="CJ6" s="98"/>
      <c r="CK6" s="98"/>
      <c r="CL6" s="98"/>
      <c r="CM6" s="99" t="s">
        <v>147</v>
      </c>
      <c r="CN6" s="98">
        <v>2021</v>
      </c>
      <c r="CO6" s="98"/>
      <c r="CP6" s="98"/>
      <c r="CQ6" s="98"/>
      <c r="CR6" s="98"/>
      <c r="CS6" s="98"/>
      <c r="CT6" s="98"/>
      <c r="CU6" s="98"/>
      <c r="CV6" s="98"/>
      <c r="CW6" s="98"/>
      <c r="CX6" s="98"/>
      <c r="CY6" s="98"/>
      <c r="CZ6" s="99" t="s">
        <v>150</v>
      </c>
    </row>
    <row r="7" spans="1:104" s="3" customFormat="1" ht="30" x14ac:dyDescent="0.2">
      <c r="B7" s="105"/>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100"/>
      <c r="CA7" s="88" t="s">
        <v>121</v>
      </c>
      <c r="CB7" s="88" t="s">
        <v>122</v>
      </c>
      <c r="CC7" s="88" t="s">
        <v>123</v>
      </c>
      <c r="CD7" s="88" t="s">
        <v>124</v>
      </c>
      <c r="CE7" s="88" t="s">
        <v>125</v>
      </c>
      <c r="CF7" s="88" t="s">
        <v>126</v>
      </c>
      <c r="CG7" s="88" t="s">
        <v>127</v>
      </c>
      <c r="CH7" s="88" t="s">
        <v>128</v>
      </c>
      <c r="CI7" s="88" t="s">
        <v>129</v>
      </c>
      <c r="CJ7" s="88" t="s">
        <v>130</v>
      </c>
      <c r="CK7" s="88" t="s">
        <v>131</v>
      </c>
      <c r="CL7" s="88" t="s">
        <v>132</v>
      </c>
      <c r="CM7" s="100"/>
      <c r="CN7" s="89" t="s">
        <v>121</v>
      </c>
      <c r="CO7" s="89" t="s">
        <v>122</v>
      </c>
      <c r="CP7" s="89" t="s">
        <v>123</v>
      </c>
      <c r="CQ7" s="89" t="s">
        <v>124</v>
      </c>
      <c r="CR7" s="89" t="s">
        <v>125</v>
      </c>
      <c r="CS7" s="89" t="s">
        <v>126</v>
      </c>
      <c r="CT7" s="89" t="s">
        <v>127</v>
      </c>
      <c r="CU7" s="89" t="s">
        <v>128</v>
      </c>
      <c r="CV7" s="89" t="s">
        <v>129</v>
      </c>
      <c r="CW7" s="89" t="s">
        <v>130</v>
      </c>
      <c r="CX7" s="89" t="s">
        <v>131</v>
      </c>
      <c r="CY7" s="89" t="s">
        <v>132</v>
      </c>
      <c r="CZ7" s="100"/>
    </row>
    <row r="8" spans="1:104"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c r="CV8" s="44"/>
      <c r="CW8" s="44"/>
      <c r="CX8" s="44"/>
      <c r="CY8" s="44"/>
      <c r="CZ8" s="44"/>
    </row>
    <row r="9" spans="1:104"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ref="BZ9:BZ13" si="0">+AVERAGE(BN9:BY9)</f>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1">+AVERAGE(CA9:CL9)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c r="CV9" s="44"/>
      <c r="CW9" s="44"/>
      <c r="CX9" s="44"/>
      <c r="CY9" s="44"/>
      <c r="CZ9" s="44"/>
    </row>
    <row r="10" spans="1:104"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v>0.88569999999999993</v>
      </c>
      <c r="CQ10" s="44">
        <v>0.88746469684829066</v>
      </c>
      <c r="CR10" s="44">
        <v>0.88878550070356488</v>
      </c>
      <c r="CS10" s="44">
        <v>0.88105618094642479</v>
      </c>
      <c r="CT10" s="44">
        <v>0.88130826923076933</v>
      </c>
      <c r="CU10" s="44"/>
      <c r="CV10" s="44"/>
      <c r="CW10" s="44"/>
      <c r="CX10" s="44"/>
      <c r="CY10" s="44"/>
      <c r="CZ10" s="44"/>
    </row>
    <row r="11" spans="1:104"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c r="CV11" s="44"/>
      <c r="CW11" s="44"/>
      <c r="CX11" s="44"/>
      <c r="CY11" s="44"/>
      <c r="CZ11" s="44"/>
    </row>
    <row r="12" spans="1:104"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c r="CV12" s="44"/>
      <c r="CW12" s="44"/>
      <c r="CX12" s="44"/>
      <c r="CY12" s="44"/>
      <c r="CZ12" s="44"/>
    </row>
    <row r="13" spans="1:104"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c r="CV13" s="44"/>
      <c r="CW13" s="44"/>
      <c r="CX13" s="44"/>
      <c r="CY13" s="44"/>
      <c r="CZ13" s="44"/>
    </row>
    <row r="14" spans="1:104"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04" s="33" customFormat="1" ht="15" customHeight="1" x14ac:dyDescent="0.2">
      <c r="B15" s="40" t="s">
        <v>99</v>
      </c>
      <c r="C15" s="41"/>
    </row>
    <row r="16" spans="1:104" s="3" customFormat="1" ht="15" x14ac:dyDescent="0.25">
      <c r="B16" s="104" t="s">
        <v>92</v>
      </c>
      <c r="C16" s="98">
        <v>2013</v>
      </c>
      <c r="D16" s="98"/>
      <c r="E16" s="98"/>
      <c r="F16" s="98">
        <v>2014</v>
      </c>
      <c r="G16" s="98"/>
      <c r="H16" s="98"/>
      <c r="I16" s="98"/>
      <c r="J16" s="98"/>
      <c r="K16" s="98"/>
      <c r="L16" s="98"/>
      <c r="M16" s="98"/>
      <c r="N16" s="98"/>
      <c r="O16" s="98"/>
      <c r="P16" s="98"/>
      <c r="Q16" s="98"/>
      <c r="R16" s="98">
        <v>2015</v>
      </c>
      <c r="S16" s="98"/>
      <c r="T16" s="98"/>
      <c r="U16" s="98"/>
      <c r="V16" s="98"/>
      <c r="W16" s="98"/>
      <c r="X16" s="98"/>
      <c r="Y16" s="98"/>
      <c r="Z16" s="98"/>
      <c r="AA16" s="98"/>
      <c r="AB16" s="98"/>
      <c r="AC16" s="98"/>
      <c r="AD16" s="98">
        <v>2016</v>
      </c>
      <c r="AE16" s="98"/>
      <c r="AF16" s="98"/>
      <c r="AG16" s="98"/>
      <c r="AH16" s="98"/>
      <c r="AI16" s="98"/>
      <c r="AJ16" s="98"/>
      <c r="AK16" s="98"/>
      <c r="AL16" s="98"/>
      <c r="AM16" s="98"/>
      <c r="AN16" s="98"/>
      <c r="AO16" s="98"/>
      <c r="AP16" s="98">
        <v>2017</v>
      </c>
      <c r="AQ16" s="98"/>
      <c r="AR16" s="98"/>
      <c r="AS16" s="98"/>
      <c r="AT16" s="98"/>
      <c r="AU16" s="98"/>
      <c r="AV16" s="98"/>
      <c r="AW16" s="98"/>
      <c r="AX16" s="98"/>
      <c r="AY16" s="98"/>
      <c r="AZ16" s="98"/>
      <c r="BA16" s="98"/>
      <c r="BB16" s="98">
        <v>2018</v>
      </c>
      <c r="BC16" s="98"/>
      <c r="BD16" s="98"/>
      <c r="BE16" s="98"/>
      <c r="BF16" s="98"/>
      <c r="BG16" s="98"/>
      <c r="BH16" s="98"/>
      <c r="BI16" s="98"/>
      <c r="BJ16" s="98"/>
      <c r="BK16" s="98"/>
      <c r="BL16" s="98"/>
      <c r="BM16" s="98"/>
      <c r="BN16" s="98">
        <v>2019</v>
      </c>
      <c r="BO16" s="98"/>
      <c r="BP16" s="98"/>
      <c r="BQ16" s="98"/>
      <c r="BR16" s="98"/>
      <c r="BS16" s="98"/>
      <c r="BT16" s="98"/>
      <c r="BU16" s="98"/>
      <c r="BV16" s="98"/>
      <c r="BW16" s="98"/>
      <c r="BX16" s="98"/>
      <c r="BY16" s="98"/>
      <c r="BZ16" s="99" t="s">
        <v>143</v>
      </c>
      <c r="CA16" s="98">
        <v>2020</v>
      </c>
      <c r="CB16" s="98"/>
      <c r="CC16" s="98"/>
      <c r="CD16" s="98"/>
      <c r="CE16" s="98"/>
      <c r="CF16" s="98"/>
      <c r="CG16" s="98"/>
      <c r="CH16" s="98"/>
      <c r="CI16" s="98"/>
      <c r="CJ16" s="98"/>
      <c r="CK16" s="98"/>
      <c r="CL16" s="98"/>
      <c r="CM16" s="99" t="s">
        <v>147</v>
      </c>
      <c r="CN16" s="98">
        <v>2021</v>
      </c>
      <c r="CO16" s="98"/>
      <c r="CP16" s="98"/>
      <c r="CQ16" s="98"/>
      <c r="CR16" s="98"/>
      <c r="CS16" s="98"/>
      <c r="CT16" s="98"/>
      <c r="CU16" s="98"/>
      <c r="CV16" s="98"/>
      <c r="CW16" s="98"/>
      <c r="CX16" s="98"/>
      <c r="CY16" s="98"/>
      <c r="CZ16" s="99" t="s">
        <v>150</v>
      </c>
    </row>
    <row r="17" spans="2:104" s="3" customFormat="1" ht="30" x14ac:dyDescent="0.2">
      <c r="B17" s="105"/>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100"/>
      <c r="CA17" s="88" t="s">
        <v>121</v>
      </c>
      <c r="CB17" s="88" t="s">
        <v>122</v>
      </c>
      <c r="CC17" s="88" t="s">
        <v>123</v>
      </c>
      <c r="CD17" s="88" t="s">
        <v>124</v>
      </c>
      <c r="CE17" s="88" t="s">
        <v>125</v>
      </c>
      <c r="CF17" s="88" t="s">
        <v>126</v>
      </c>
      <c r="CG17" s="88" t="s">
        <v>127</v>
      </c>
      <c r="CH17" s="88" t="s">
        <v>128</v>
      </c>
      <c r="CI17" s="88" t="s">
        <v>129</v>
      </c>
      <c r="CJ17" s="88" t="s">
        <v>130</v>
      </c>
      <c r="CK17" s="88" t="s">
        <v>131</v>
      </c>
      <c r="CL17" s="88" t="s">
        <v>132</v>
      </c>
      <c r="CM17" s="100"/>
      <c r="CN17" s="89" t="s">
        <v>121</v>
      </c>
      <c r="CO17" s="89" t="s">
        <v>122</v>
      </c>
      <c r="CP17" s="89" t="s">
        <v>123</v>
      </c>
      <c r="CQ17" s="89" t="s">
        <v>124</v>
      </c>
      <c r="CR17" s="89" t="s">
        <v>125</v>
      </c>
      <c r="CS17" s="89" t="s">
        <v>126</v>
      </c>
      <c r="CT17" s="89" t="s">
        <v>127</v>
      </c>
      <c r="CU17" s="89" t="s">
        <v>128</v>
      </c>
      <c r="CV17" s="89" t="s">
        <v>129</v>
      </c>
      <c r="CW17" s="89" t="s">
        <v>130</v>
      </c>
      <c r="CX17" s="89" t="s">
        <v>131</v>
      </c>
      <c r="CY17" s="89" t="s">
        <v>132</v>
      </c>
      <c r="CZ17" s="100"/>
    </row>
    <row r="18" spans="2:104" s="53" customFormat="1" ht="28.5" x14ac:dyDescent="0.2">
      <c r="B18" s="50" t="s">
        <v>136</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c r="CV18" s="51"/>
      <c r="CW18" s="51"/>
      <c r="CX18" s="51"/>
      <c r="CY18" s="51"/>
      <c r="CZ18" s="51"/>
    </row>
    <row r="19" spans="2:104"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 t="shared" ref="CM19:CM22" si="2">+SUM(CA19:CL19)</f>
        <v>452809.98619099997</v>
      </c>
      <c r="CN19" s="36">
        <v>47837.309964</v>
      </c>
      <c r="CO19" s="36">
        <v>0</v>
      </c>
      <c r="CP19" s="36">
        <v>14974.005612000001</v>
      </c>
      <c r="CQ19" s="36">
        <v>19943.255262000002</v>
      </c>
      <c r="CR19" s="36">
        <v>40644.053195000008</v>
      </c>
      <c r="CS19" s="36">
        <v>45578.109821000005</v>
      </c>
      <c r="CT19" s="36">
        <v>37832.554001999997</v>
      </c>
      <c r="CU19" s="36"/>
      <c r="CV19" s="36"/>
      <c r="CW19" s="36"/>
      <c r="CX19" s="36"/>
      <c r="CY19" s="36"/>
      <c r="CZ19" s="51"/>
    </row>
    <row r="20" spans="2:104"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3">+AF19+AF18</f>
        <v>243961.09835100002</v>
      </c>
      <c r="AG20" s="51">
        <f t="shared" si="3"/>
        <v>242896.922892</v>
      </c>
      <c r="AH20" s="51">
        <f t="shared" si="3"/>
        <v>246431.50423699999</v>
      </c>
      <c r="AI20" s="51">
        <f t="shared" si="3"/>
        <v>237646.61704099999</v>
      </c>
      <c r="AJ20" s="51">
        <f t="shared" si="3"/>
        <v>239822.261562</v>
      </c>
      <c r="AK20" s="51">
        <f t="shared" si="3"/>
        <v>246463.53737199999</v>
      </c>
      <c r="AL20" s="51">
        <f t="shared" si="3"/>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 t="shared" ref="BZ20:BZ22" si="4">+SUM(BN20:BY20)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 t="shared" si="2"/>
        <v>5297330.832285</v>
      </c>
      <c r="CN20" s="51"/>
      <c r="CO20" s="51">
        <v>365768.40626600012</v>
      </c>
      <c r="CP20" s="51">
        <v>434682.46791399998</v>
      </c>
      <c r="CQ20" s="51">
        <v>399973.76535900013</v>
      </c>
      <c r="CR20" s="51">
        <v>441541.792197</v>
      </c>
      <c r="CS20" s="51">
        <v>434439.59820499987</v>
      </c>
      <c r="CT20" s="51">
        <v>442856.26646100002</v>
      </c>
      <c r="CU20" s="51"/>
      <c r="CV20" s="51"/>
      <c r="CW20" s="51"/>
      <c r="CX20" s="51"/>
      <c r="CY20" s="51"/>
      <c r="CZ20" s="51"/>
    </row>
    <row r="21" spans="2:104"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 t="shared" si="4"/>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 t="shared" si="2"/>
        <v>4811779.6499995654</v>
      </c>
      <c r="CN21" s="51">
        <v>414347.69208299997</v>
      </c>
      <c r="CO21" s="51"/>
      <c r="CP21" s="51">
        <v>419708.46230200003</v>
      </c>
      <c r="CQ21" s="51">
        <v>380030.51009700011</v>
      </c>
      <c r="CR21" s="51">
        <v>400897.73900200002</v>
      </c>
      <c r="CS21" s="51">
        <v>388861.48838399985</v>
      </c>
      <c r="CT21" s="51">
        <v>405023.712459</v>
      </c>
      <c r="CU21" s="51"/>
      <c r="CV21" s="51"/>
      <c r="CW21" s="51"/>
      <c r="CX21" s="51"/>
      <c r="CY21" s="51"/>
      <c r="CZ21" s="51"/>
    </row>
    <row r="22" spans="2:104"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 t="shared" si="4"/>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 t="shared" si="2"/>
        <v>4855795.3139040004</v>
      </c>
      <c r="CN22" s="51"/>
      <c r="CO22" s="51"/>
      <c r="CP22" s="51"/>
      <c r="CQ22" s="51"/>
      <c r="CR22" s="51"/>
      <c r="CS22" s="51"/>
      <c r="CT22" s="51"/>
      <c r="CU22" s="51"/>
      <c r="CV22" s="51"/>
      <c r="CW22" s="51"/>
      <c r="CX22" s="51"/>
      <c r="CY22" s="51"/>
      <c r="CZ22" s="51"/>
    </row>
    <row r="23" spans="2:104" s="33" customFormat="1" ht="15" customHeight="1" x14ac:dyDescent="0.2">
      <c r="B23" s="109" t="s">
        <v>145</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93"/>
      <c r="CG23" s="93"/>
      <c r="CH23" s="93"/>
      <c r="CI23" s="93"/>
      <c r="CJ23" s="93"/>
      <c r="CK23" s="93"/>
      <c r="CL23" s="93"/>
      <c r="CM23" s="93"/>
      <c r="CN23" s="93"/>
      <c r="CO23" s="93"/>
      <c r="CP23" s="93"/>
      <c r="CQ23" s="93"/>
    </row>
    <row r="24" spans="2:104" s="33" customFormat="1" ht="15" customHeight="1" x14ac:dyDescent="0.2">
      <c r="B24" s="110"/>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04" s="33" customFormat="1" ht="15" customHeight="1" x14ac:dyDescent="0.2">
      <c r="B25" s="110"/>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04" s="33" customFormat="1" ht="15" customHeight="1" x14ac:dyDescent="0.2">
      <c r="C26" s="41"/>
      <c r="AL26" s="58"/>
      <c r="AM26" s="58"/>
      <c r="AN26" s="58"/>
      <c r="AO26" s="58"/>
    </row>
    <row r="27" spans="2:104" s="60" customFormat="1" ht="15" customHeight="1" x14ac:dyDescent="0.2">
      <c r="B27" s="59" t="s">
        <v>100</v>
      </c>
      <c r="C27" s="41"/>
    </row>
    <row r="28" spans="2:104" s="3" customFormat="1" ht="15" x14ac:dyDescent="0.25">
      <c r="B28" s="104" t="s">
        <v>92</v>
      </c>
      <c r="C28" s="98">
        <v>2013</v>
      </c>
      <c r="D28" s="98"/>
      <c r="E28" s="98"/>
      <c r="F28" s="98">
        <v>2014</v>
      </c>
      <c r="G28" s="98"/>
      <c r="H28" s="98"/>
      <c r="I28" s="98"/>
      <c r="J28" s="98"/>
      <c r="K28" s="98"/>
      <c r="L28" s="98"/>
      <c r="M28" s="98"/>
      <c r="N28" s="98"/>
      <c r="O28" s="98"/>
      <c r="P28" s="98"/>
      <c r="Q28" s="98"/>
      <c r="R28" s="98">
        <v>2015</v>
      </c>
      <c r="S28" s="98"/>
      <c r="T28" s="98"/>
      <c r="U28" s="98"/>
      <c r="V28" s="98"/>
      <c r="W28" s="98"/>
      <c r="X28" s="98"/>
      <c r="Y28" s="98"/>
      <c r="Z28" s="98"/>
      <c r="AA28" s="98"/>
      <c r="AB28" s="98"/>
      <c r="AC28" s="98"/>
      <c r="AD28" s="98">
        <v>2016</v>
      </c>
      <c r="AE28" s="98"/>
      <c r="AF28" s="98"/>
      <c r="AG28" s="98"/>
      <c r="AH28" s="98"/>
      <c r="AI28" s="98"/>
      <c r="AJ28" s="98"/>
      <c r="AK28" s="98"/>
      <c r="AL28" s="98"/>
      <c r="AM28" s="98"/>
      <c r="AN28" s="98"/>
      <c r="AO28" s="98"/>
      <c r="AP28" s="98">
        <v>2017</v>
      </c>
      <c r="AQ28" s="98"/>
      <c r="AR28" s="98"/>
      <c r="AS28" s="98"/>
      <c r="AT28" s="98"/>
      <c r="AU28" s="98"/>
      <c r="AV28" s="98"/>
      <c r="AW28" s="98"/>
      <c r="AX28" s="98"/>
      <c r="AY28" s="98"/>
      <c r="AZ28" s="98"/>
      <c r="BA28" s="98"/>
      <c r="BB28" s="98">
        <v>2018</v>
      </c>
      <c r="BC28" s="98"/>
      <c r="BD28" s="98"/>
      <c r="BE28" s="98"/>
      <c r="BF28" s="98"/>
      <c r="BG28" s="98"/>
      <c r="BH28" s="98"/>
      <c r="BI28" s="98"/>
      <c r="BJ28" s="98"/>
      <c r="BK28" s="98"/>
      <c r="BL28" s="98"/>
      <c r="BM28" s="98"/>
      <c r="BN28" s="98">
        <v>2019</v>
      </c>
      <c r="BO28" s="98"/>
      <c r="BP28" s="98"/>
      <c r="BQ28" s="98"/>
      <c r="BR28" s="98"/>
      <c r="BS28" s="98"/>
      <c r="BT28" s="98"/>
      <c r="BU28" s="98"/>
      <c r="BV28" s="98"/>
      <c r="BW28" s="98"/>
      <c r="BX28" s="98"/>
      <c r="BY28" s="98"/>
      <c r="BZ28" s="99" t="s">
        <v>143</v>
      </c>
      <c r="CA28" s="98">
        <v>2020</v>
      </c>
      <c r="CB28" s="98"/>
      <c r="CC28" s="98"/>
      <c r="CD28" s="98"/>
      <c r="CE28" s="98"/>
      <c r="CF28" s="98"/>
      <c r="CG28" s="98"/>
      <c r="CH28" s="98"/>
      <c r="CI28" s="98"/>
      <c r="CJ28" s="98"/>
      <c r="CK28" s="98"/>
      <c r="CL28" s="98"/>
      <c r="CM28" s="99" t="s">
        <v>147</v>
      </c>
      <c r="CN28" s="98">
        <v>2021</v>
      </c>
      <c r="CO28" s="98"/>
      <c r="CP28" s="98"/>
      <c r="CQ28" s="98"/>
      <c r="CR28" s="98"/>
      <c r="CS28" s="98"/>
      <c r="CT28" s="98"/>
      <c r="CU28" s="98"/>
      <c r="CV28" s="98"/>
      <c r="CW28" s="98"/>
      <c r="CX28" s="98"/>
      <c r="CY28" s="98"/>
      <c r="CZ28" s="99" t="s">
        <v>150</v>
      </c>
    </row>
    <row r="29" spans="2:104" s="3" customFormat="1" ht="30" x14ac:dyDescent="0.2">
      <c r="B29" s="105"/>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100"/>
      <c r="CA29" s="88" t="s">
        <v>121</v>
      </c>
      <c r="CB29" s="88" t="s">
        <v>122</v>
      </c>
      <c r="CC29" s="88" t="s">
        <v>123</v>
      </c>
      <c r="CD29" s="88" t="s">
        <v>124</v>
      </c>
      <c r="CE29" s="88" t="s">
        <v>125</v>
      </c>
      <c r="CF29" s="88" t="s">
        <v>126</v>
      </c>
      <c r="CG29" s="88" t="s">
        <v>127</v>
      </c>
      <c r="CH29" s="88" t="s">
        <v>128</v>
      </c>
      <c r="CI29" s="88" t="s">
        <v>129</v>
      </c>
      <c r="CJ29" s="88" t="s">
        <v>130</v>
      </c>
      <c r="CK29" s="88" t="s">
        <v>131</v>
      </c>
      <c r="CL29" s="88" t="s">
        <v>132</v>
      </c>
      <c r="CM29" s="100"/>
      <c r="CN29" s="89" t="s">
        <v>121</v>
      </c>
      <c r="CO29" s="89" t="s">
        <v>122</v>
      </c>
      <c r="CP29" s="89" t="s">
        <v>123</v>
      </c>
      <c r="CQ29" s="89" t="s">
        <v>124</v>
      </c>
      <c r="CR29" s="89" t="s">
        <v>125</v>
      </c>
      <c r="CS29" s="89" t="s">
        <v>126</v>
      </c>
      <c r="CT29" s="89" t="s">
        <v>127</v>
      </c>
      <c r="CU29" s="89" t="s">
        <v>128</v>
      </c>
      <c r="CV29" s="89" t="s">
        <v>129</v>
      </c>
      <c r="CW29" s="89" t="s">
        <v>130</v>
      </c>
      <c r="CX29" s="89" t="s">
        <v>131</v>
      </c>
      <c r="CY29" s="89" t="s">
        <v>132</v>
      </c>
      <c r="CZ29" s="100"/>
    </row>
    <row r="30" spans="2:104" s="33" customFormat="1" ht="15" customHeight="1" x14ac:dyDescent="0.2">
      <c r="B30" s="43" t="s">
        <v>41</v>
      </c>
      <c r="C30" s="61">
        <v>3674417</v>
      </c>
      <c r="D30" s="62">
        <v>3759981</v>
      </c>
      <c r="E30" s="62">
        <v>4296438</v>
      </c>
      <c r="F30" s="62">
        <v>3290676</v>
      </c>
      <c r="G30" s="62">
        <v>3347679</v>
      </c>
      <c r="H30" s="62">
        <v>3729449</v>
      </c>
      <c r="I30" s="62">
        <v>3689982</v>
      </c>
      <c r="J30" s="62">
        <v>4102105</v>
      </c>
      <c r="K30" s="62">
        <v>3935252</v>
      </c>
      <c r="L30" s="62">
        <v>4646353</v>
      </c>
      <c r="M30" s="62">
        <v>7751666</v>
      </c>
      <c r="N30" s="62">
        <v>8293874</v>
      </c>
      <c r="O30" s="62">
        <v>8895897</v>
      </c>
      <c r="P30" s="62">
        <v>8698397</v>
      </c>
      <c r="Q30" s="62">
        <v>9712802</v>
      </c>
      <c r="R30" s="62">
        <v>8637146</v>
      </c>
      <c r="S30" s="62">
        <v>8040549</v>
      </c>
      <c r="T30" s="62">
        <v>9030382</v>
      </c>
      <c r="U30" s="62">
        <v>8683031</v>
      </c>
      <c r="V30" s="62">
        <v>9127416</v>
      </c>
      <c r="W30" s="62">
        <v>8863364</v>
      </c>
      <c r="X30" s="62">
        <v>8882695</v>
      </c>
      <c r="Y30" s="62">
        <v>8991159</v>
      </c>
      <c r="Z30" s="62">
        <v>8901812</v>
      </c>
      <c r="AA30" s="62">
        <v>8840965</v>
      </c>
      <c r="AB30" s="62">
        <v>9047897</v>
      </c>
      <c r="AC30" s="62">
        <v>9942788</v>
      </c>
      <c r="AD30" s="62">
        <v>8928206</v>
      </c>
      <c r="AE30" s="62">
        <v>8738419</v>
      </c>
      <c r="AF30" s="62">
        <v>8855421</v>
      </c>
      <c r="AG30" s="62">
        <v>8922904</v>
      </c>
      <c r="AH30" s="62">
        <v>9102017</v>
      </c>
      <c r="AI30" s="62">
        <v>8830973</v>
      </c>
      <c r="AJ30" s="62">
        <v>8780414</v>
      </c>
      <c r="AK30" s="62">
        <v>8924046</v>
      </c>
      <c r="AL30" s="62">
        <v>8801351</v>
      </c>
      <c r="AM30" s="62">
        <v>8975597</v>
      </c>
      <c r="AN30" s="62">
        <v>8652122</v>
      </c>
      <c r="AO30" s="62">
        <v>9711945</v>
      </c>
      <c r="AP30" s="62">
        <v>8829406</v>
      </c>
      <c r="AQ30" s="62">
        <v>8404189</v>
      </c>
      <c r="AR30" s="62">
        <v>9220738</v>
      </c>
      <c r="AS30" s="62">
        <v>8583540</v>
      </c>
      <c r="AT30" s="62">
        <v>9204973</v>
      </c>
      <c r="AU30" s="62">
        <v>8778225</v>
      </c>
      <c r="AV30" s="62">
        <v>8755146</v>
      </c>
      <c r="AW30" s="62">
        <v>9098560</v>
      </c>
      <c r="AX30" s="62">
        <v>8838135</v>
      </c>
      <c r="AY30" s="62">
        <v>9040341</v>
      </c>
      <c r="AZ30" s="62">
        <v>9021057</v>
      </c>
      <c r="BA30" s="62">
        <v>9726721</v>
      </c>
      <c r="BB30" s="62">
        <v>8764205</v>
      </c>
      <c r="BC30" s="62">
        <v>8629584</v>
      </c>
      <c r="BD30" s="62">
        <v>9475698</v>
      </c>
      <c r="BE30" s="62">
        <v>9195364</v>
      </c>
      <c r="BF30" s="62">
        <v>9195364</v>
      </c>
      <c r="BG30" s="62">
        <v>9954778</v>
      </c>
      <c r="BH30" s="62">
        <v>10366552</v>
      </c>
      <c r="BI30" s="62">
        <v>10928543</v>
      </c>
      <c r="BJ30" s="62">
        <v>10962378</v>
      </c>
      <c r="BK30" s="62">
        <v>11411104</v>
      </c>
      <c r="BL30" s="62">
        <v>11549058</v>
      </c>
      <c r="BM30" s="62">
        <v>12844770</v>
      </c>
      <c r="BN30" s="62">
        <v>11858883</v>
      </c>
      <c r="BO30" s="62">
        <v>11549088</v>
      </c>
      <c r="BP30" s="62">
        <v>12995569</v>
      </c>
      <c r="BQ30" s="62">
        <v>13007811</v>
      </c>
      <c r="BR30" s="62">
        <v>14445429</v>
      </c>
      <c r="BS30" s="62">
        <v>13764540</v>
      </c>
      <c r="BT30" s="62">
        <v>14720051</v>
      </c>
      <c r="BU30" s="62">
        <v>15445219</v>
      </c>
      <c r="BV30" s="62">
        <v>14761590</v>
      </c>
      <c r="BW30" s="62">
        <v>15551525</v>
      </c>
      <c r="BX30" s="62">
        <v>15369034</v>
      </c>
      <c r="BY30" s="62">
        <v>16813312</v>
      </c>
      <c r="BZ30" s="51">
        <f>+SUM(BN30:BY30)</f>
        <v>170282051</v>
      </c>
      <c r="CA30" s="62">
        <v>15407146</v>
      </c>
      <c r="CB30" s="62">
        <v>15346027</v>
      </c>
      <c r="CC30" s="62">
        <v>8666027</v>
      </c>
      <c r="CD30" s="62">
        <v>1847675</v>
      </c>
      <c r="CE30" s="62">
        <v>2548298</v>
      </c>
      <c r="CF30" s="62">
        <v>2959076</v>
      </c>
      <c r="CG30" s="62">
        <v>3452479</v>
      </c>
      <c r="CH30" s="62">
        <v>3496150</v>
      </c>
      <c r="CI30" s="62">
        <v>3501481</v>
      </c>
      <c r="CJ30" s="62">
        <v>3734804</v>
      </c>
      <c r="CK30" s="62">
        <v>3659748</v>
      </c>
      <c r="CL30" s="62">
        <v>5361767</v>
      </c>
      <c r="CM30" s="51">
        <f>+SUM(CA30:CL30)</f>
        <v>69980678</v>
      </c>
      <c r="CN30" s="62">
        <v>5955308</v>
      </c>
      <c r="CO30" s="62">
        <v>4015955</v>
      </c>
      <c r="CP30" s="62">
        <v>6104329</v>
      </c>
      <c r="CQ30" s="62">
        <v>5903248</v>
      </c>
      <c r="CR30" s="62">
        <v>7069821</v>
      </c>
      <c r="CS30" s="62">
        <v>7190176</v>
      </c>
      <c r="CT30" s="62">
        <v>7424754</v>
      </c>
      <c r="CU30" s="62"/>
      <c r="CV30" s="62"/>
      <c r="CW30" s="62"/>
      <c r="CX30" s="62"/>
      <c r="CY30" s="62"/>
      <c r="CZ30" s="51"/>
    </row>
    <row r="31" spans="2:104" s="33" customFormat="1" ht="14.25" x14ac:dyDescent="0.2">
      <c r="B31" s="43" t="s">
        <v>42</v>
      </c>
      <c r="C31" s="61">
        <v>3278901</v>
      </c>
      <c r="D31" s="62">
        <v>3617258</v>
      </c>
      <c r="E31" s="62">
        <v>3760019</v>
      </c>
      <c r="F31" s="62">
        <v>4302661</v>
      </c>
      <c r="G31" s="62">
        <v>3530225</v>
      </c>
      <c r="H31" s="62">
        <v>3347675</v>
      </c>
      <c r="I31" s="62">
        <v>3732226</v>
      </c>
      <c r="J31" s="62">
        <v>3685020</v>
      </c>
      <c r="K31" s="62">
        <v>4102126</v>
      </c>
      <c r="L31" s="62">
        <v>3935447</v>
      </c>
      <c r="M31" s="62">
        <v>4646415</v>
      </c>
      <c r="N31" s="62">
        <v>7753138</v>
      </c>
      <c r="O31" s="62">
        <v>8293874</v>
      </c>
      <c r="P31" s="62">
        <v>8895895</v>
      </c>
      <c r="Q31" s="62">
        <v>8698394</v>
      </c>
      <c r="R31" s="62">
        <v>9712804</v>
      </c>
      <c r="S31" s="62">
        <v>8637398</v>
      </c>
      <c r="T31" s="62">
        <v>8104118</v>
      </c>
      <c r="U31" s="62">
        <v>9038829</v>
      </c>
      <c r="V31" s="62">
        <v>8683031</v>
      </c>
      <c r="W31" s="62">
        <v>9127416</v>
      </c>
      <c r="X31" s="62">
        <v>8863364</v>
      </c>
      <c r="Y31" s="62">
        <v>8884553</v>
      </c>
      <c r="Z31" s="62">
        <v>8992215</v>
      </c>
      <c r="AA31" s="62">
        <v>8901817</v>
      </c>
      <c r="AB31" s="62">
        <v>8840959</v>
      </c>
      <c r="AC31" s="62">
        <v>9047898</v>
      </c>
      <c r="AD31" s="62">
        <v>9948547</v>
      </c>
      <c r="AE31" s="62">
        <v>8928214</v>
      </c>
      <c r="AF31" s="62">
        <v>8738467</v>
      </c>
      <c r="AG31" s="62">
        <v>8856558</v>
      </c>
      <c r="AH31" s="62">
        <v>8923022</v>
      </c>
      <c r="AI31" s="62">
        <v>9102522</v>
      </c>
      <c r="AJ31" s="62">
        <v>8831682</v>
      </c>
      <c r="AK31" s="62">
        <v>8780527</v>
      </c>
      <c r="AL31" s="62">
        <v>8924238</v>
      </c>
      <c r="AM31" s="62">
        <v>8802796</v>
      </c>
      <c r="AN31" s="62">
        <v>8977967</v>
      </c>
      <c r="AO31" s="62">
        <v>8652154</v>
      </c>
      <c r="AP31" s="62">
        <v>9711996</v>
      </c>
      <c r="AQ31" s="62">
        <v>8830803</v>
      </c>
      <c r="AR31" s="62">
        <v>8404636</v>
      </c>
      <c r="AS31" s="62">
        <v>9225765</v>
      </c>
      <c r="AT31" s="62">
        <v>8583587</v>
      </c>
      <c r="AU31" s="62">
        <v>9205091</v>
      </c>
      <c r="AV31" s="62">
        <v>8778489</v>
      </c>
      <c r="AW31" s="62">
        <v>8755923</v>
      </c>
      <c r="AX31" s="62">
        <v>9104670</v>
      </c>
      <c r="AY31" s="62">
        <v>8847296</v>
      </c>
      <c r="AZ31" s="62">
        <v>9040944</v>
      </c>
      <c r="BA31" s="62">
        <v>9023635</v>
      </c>
      <c r="BB31" s="62">
        <v>9729349</v>
      </c>
      <c r="BC31" s="62">
        <v>8764759</v>
      </c>
      <c r="BD31" s="62">
        <v>8633769</v>
      </c>
      <c r="BE31" s="62">
        <v>9475722</v>
      </c>
      <c r="BF31" s="62">
        <v>10036151</v>
      </c>
      <c r="BG31" s="62">
        <v>10037747</v>
      </c>
      <c r="BH31" s="62">
        <v>9954778</v>
      </c>
      <c r="BI31" s="62">
        <v>10372012</v>
      </c>
      <c r="BJ31" s="62">
        <v>10928543</v>
      </c>
      <c r="BK31" s="62">
        <v>10962412</v>
      </c>
      <c r="BL31" s="62">
        <v>11421611</v>
      </c>
      <c r="BM31" s="62">
        <v>11549148</v>
      </c>
      <c r="BN31" s="62">
        <v>12844770</v>
      </c>
      <c r="BO31" s="62">
        <v>11860072</v>
      </c>
      <c r="BP31" s="62">
        <v>11549099</v>
      </c>
      <c r="BQ31" s="62">
        <v>12995671</v>
      </c>
      <c r="BR31" s="62">
        <v>13013003</v>
      </c>
      <c r="BS31" s="62">
        <v>14470315</v>
      </c>
      <c r="BT31" s="62">
        <v>13764545</v>
      </c>
      <c r="BU31" s="62">
        <v>14720346</v>
      </c>
      <c r="BV31" s="62">
        <v>15445356</v>
      </c>
      <c r="BW31" s="62">
        <v>14761599</v>
      </c>
      <c r="BX31" s="62">
        <v>15562157</v>
      </c>
      <c r="BY31" s="62">
        <v>15376887</v>
      </c>
      <c r="BZ31" s="51">
        <f>+SUM(BN31:BY31)</f>
        <v>166363820</v>
      </c>
      <c r="CA31" s="62">
        <v>16813334</v>
      </c>
      <c r="CB31" s="62">
        <v>15407146</v>
      </c>
      <c r="CC31" s="62">
        <v>15352385</v>
      </c>
      <c r="CD31" s="62">
        <v>8675416</v>
      </c>
      <c r="CE31" s="62">
        <v>1847675</v>
      </c>
      <c r="CF31" s="62">
        <v>2548298</v>
      </c>
      <c r="CG31" s="62">
        <v>2960388</v>
      </c>
      <c r="CH31" s="62">
        <v>3454818</v>
      </c>
      <c r="CI31" s="62">
        <v>3496406</v>
      </c>
      <c r="CJ31" s="62">
        <v>3502407</v>
      </c>
      <c r="CK31" s="62">
        <v>3734804</v>
      </c>
      <c r="CL31" s="62">
        <v>3659748</v>
      </c>
      <c r="CM31" s="51">
        <f>+SUM(CA31:CL31)</f>
        <v>81452825</v>
      </c>
      <c r="CN31" s="62">
        <v>5361767</v>
      </c>
      <c r="CO31" s="62">
        <v>5955398</v>
      </c>
      <c r="CP31" s="62">
        <v>4016984</v>
      </c>
      <c r="CQ31" s="62">
        <v>6104527</v>
      </c>
      <c r="CR31" s="62">
        <v>5903248</v>
      </c>
      <c r="CS31" s="62">
        <v>7069821</v>
      </c>
      <c r="CT31" s="62">
        <v>7194520</v>
      </c>
      <c r="CU31" s="62"/>
      <c r="CV31" s="62"/>
      <c r="CW31" s="62"/>
      <c r="CX31" s="62"/>
      <c r="CY31" s="62"/>
      <c r="CZ31" s="51"/>
    </row>
    <row r="32" spans="2:104" s="33" customFormat="1" ht="15" customHeight="1" x14ac:dyDescent="0.2">
      <c r="B32" s="63"/>
      <c r="C32" s="64"/>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04" s="33" customFormat="1" ht="15" customHeight="1" x14ac:dyDescent="0.2">
      <c r="B33" s="40" t="s">
        <v>101</v>
      </c>
      <c r="C33" s="41"/>
    </row>
    <row r="34" spans="2:104" s="3" customFormat="1" ht="15" x14ac:dyDescent="0.25">
      <c r="B34" s="104" t="s">
        <v>92</v>
      </c>
      <c r="C34" s="98">
        <v>2013</v>
      </c>
      <c r="D34" s="98"/>
      <c r="E34" s="98"/>
      <c r="F34" s="98">
        <v>2014</v>
      </c>
      <c r="G34" s="98"/>
      <c r="H34" s="98"/>
      <c r="I34" s="98"/>
      <c r="J34" s="98"/>
      <c r="K34" s="98"/>
      <c r="L34" s="98"/>
      <c r="M34" s="98"/>
      <c r="N34" s="98"/>
      <c r="O34" s="98"/>
      <c r="P34" s="98"/>
      <c r="Q34" s="98"/>
      <c r="R34" s="98">
        <v>2015</v>
      </c>
      <c r="S34" s="98"/>
      <c r="T34" s="98"/>
      <c r="U34" s="98"/>
      <c r="V34" s="98"/>
      <c r="W34" s="98"/>
      <c r="X34" s="98"/>
      <c r="Y34" s="98"/>
      <c r="Z34" s="98"/>
      <c r="AA34" s="98"/>
      <c r="AB34" s="98"/>
      <c r="AC34" s="98"/>
      <c r="AD34" s="98">
        <v>2016</v>
      </c>
      <c r="AE34" s="98"/>
      <c r="AF34" s="98"/>
      <c r="AG34" s="98"/>
      <c r="AH34" s="98"/>
      <c r="AI34" s="98"/>
      <c r="AJ34" s="98"/>
      <c r="AK34" s="98"/>
      <c r="AL34" s="98"/>
      <c r="AM34" s="98"/>
      <c r="AN34" s="98"/>
      <c r="AO34" s="98"/>
      <c r="AP34" s="98">
        <v>2017</v>
      </c>
      <c r="AQ34" s="98"/>
      <c r="AR34" s="98"/>
      <c r="AS34" s="98"/>
      <c r="AT34" s="98"/>
      <c r="AU34" s="98"/>
      <c r="AV34" s="98"/>
      <c r="AW34" s="98"/>
      <c r="AX34" s="98"/>
      <c r="AY34" s="98"/>
      <c r="AZ34" s="98"/>
      <c r="BA34" s="98"/>
      <c r="BB34" s="98">
        <v>2018</v>
      </c>
      <c r="BC34" s="98"/>
      <c r="BD34" s="98"/>
      <c r="BE34" s="98"/>
      <c r="BF34" s="98"/>
      <c r="BG34" s="98"/>
      <c r="BH34" s="98"/>
      <c r="BI34" s="98"/>
      <c r="BJ34" s="98"/>
      <c r="BK34" s="98"/>
      <c r="BL34" s="98"/>
      <c r="BM34" s="98"/>
      <c r="BN34" s="98">
        <v>2019</v>
      </c>
      <c r="BO34" s="98"/>
      <c r="BP34" s="98"/>
      <c r="BQ34" s="98"/>
      <c r="BR34" s="98"/>
      <c r="BS34" s="98"/>
      <c r="BT34" s="98"/>
      <c r="BU34" s="98"/>
      <c r="BV34" s="98"/>
      <c r="BW34" s="98"/>
      <c r="BX34" s="98"/>
      <c r="BY34" s="98"/>
      <c r="BZ34" s="99" t="s">
        <v>143</v>
      </c>
      <c r="CA34" s="98">
        <v>2020</v>
      </c>
      <c r="CB34" s="98"/>
      <c r="CC34" s="98"/>
      <c r="CD34" s="98"/>
      <c r="CE34" s="98"/>
      <c r="CF34" s="98"/>
      <c r="CG34" s="98"/>
      <c r="CH34" s="98"/>
      <c r="CI34" s="98"/>
      <c r="CJ34" s="98"/>
      <c r="CK34" s="98"/>
      <c r="CL34" s="98"/>
      <c r="CM34" s="99" t="s">
        <v>147</v>
      </c>
      <c r="CN34" s="98">
        <v>2021</v>
      </c>
      <c r="CO34" s="98"/>
      <c r="CP34" s="98"/>
      <c r="CQ34" s="98"/>
      <c r="CR34" s="98"/>
      <c r="CS34" s="98"/>
      <c r="CT34" s="98"/>
      <c r="CU34" s="98"/>
      <c r="CV34" s="98"/>
      <c r="CW34" s="98"/>
      <c r="CX34" s="98"/>
      <c r="CY34" s="98"/>
      <c r="CZ34" s="99" t="s">
        <v>150</v>
      </c>
    </row>
    <row r="35" spans="2:104" s="3" customFormat="1" ht="30" x14ac:dyDescent="0.2">
      <c r="B35" s="105"/>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100"/>
      <c r="CA35" s="88" t="s">
        <v>121</v>
      </c>
      <c r="CB35" s="88" t="s">
        <v>122</v>
      </c>
      <c r="CC35" s="88" t="s">
        <v>123</v>
      </c>
      <c r="CD35" s="88" t="s">
        <v>124</v>
      </c>
      <c r="CE35" s="88" t="s">
        <v>125</v>
      </c>
      <c r="CF35" s="88" t="s">
        <v>126</v>
      </c>
      <c r="CG35" s="88" t="s">
        <v>127</v>
      </c>
      <c r="CH35" s="88" t="s">
        <v>128</v>
      </c>
      <c r="CI35" s="88" t="s">
        <v>129</v>
      </c>
      <c r="CJ35" s="88" t="s">
        <v>130</v>
      </c>
      <c r="CK35" s="88" t="s">
        <v>131</v>
      </c>
      <c r="CL35" s="88" t="s">
        <v>132</v>
      </c>
      <c r="CM35" s="100"/>
      <c r="CN35" s="89" t="s">
        <v>121</v>
      </c>
      <c r="CO35" s="89" t="s">
        <v>122</v>
      </c>
      <c r="CP35" s="89" t="s">
        <v>123</v>
      </c>
      <c r="CQ35" s="89" t="s">
        <v>124</v>
      </c>
      <c r="CR35" s="89" t="s">
        <v>125</v>
      </c>
      <c r="CS35" s="89" t="s">
        <v>126</v>
      </c>
      <c r="CT35" s="89" t="s">
        <v>127</v>
      </c>
      <c r="CU35" s="89" t="s">
        <v>128</v>
      </c>
      <c r="CV35" s="89" t="s">
        <v>129</v>
      </c>
      <c r="CW35" s="89" t="s">
        <v>130</v>
      </c>
      <c r="CX35" s="89" t="s">
        <v>131</v>
      </c>
      <c r="CY35" s="89" t="s">
        <v>132</v>
      </c>
      <c r="CZ35" s="100"/>
    </row>
    <row r="36" spans="2:104" s="33" customFormat="1" ht="15" customHeight="1" x14ac:dyDescent="0.2">
      <c r="B36" s="43" t="s">
        <v>43</v>
      </c>
      <c r="C36" s="65">
        <v>158</v>
      </c>
      <c r="D36" s="65">
        <v>148</v>
      </c>
      <c r="E36" s="65">
        <v>309</v>
      </c>
      <c r="F36" s="65">
        <v>446</v>
      </c>
      <c r="G36" s="65">
        <v>173</v>
      </c>
      <c r="H36" s="65">
        <v>210</v>
      </c>
      <c r="I36" s="65">
        <v>176</v>
      </c>
      <c r="J36" s="65">
        <v>174</v>
      </c>
      <c r="K36" s="65">
        <v>154</v>
      </c>
      <c r="L36" s="65">
        <v>178</v>
      </c>
      <c r="M36" s="65">
        <v>405</v>
      </c>
      <c r="N36" s="65">
        <v>282</v>
      </c>
      <c r="O36" s="65">
        <v>240</v>
      </c>
      <c r="P36" s="65">
        <v>221</v>
      </c>
      <c r="Q36" s="65">
        <v>228</v>
      </c>
      <c r="R36" s="65">
        <v>281</v>
      </c>
      <c r="S36" s="65">
        <v>223</v>
      </c>
      <c r="T36" s="65">
        <v>267</v>
      </c>
      <c r="U36" s="65">
        <v>254</v>
      </c>
      <c r="V36" s="65">
        <v>241</v>
      </c>
      <c r="W36" s="65">
        <v>172</v>
      </c>
      <c r="X36" s="65">
        <v>169</v>
      </c>
      <c r="Y36" s="65">
        <v>174</v>
      </c>
      <c r="Z36" s="65">
        <v>208</v>
      </c>
      <c r="AA36" s="65">
        <v>133</v>
      </c>
      <c r="AB36" s="65">
        <v>177</v>
      </c>
      <c r="AC36" s="65">
        <v>187</v>
      </c>
      <c r="AD36" s="65">
        <v>295</v>
      </c>
      <c r="AE36" s="65">
        <v>327</v>
      </c>
      <c r="AF36" s="65">
        <v>414</v>
      </c>
      <c r="AG36" s="65">
        <v>344</v>
      </c>
      <c r="AH36" s="65">
        <v>322</v>
      </c>
      <c r="AI36" s="65">
        <v>419</v>
      </c>
      <c r="AJ36" s="65">
        <v>363</v>
      </c>
      <c r="AK36" s="65">
        <v>279</v>
      </c>
      <c r="AL36" s="65">
        <v>208</v>
      </c>
      <c r="AM36" s="65">
        <v>381</v>
      </c>
      <c r="AN36" s="65">
        <v>410</v>
      </c>
      <c r="AO36" s="65">
        <v>463</v>
      </c>
      <c r="AP36" s="65">
        <v>379</v>
      </c>
      <c r="AQ36" s="65">
        <v>337</v>
      </c>
      <c r="AR36" s="65">
        <v>317</v>
      </c>
      <c r="AS36" s="65">
        <v>399</v>
      </c>
      <c r="AT36" s="65">
        <v>337</v>
      </c>
      <c r="AU36" s="65">
        <v>415</v>
      </c>
      <c r="AV36" s="65">
        <v>261</v>
      </c>
      <c r="AW36" s="65">
        <v>230</v>
      </c>
      <c r="AX36" s="65">
        <v>235</v>
      </c>
      <c r="AY36" s="65">
        <v>295</v>
      </c>
      <c r="AZ36" s="65">
        <v>381</v>
      </c>
      <c r="BA36" s="65">
        <v>266</v>
      </c>
      <c r="BB36" s="65">
        <v>333</v>
      </c>
      <c r="BC36" s="65">
        <v>231</v>
      </c>
      <c r="BD36" s="65">
        <v>206</v>
      </c>
      <c r="BE36" s="65">
        <v>247</v>
      </c>
      <c r="BF36" s="65">
        <v>372</v>
      </c>
      <c r="BG36" s="65">
        <v>377</v>
      </c>
      <c r="BH36" s="65">
        <v>482</v>
      </c>
      <c r="BI36" s="65">
        <v>368</v>
      </c>
      <c r="BJ36" s="65">
        <v>416</v>
      </c>
      <c r="BK36" s="65">
        <v>465</v>
      </c>
      <c r="BL36" s="65">
        <v>484</v>
      </c>
      <c r="BM36" s="65">
        <v>497</v>
      </c>
      <c r="BN36" s="65">
        <v>528</v>
      </c>
      <c r="BO36" s="65">
        <v>632</v>
      </c>
      <c r="BP36" s="65">
        <v>658</v>
      </c>
      <c r="BQ36" s="65">
        <v>691</v>
      </c>
      <c r="BR36" s="65">
        <v>887</v>
      </c>
      <c r="BS36" s="65">
        <v>981</v>
      </c>
      <c r="BT36" s="65">
        <v>861</v>
      </c>
      <c r="BU36" s="65">
        <v>780</v>
      </c>
      <c r="BV36" s="65">
        <v>713</v>
      </c>
      <c r="BW36" s="65">
        <v>810</v>
      </c>
      <c r="BX36" s="65">
        <v>709</v>
      </c>
      <c r="BY36" s="65">
        <v>551</v>
      </c>
      <c r="BZ36" s="51">
        <f>+SUM(BN36:BY36)</f>
        <v>8801</v>
      </c>
      <c r="CA36" s="65">
        <v>817</v>
      </c>
      <c r="CB36" s="65">
        <v>459</v>
      </c>
      <c r="CC36" s="65">
        <v>443</v>
      </c>
      <c r="CD36" s="65">
        <v>150</v>
      </c>
      <c r="CE36" s="65">
        <v>256</v>
      </c>
      <c r="CF36" s="65">
        <v>471</v>
      </c>
      <c r="CG36" s="65">
        <v>435</v>
      </c>
      <c r="CH36" s="65">
        <v>372</v>
      </c>
      <c r="CI36" s="65">
        <v>317</v>
      </c>
      <c r="CJ36" s="65">
        <v>529</v>
      </c>
      <c r="CK36" s="65">
        <v>498</v>
      </c>
      <c r="CL36" s="65">
        <v>528</v>
      </c>
      <c r="CM36" s="51">
        <f>+SUM(CA36:CL36)</f>
        <v>5275</v>
      </c>
      <c r="CN36" s="65">
        <v>410</v>
      </c>
      <c r="CO36" s="65">
        <v>249</v>
      </c>
      <c r="CP36" s="65">
        <v>387</v>
      </c>
      <c r="CQ36" s="65">
        <v>347</v>
      </c>
      <c r="CR36" s="65">
        <v>397</v>
      </c>
      <c r="CS36" s="65">
        <v>399</v>
      </c>
      <c r="CT36" s="65">
        <v>437</v>
      </c>
      <c r="CU36" s="65"/>
      <c r="CV36" s="65"/>
      <c r="CW36" s="65"/>
      <c r="CX36" s="65"/>
      <c r="CY36" s="65"/>
      <c r="CZ36" s="51"/>
    </row>
    <row r="37" spans="2:104" s="33" customFormat="1" ht="15" customHeight="1" x14ac:dyDescent="0.2">
      <c r="B37" s="43" t="s">
        <v>44</v>
      </c>
      <c r="C37" s="65">
        <v>10</v>
      </c>
      <c r="D37" s="65">
        <v>11</v>
      </c>
      <c r="E37" s="65">
        <v>15</v>
      </c>
      <c r="F37" s="65">
        <v>12</v>
      </c>
      <c r="G37" s="65">
        <v>16</v>
      </c>
      <c r="H37" s="65">
        <v>16</v>
      </c>
      <c r="I37" s="65">
        <v>16</v>
      </c>
      <c r="J37" s="65">
        <v>15</v>
      </c>
      <c r="K37" s="65">
        <v>15</v>
      </c>
      <c r="L37" s="65">
        <v>15</v>
      </c>
      <c r="M37" s="65">
        <v>21</v>
      </c>
      <c r="N37" s="65">
        <v>23</v>
      </c>
      <c r="O37" s="65">
        <v>24</v>
      </c>
      <c r="P37" s="65">
        <v>34</v>
      </c>
      <c r="Q37" s="65">
        <v>33</v>
      </c>
      <c r="R37" s="65">
        <v>29</v>
      </c>
      <c r="S37" s="65">
        <v>22</v>
      </c>
      <c r="T37" s="65">
        <v>32</v>
      </c>
      <c r="U37" s="65">
        <v>18</v>
      </c>
      <c r="V37" s="65">
        <v>27</v>
      </c>
      <c r="W37" s="65">
        <v>19</v>
      </c>
      <c r="X37" s="65">
        <v>26</v>
      </c>
      <c r="Y37" s="65">
        <v>19</v>
      </c>
      <c r="Z37" s="65">
        <v>16</v>
      </c>
      <c r="AA37" s="65">
        <v>27</v>
      </c>
      <c r="AB37" s="65">
        <v>16</v>
      </c>
      <c r="AC37" s="65">
        <v>43</v>
      </c>
      <c r="AD37" s="65">
        <v>26</v>
      </c>
      <c r="AE37" s="65">
        <v>22</v>
      </c>
      <c r="AF37" s="65">
        <v>20</v>
      </c>
      <c r="AG37" s="65">
        <v>23</v>
      </c>
      <c r="AH37" s="65">
        <v>32</v>
      </c>
      <c r="AI37" s="65">
        <v>18</v>
      </c>
      <c r="AJ37" s="65">
        <v>18</v>
      </c>
      <c r="AK37" s="65">
        <v>31</v>
      </c>
      <c r="AL37" s="65">
        <v>16</v>
      </c>
      <c r="AM37" s="65">
        <v>25</v>
      </c>
      <c r="AN37" s="65">
        <v>23</v>
      </c>
      <c r="AO37" s="65">
        <v>36</v>
      </c>
      <c r="AP37" s="65">
        <v>33</v>
      </c>
      <c r="AQ37" s="65">
        <v>29</v>
      </c>
      <c r="AR37" s="65">
        <v>27</v>
      </c>
      <c r="AS37" s="65">
        <v>37</v>
      </c>
      <c r="AT37" s="65">
        <v>35</v>
      </c>
      <c r="AU37" s="65">
        <v>32</v>
      </c>
      <c r="AV37" s="65">
        <v>38</v>
      </c>
      <c r="AW37" s="65">
        <v>39</v>
      </c>
      <c r="AX37" s="65">
        <v>41</v>
      </c>
      <c r="AY37" s="65">
        <v>33</v>
      </c>
      <c r="AZ37" s="65">
        <v>29</v>
      </c>
      <c r="BA37" s="65">
        <v>49</v>
      </c>
      <c r="BB37" s="65">
        <v>42</v>
      </c>
      <c r="BC37" s="65">
        <v>32</v>
      </c>
      <c r="BD37" s="65">
        <v>30</v>
      </c>
      <c r="BE37" s="65">
        <v>34</v>
      </c>
      <c r="BF37" s="65">
        <v>45</v>
      </c>
      <c r="BG37" s="65">
        <v>50</v>
      </c>
      <c r="BH37" s="65">
        <v>51</v>
      </c>
      <c r="BI37" s="65">
        <v>37</v>
      </c>
      <c r="BJ37" s="65">
        <v>43</v>
      </c>
      <c r="BK37" s="65">
        <v>60</v>
      </c>
      <c r="BL37" s="65">
        <v>51</v>
      </c>
      <c r="BM37" s="65">
        <v>84</v>
      </c>
      <c r="BN37" s="65">
        <v>59</v>
      </c>
      <c r="BO37" s="65">
        <v>76</v>
      </c>
      <c r="BP37" s="65">
        <v>80</v>
      </c>
      <c r="BQ37" s="65">
        <v>64</v>
      </c>
      <c r="BR37" s="65">
        <v>66</v>
      </c>
      <c r="BS37" s="65">
        <v>93</v>
      </c>
      <c r="BT37" s="65">
        <v>95</v>
      </c>
      <c r="BU37" s="65">
        <v>89</v>
      </c>
      <c r="BV37" s="65">
        <v>78</v>
      </c>
      <c r="BW37" s="65">
        <v>79</v>
      </c>
      <c r="BX37" s="65">
        <v>95</v>
      </c>
      <c r="BY37" s="65">
        <v>102</v>
      </c>
      <c r="BZ37" s="51">
        <f t="shared" ref="BZ37:BZ40" si="5">+SUM(BN37:BY37)</f>
        <v>976</v>
      </c>
      <c r="CA37" s="65">
        <v>80</v>
      </c>
      <c r="CB37" s="65">
        <v>86</v>
      </c>
      <c r="CC37" s="65">
        <v>41</v>
      </c>
      <c r="CD37" s="65">
        <v>7</v>
      </c>
      <c r="CE37" s="65">
        <v>8</v>
      </c>
      <c r="CF37" s="65">
        <v>7</v>
      </c>
      <c r="CG37" s="65">
        <v>9</v>
      </c>
      <c r="CH37" s="65">
        <v>8</v>
      </c>
      <c r="CI37" s="65">
        <v>6</v>
      </c>
      <c r="CJ37" s="65">
        <v>11</v>
      </c>
      <c r="CK37" s="65">
        <v>9</v>
      </c>
      <c r="CL37" s="65">
        <v>22</v>
      </c>
      <c r="CM37" s="51">
        <f t="shared" ref="CM37:CM40" si="6">+SUM(CA37:CL37)</f>
        <v>294</v>
      </c>
      <c r="CN37" s="65">
        <v>25</v>
      </c>
      <c r="CO37" s="65">
        <v>14</v>
      </c>
      <c r="CP37" s="65">
        <v>15</v>
      </c>
      <c r="CQ37" s="65">
        <v>12</v>
      </c>
      <c r="CR37" s="65">
        <v>17</v>
      </c>
      <c r="CS37" s="65">
        <v>21</v>
      </c>
      <c r="CT37" s="65">
        <v>24</v>
      </c>
      <c r="CU37" s="65"/>
      <c r="CV37" s="65"/>
      <c r="CW37" s="65"/>
      <c r="CX37" s="65"/>
      <c r="CY37" s="65"/>
      <c r="CZ37" s="51"/>
    </row>
    <row r="38" spans="2:104" s="53" customFormat="1" ht="14.25" x14ac:dyDescent="0.2">
      <c r="B38" s="43" t="s">
        <v>45</v>
      </c>
      <c r="C38" s="65">
        <v>15</v>
      </c>
      <c r="D38" s="65">
        <v>17</v>
      </c>
      <c r="E38" s="65">
        <v>16</v>
      </c>
      <c r="F38" s="65">
        <v>18</v>
      </c>
      <c r="G38" s="65">
        <v>15</v>
      </c>
      <c r="H38" s="65">
        <v>12</v>
      </c>
      <c r="I38" s="65">
        <v>5</v>
      </c>
      <c r="J38" s="65">
        <v>12</v>
      </c>
      <c r="K38" s="65">
        <v>18</v>
      </c>
      <c r="L38" s="65">
        <v>7</v>
      </c>
      <c r="M38" s="65">
        <v>18</v>
      </c>
      <c r="N38" s="65">
        <v>7</v>
      </c>
      <c r="O38" s="65">
        <v>4</v>
      </c>
      <c r="P38" s="65">
        <v>8</v>
      </c>
      <c r="Q38" s="65">
        <v>9</v>
      </c>
      <c r="R38" s="65">
        <v>6</v>
      </c>
      <c r="S38" s="65">
        <v>10</v>
      </c>
      <c r="T38" s="65">
        <v>10</v>
      </c>
      <c r="U38" s="65">
        <v>8</v>
      </c>
      <c r="V38" s="65">
        <v>6</v>
      </c>
      <c r="W38" s="65">
        <v>7</v>
      </c>
      <c r="X38" s="65">
        <v>5</v>
      </c>
      <c r="Y38" s="65">
        <v>9</v>
      </c>
      <c r="Z38" s="65">
        <v>5</v>
      </c>
      <c r="AA38" s="65">
        <v>8</v>
      </c>
      <c r="AB38" s="65">
        <v>10</v>
      </c>
      <c r="AC38" s="65">
        <v>11</v>
      </c>
      <c r="AD38" s="65">
        <v>7</v>
      </c>
      <c r="AE38" s="65">
        <v>10</v>
      </c>
      <c r="AF38" s="65">
        <v>14</v>
      </c>
      <c r="AG38" s="65">
        <v>5</v>
      </c>
      <c r="AH38" s="65">
        <v>7</v>
      </c>
      <c r="AI38" s="65">
        <v>6</v>
      </c>
      <c r="AJ38" s="65">
        <v>4</v>
      </c>
      <c r="AK38" s="65">
        <v>6</v>
      </c>
      <c r="AL38" s="65">
        <v>5</v>
      </c>
      <c r="AM38" s="65">
        <v>12</v>
      </c>
      <c r="AN38" s="65">
        <v>16</v>
      </c>
      <c r="AO38" s="65">
        <v>15</v>
      </c>
      <c r="AP38" s="65">
        <v>5</v>
      </c>
      <c r="AQ38" s="65">
        <v>11</v>
      </c>
      <c r="AR38" s="65">
        <v>23</v>
      </c>
      <c r="AS38" s="65">
        <v>13</v>
      </c>
      <c r="AT38" s="65">
        <v>24</v>
      </c>
      <c r="AU38" s="65">
        <v>22</v>
      </c>
      <c r="AV38" s="65">
        <v>16</v>
      </c>
      <c r="AW38" s="65">
        <v>11</v>
      </c>
      <c r="AX38" s="65">
        <v>20</v>
      </c>
      <c r="AY38" s="65">
        <v>8</v>
      </c>
      <c r="AZ38" s="65">
        <v>24</v>
      </c>
      <c r="BA38" s="65">
        <v>23</v>
      </c>
      <c r="BB38" s="65">
        <v>15</v>
      </c>
      <c r="BC38" s="65">
        <v>17</v>
      </c>
      <c r="BD38" s="65">
        <v>20</v>
      </c>
      <c r="BE38" s="65">
        <v>14</v>
      </c>
      <c r="BF38" s="65">
        <v>14</v>
      </c>
      <c r="BG38" s="65">
        <v>18</v>
      </c>
      <c r="BH38" s="65">
        <v>21</v>
      </c>
      <c r="BI38" s="65">
        <v>21</v>
      </c>
      <c r="BJ38" s="65">
        <v>53</v>
      </c>
      <c r="BK38" s="65">
        <v>76</v>
      </c>
      <c r="BL38" s="65">
        <v>49</v>
      </c>
      <c r="BM38" s="65">
        <v>76</v>
      </c>
      <c r="BN38" s="65">
        <v>79</v>
      </c>
      <c r="BO38" s="65">
        <v>38</v>
      </c>
      <c r="BP38" s="65">
        <v>65</v>
      </c>
      <c r="BQ38" s="65">
        <v>59</v>
      </c>
      <c r="BR38" s="65">
        <v>74</v>
      </c>
      <c r="BS38" s="65">
        <v>80</v>
      </c>
      <c r="BT38" s="65">
        <v>59</v>
      </c>
      <c r="BU38" s="65">
        <v>65</v>
      </c>
      <c r="BV38" s="65">
        <v>47</v>
      </c>
      <c r="BW38" s="65">
        <v>77</v>
      </c>
      <c r="BX38" s="65">
        <v>97</v>
      </c>
      <c r="BY38" s="65">
        <v>61</v>
      </c>
      <c r="BZ38" s="51">
        <f t="shared" si="5"/>
        <v>801</v>
      </c>
      <c r="CA38" s="65">
        <v>58</v>
      </c>
      <c r="CB38" s="65">
        <v>67</v>
      </c>
      <c r="CC38" s="65">
        <v>39</v>
      </c>
      <c r="CD38" s="65">
        <v>9</v>
      </c>
      <c r="CE38" s="65">
        <v>8</v>
      </c>
      <c r="CF38" s="65">
        <v>14</v>
      </c>
      <c r="CG38" s="65">
        <v>15</v>
      </c>
      <c r="CH38" s="65">
        <v>24</v>
      </c>
      <c r="CI38" s="65">
        <v>29</v>
      </c>
      <c r="CJ38" s="65">
        <v>23</v>
      </c>
      <c r="CK38" s="65">
        <v>18</v>
      </c>
      <c r="CL38" s="65">
        <v>30</v>
      </c>
      <c r="CM38" s="51">
        <f t="shared" si="6"/>
        <v>334</v>
      </c>
      <c r="CN38" s="65">
        <v>31</v>
      </c>
      <c r="CO38" s="65">
        <v>23</v>
      </c>
      <c r="CP38" s="65">
        <v>24</v>
      </c>
      <c r="CQ38" s="65">
        <v>18</v>
      </c>
      <c r="CR38" s="65">
        <v>27</v>
      </c>
      <c r="CS38" s="65">
        <v>37</v>
      </c>
      <c r="CT38" s="65">
        <v>26</v>
      </c>
      <c r="CU38" s="65"/>
      <c r="CV38" s="65"/>
      <c r="CW38" s="65"/>
      <c r="CX38" s="65"/>
      <c r="CY38" s="65"/>
      <c r="CZ38" s="51"/>
    </row>
    <row r="39" spans="2:104" s="33" customFormat="1" ht="15" customHeight="1" x14ac:dyDescent="0.2">
      <c r="B39" s="43" t="s">
        <v>46</v>
      </c>
      <c r="C39" s="65">
        <v>7</v>
      </c>
      <c r="D39" s="65">
        <v>7</v>
      </c>
      <c r="E39" s="65">
        <v>29</v>
      </c>
      <c r="F39" s="65">
        <v>19</v>
      </c>
      <c r="G39" s="65">
        <v>2</v>
      </c>
      <c r="H39" s="65">
        <v>7</v>
      </c>
      <c r="I39" s="65">
        <v>14</v>
      </c>
      <c r="J39" s="65">
        <v>7</v>
      </c>
      <c r="K39" s="65">
        <v>17</v>
      </c>
      <c r="L39" s="65">
        <v>20</v>
      </c>
      <c r="M39" s="65">
        <v>47</v>
      </c>
      <c r="N39" s="65">
        <v>7</v>
      </c>
      <c r="O39" s="65">
        <v>10</v>
      </c>
      <c r="P39" s="65">
        <v>12</v>
      </c>
      <c r="Q39" s="65">
        <v>14</v>
      </c>
      <c r="R39" s="65">
        <v>13</v>
      </c>
      <c r="S39" s="65">
        <v>14</v>
      </c>
      <c r="T39" s="65">
        <v>34</v>
      </c>
      <c r="U39" s="65">
        <v>4</v>
      </c>
      <c r="V39" s="65">
        <v>7</v>
      </c>
      <c r="W39" s="65">
        <v>13</v>
      </c>
      <c r="X39" s="65">
        <v>14</v>
      </c>
      <c r="Y39" s="65">
        <v>17</v>
      </c>
      <c r="Z39" s="65">
        <v>5</v>
      </c>
      <c r="AA39" s="65">
        <v>11</v>
      </c>
      <c r="AB39" s="65">
        <v>5</v>
      </c>
      <c r="AC39" s="65">
        <v>12</v>
      </c>
      <c r="AD39" s="65">
        <v>9</v>
      </c>
      <c r="AE39" s="65">
        <v>12</v>
      </c>
      <c r="AF39" s="65">
        <v>18</v>
      </c>
      <c r="AG39" s="65">
        <v>9</v>
      </c>
      <c r="AH39" s="65">
        <v>9</v>
      </c>
      <c r="AI39" s="65">
        <v>9</v>
      </c>
      <c r="AJ39" s="65">
        <v>3</v>
      </c>
      <c r="AK39" s="65">
        <v>12</v>
      </c>
      <c r="AL39" s="65">
        <v>5</v>
      </c>
      <c r="AM39" s="65">
        <v>7</v>
      </c>
      <c r="AN39" s="65">
        <v>6</v>
      </c>
      <c r="AO39" s="65">
        <v>15</v>
      </c>
      <c r="AP39" s="65">
        <v>6</v>
      </c>
      <c r="AQ39" s="65">
        <v>15</v>
      </c>
      <c r="AR39" s="65">
        <v>23</v>
      </c>
      <c r="AS39" s="65">
        <v>25</v>
      </c>
      <c r="AT39" s="65">
        <v>13</v>
      </c>
      <c r="AU39" s="65">
        <v>6</v>
      </c>
      <c r="AV39" s="65">
        <v>14</v>
      </c>
      <c r="AW39" s="65">
        <v>16</v>
      </c>
      <c r="AX39" s="65">
        <v>13</v>
      </c>
      <c r="AY39" s="65">
        <v>33</v>
      </c>
      <c r="AZ39" s="65">
        <v>6</v>
      </c>
      <c r="BA39" s="65">
        <v>17</v>
      </c>
      <c r="BB39" s="65">
        <v>18</v>
      </c>
      <c r="BC39" s="65">
        <v>25</v>
      </c>
      <c r="BD39" s="65">
        <v>23</v>
      </c>
      <c r="BE39" s="65">
        <v>20</v>
      </c>
      <c r="BF39" s="65">
        <v>20</v>
      </c>
      <c r="BG39" s="65">
        <v>18</v>
      </c>
      <c r="BH39" s="65">
        <v>30</v>
      </c>
      <c r="BI39" s="65">
        <v>35</v>
      </c>
      <c r="BJ39" s="65">
        <v>74</v>
      </c>
      <c r="BK39" s="65">
        <v>69</v>
      </c>
      <c r="BL39" s="65">
        <v>90</v>
      </c>
      <c r="BM39" s="65">
        <v>68</v>
      </c>
      <c r="BN39" s="65">
        <v>65</v>
      </c>
      <c r="BO39" s="65">
        <v>54</v>
      </c>
      <c r="BP39" s="65">
        <v>35</v>
      </c>
      <c r="BQ39" s="65">
        <v>30</v>
      </c>
      <c r="BR39" s="65">
        <v>32</v>
      </c>
      <c r="BS39" s="65">
        <v>21</v>
      </c>
      <c r="BT39" s="65">
        <v>24</v>
      </c>
      <c r="BU39" s="65">
        <v>27</v>
      </c>
      <c r="BV39" s="65">
        <v>20</v>
      </c>
      <c r="BW39" s="65">
        <v>39</v>
      </c>
      <c r="BX39" s="65">
        <v>34</v>
      </c>
      <c r="BY39" s="65">
        <v>28</v>
      </c>
      <c r="BZ39" s="51">
        <f t="shared" si="5"/>
        <v>409</v>
      </c>
      <c r="CA39" s="65">
        <v>40</v>
      </c>
      <c r="CB39" s="65">
        <v>38</v>
      </c>
      <c r="CC39" s="65">
        <v>44</v>
      </c>
      <c r="CD39" s="65">
        <v>43</v>
      </c>
      <c r="CE39" s="65">
        <v>68</v>
      </c>
      <c r="CF39" s="65">
        <v>51</v>
      </c>
      <c r="CG39" s="65">
        <v>50</v>
      </c>
      <c r="CH39" s="65">
        <v>54</v>
      </c>
      <c r="CI39" s="65">
        <v>45</v>
      </c>
      <c r="CJ39" s="65">
        <v>73</v>
      </c>
      <c r="CK39" s="65">
        <v>56</v>
      </c>
      <c r="CL39" s="65">
        <v>100</v>
      </c>
      <c r="CM39" s="51">
        <f t="shared" si="6"/>
        <v>662</v>
      </c>
      <c r="CN39" s="65">
        <v>82</v>
      </c>
      <c r="CO39" s="65">
        <v>48</v>
      </c>
      <c r="CP39" s="65">
        <v>63</v>
      </c>
      <c r="CQ39" s="65">
        <v>42</v>
      </c>
      <c r="CR39" s="65">
        <v>68</v>
      </c>
      <c r="CS39" s="65">
        <v>53</v>
      </c>
      <c r="CT39" s="65">
        <v>36</v>
      </c>
      <c r="CU39" s="65"/>
      <c r="CV39" s="65"/>
      <c r="CW39" s="65"/>
      <c r="CX39" s="65"/>
      <c r="CY39" s="65"/>
      <c r="CZ39" s="51"/>
    </row>
    <row r="40" spans="2:104" s="33" customFormat="1" ht="15" customHeight="1" x14ac:dyDescent="0.2">
      <c r="B40" s="43" t="s">
        <v>47</v>
      </c>
      <c r="C40" s="65">
        <v>0</v>
      </c>
      <c r="D40" s="65">
        <v>0</v>
      </c>
      <c r="E40" s="65">
        <v>0</v>
      </c>
      <c r="F40" s="65">
        <v>0</v>
      </c>
      <c r="G40" s="65">
        <v>0</v>
      </c>
      <c r="H40" s="65">
        <v>0</v>
      </c>
      <c r="I40" s="65">
        <v>0</v>
      </c>
      <c r="J40" s="65">
        <v>0</v>
      </c>
      <c r="K40" s="65">
        <v>0</v>
      </c>
      <c r="L40" s="65">
        <v>0</v>
      </c>
      <c r="M40" s="65">
        <v>0</v>
      </c>
      <c r="N40" s="65">
        <v>0</v>
      </c>
      <c r="O40" s="65">
        <v>0</v>
      </c>
      <c r="P40" s="65">
        <v>0</v>
      </c>
      <c r="Q40" s="65">
        <v>0</v>
      </c>
      <c r="R40" s="65">
        <v>0</v>
      </c>
      <c r="S40" s="65">
        <v>0</v>
      </c>
      <c r="T40" s="65">
        <v>0</v>
      </c>
      <c r="U40" s="65">
        <v>0</v>
      </c>
      <c r="V40" s="65">
        <v>0</v>
      </c>
      <c r="W40" s="65">
        <v>0</v>
      </c>
      <c r="X40" s="65">
        <v>0</v>
      </c>
      <c r="Y40" s="65">
        <v>0</v>
      </c>
      <c r="Z40" s="65">
        <v>0</v>
      </c>
      <c r="AA40" s="65">
        <v>0</v>
      </c>
      <c r="AB40" s="65">
        <v>0</v>
      </c>
      <c r="AC40" s="65">
        <v>0</v>
      </c>
      <c r="AD40" s="65">
        <v>0</v>
      </c>
      <c r="AE40" s="65">
        <v>0</v>
      </c>
      <c r="AF40" s="65">
        <v>0</v>
      </c>
      <c r="AG40" s="65">
        <v>0</v>
      </c>
      <c r="AH40" s="65">
        <v>0</v>
      </c>
      <c r="AI40" s="65">
        <v>0</v>
      </c>
      <c r="AJ40" s="65">
        <v>0</v>
      </c>
      <c r="AK40" s="65">
        <v>0</v>
      </c>
      <c r="AL40" s="65">
        <v>0</v>
      </c>
      <c r="AM40" s="65">
        <v>0</v>
      </c>
      <c r="AN40" s="65">
        <v>0</v>
      </c>
      <c r="AO40" s="65">
        <v>0</v>
      </c>
      <c r="AP40" s="65">
        <v>0</v>
      </c>
      <c r="AQ40" s="65">
        <v>0</v>
      </c>
      <c r="AR40" s="65">
        <v>0</v>
      </c>
      <c r="AS40" s="65">
        <v>0</v>
      </c>
      <c r="AT40" s="65">
        <v>0</v>
      </c>
      <c r="AU40" s="65">
        <v>0</v>
      </c>
      <c r="AV40" s="65">
        <v>0</v>
      </c>
      <c r="AW40" s="65">
        <v>0</v>
      </c>
      <c r="AX40" s="65">
        <v>0</v>
      </c>
      <c r="AY40" s="65">
        <v>0</v>
      </c>
      <c r="AZ40" s="65">
        <v>0</v>
      </c>
      <c r="BA40" s="65">
        <v>0</v>
      </c>
      <c r="BB40" s="65">
        <v>0</v>
      </c>
      <c r="BC40" s="65">
        <v>0</v>
      </c>
      <c r="BD40" s="65">
        <v>0</v>
      </c>
      <c r="BE40" s="65">
        <v>0</v>
      </c>
      <c r="BF40" s="65">
        <v>0</v>
      </c>
      <c r="BG40" s="65">
        <v>0</v>
      </c>
      <c r="BH40" s="65">
        <v>0</v>
      </c>
      <c r="BI40" s="65">
        <v>0</v>
      </c>
      <c r="BJ40" s="65">
        <v>0</v>
      </c>
      <c r="BK40" s="65">
        <v>0</v>
      </c>
      <c r="BL40" s="65">
        <v>0</v>
      </c>
      <c r="BM40" s="65">
        <v>0</v>
      </c>
      <c r="BN40" s="65">
        <v>0</v>
      </c>
      <c r="BO40" s="65">
        <v>0</v>
      </c>
      <c r="BP40" s="65">
        <v>0</v>
      </c>
      <c r="BQ40" s="65">
        <v>0</v>
      </c>
      <c r="BR40" s="65">
        <v>0</v>
      </c>
      <c r="BS40" s="65">
        <v>0</v>
      </c>
      <c r="BT40" s="65">
        <v>0</v>
      </c>
      <c r="BU40" s="65">
        <v>0</v>
      </c>
      <c r="BV40" s="65">
        <v>0</v>
      </c>
      <c r="BW40" s="65">
        <v>0</v>
      </c>
      <c r="BX40" s="65">
        <v>0</v>
      </c>
      <c r="BY40" s="65"/>
      <c r="BZ40" s="51">
        <f t="shared" si="5"/>
        <v>0</v>
      </c>
      <c r="CA40" s="65">
        <v>0</v>
      </c>
      <c r="CB40" s="65">
        <v>1</v>
      </c>
      <c r="CC40" s="65">
        <v>0</v>
      </c>
      <c r="CD40" s="65">
        <v>0</v>
      </c>
      <c r="CE40" s="65">
        <v>0</v>
      </c>
      <c r="CF40" s="65">
        <v>0</v>
      </c>
      <c r="CG40" s="65">
        <v>0</v>
      </c>
      <c r="CH40" s="65">
        <v>0</v>
      </c>
      <c r="CI40" s="65">
        <v>0</v>
      </c>
      <c r="CJ40" s="65">
        <v>0</v>
      </c>
      <c r="CK40" s="65">
        <v>0</v>
      </c>
      <c r="CL40" s="65">
        <v>0</v>
      </c>
      <c r="CM40" s="51">
        <f t="shared" si="6"/>
        <v>1</v>
      </c>
      <c r="CN40" s="65">
        <v>0</v>
      </c>
      <c r="CO40" s="65">
        <v>4</v>
      </c>
      <c r="CP40" s="65">
        <v>4</v>
      </c>
      <c r="CQ40" s="65">
        <v>1</v>
      </c>
      <c r="CR40" s="65">
        <v>7</v>
      </c>
      <c r="CS40" s="65">
        <v>11</v>
      </c>
      <c r="CT40" s="65">
        <v>10</v>
      </c>
      <c r="CU40" s="65"/>
      <c r="CV40" s="65"/>
      <c r="CW40" s="65"/>
      <c r="CX40" s="65"/>
      <c r="CY40" s="65"/>
      <c r="CZ40" s="51"/>
    </row>
    <row r="41" spans="2:104" s="33" customFormat="1" ht="15" customHeight="1" x14ac:dyDescent="0.2">
      <c r="C41" s="66"/>
    </row>
    <row r="42" spans="2:104" s="33" customFormat="1" ht="15" customHeight="1" x14ac:dyDescent="0.2">
      <c r="B42" s="40" t="s">
        <v>102</v>
      </c>
      <c r="C42" s="41"/>
    </row>
    <row r="43" spans="2:104" s="3" customFormat="1" ht="15" x14ac:dyDescent="0.25">
      <c r="B43" s="104" t="s">
        <v>92</v>
      </c>
      <c r="C43" s="98">
        <v>2013</v>
      </c>
      <c r="D43" s="98"/>
      <c r="E43" s="98"/>
      <c r="F43" s="98">
        <v>2014</v>
      </c>
      <c r="G43" s="98"/>
      <c r="H43" s="98"/>
      <c r="I43" s="98"/>
      <c r="J43" s="98"/>
      <c r="K43" s="98"/>
      <c r="L43" s="98"/>
      <c r="M43" s="98"/>
      <c r="N43" s="98"/>
      <c r="O43" s="98"/>
      <c r="P43" s="98"/>
      <c r="Q43" s="98"/>
      <c r="R43" s="98">
        <v>2015</v>
      </c>
      <c r="S43" s="98"/>
      <c r="T43" s="98"/>
      <c r="U43" s="98"/>
      <c r="V43" s="98"/>
      <c r="W43" s="98"/>
      <c r="X43" s="98"/>
      <c r="Y43" s="98"/>
      <c r="Z43" s="98"/>
      <c r="AA43" s="98"/>
      <c r="AB43" s="98"/>
      <c r="AC43" s="98"/>
      <c r="AD43" s="98">
        <v>2016</v>
      </c>
      <c r="AE43" s="98"/>
      <c r="AF43" s="98"/>
      <c r="AG43" s="98"/>
      <c r="AH43" s="98"/>
      <c r="AI43" s="98"/>
      <c r="AJ43" s="98"/>
      <c r="AK43" s="98"/>
      <c r="AL43" s="98"/>
      <c r="AM43" s="98"/>
      <c r="AN43" s="98"/>
      <c r="AO43" s="98"/>
      <c r="AP43" s="98">
        <v>2017</v>
      </c>
      <c r="AQ43" s="98"/>
      <c r="AR43" s="98"/>
      <c r="AS43" s="98"/>
      <c r="AT43" s="98"/>
      <c r="AU43" s="98"/>
      <c r="AV43" s="98"/>
      <c r="AW43" s="98"/>
      <c r="AX43" s="98"/>
      <c r="AY43" s="98"/>
      <c r="AZ43" s="98"/>
      <c r="BA43" s="98"/>
      <c r="BB43" s="98">
        <v>2018</v>
      </c>
      <c r="BC43" s="98"/>
      <c r="BD43" s="98"/>
      <c r="BE43" s="98"/>
      <c r="BF43" s="98"/>
      <c r="BG43" s="98"/>
      <c r="BH43" s="98"/>
      <c r="BI43" s="98"/>
      <c r="BJ43" s="98"/>
      <c r="BK43" s="98"/>
      <c r="BL43" s="98"/>
      <c r="BM43" s="98"/>
      <c r="BN43" s="98">
        <v>2019</v>
      </c>
      <c r="BO43" s="98"/>
      <c r="BP43" s="98"/>
      <c r="BQ43" s="98"/>
      <c r="BR43" s="98"/>
      <c r="BS43" s="98"/>
      <c r="BT43" s="98"/>
      <c r="BU43" s="98"/>
      <c r="BV43" s="98"/>
      <c r="BW43" s="98"/>
      <c r="BX43" s="98"/>
      <c r="BY43" s="98"/>
      <c r="BZ43" s="99" t="s">
        <v>143</v>
      </c>
      <c r="CA43" s="98">
        <v>2020</v>
      </c>
      <c r="CB43" s="98"/>
      <c r="CC43" s="98"/>
      <c r="CD43" s="98"/>
      <c r="CE43" s="98"/>
      <c r="CF43" s="98"/>
      <c r="CG43" s="98"/>
      <c r="CH43" s="98"/>
      <c r="CI43" s="98"/>
      <c r="CJ43" s="98"/>
      <c r="CK43" s="98"/>
      <c r="CL43" s="98"/>
      <c r="CM43" s="99" t="s">
        <v>147</v>
      </c>
      <c r="CN43" s="98">
        <v>2021</v>
      </c>
      <c r="CO43" s="98"/>
      <c r="CP43" s="98"/>
      <c r="CQ43" s="98"/>
      <c r="CR43" s="98"/>
      <c r="CS43" s="98"/>
      <c r="CT43" s="98"/>
      <c r="CU43" s="98"/>
      <c r="CV43" s="98"/>
      <c r="CW43" s="98"/>
      <c r="CX43" s="98"/>
      <c r="CY43" s="98"/>
      <c r="CZ43" s="99" t="s">
        <v>150</v>
      </c>
    </row>
    <row r="44" spans="2:104" s="3" customFormat="1" ht="30" x14ac:dyDescent="0.2">
      <c r="B44" s="105"/>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100"/>
      <c r="CA44" s="88" t="s">
        <v>121</v>
      </c>
      <c r="CB44" s="88" t="s">
        <v>122</v>
      </c>
      <c r="CC44" s="88" t="s">
        <v>123</v>
      </c>
      <c r="CD44" s="88" t="s">
        <v>124</v>
      </c>
      <c r="CE44" s="88" t="s">
        <v>125</v>
      </c>
      <c r="CF44" s="88" t="s">
        <v>126</v>
      </c>
      <c r="CG44" s="88" t="s">
        <v>127</v>
      </c>
      <c r="CH44" s="88" t="s">
        <v>128</v>
      </c>
      <c r="CI44" s="88" t="s">
        <v>129</v>
      </c>
      <c r="CJ44" s="88" t="s">
        <v>130</v>
      </c>
      <c r="CK44" s="88" t="s">
        <v>131</v>
      </c>
      <c r="CL44" s="88" t="s">
        <v>132</v>
      </c>
      <c r="CM44" s="100"/>
      <c r="CN44" s="89" t="s">
        <v>121</v>
      </c>
      <c r="CO44" s="89" t="s">
        <v>122</v>
      </c>
      <c r="CP44" s="89" t="s">
        <v>123</v>
      </c>
      <c r="CQ44" s="89" t="s">
        <v>124</v>
      </c>
      <c r="CR44" s="89" t="s">
        <v>125</v>
      </c>
      <c r="CS44" s="89" t="s">
        <v>126</v>
      </c>
      <c r="CT44" s="89" t="s">
        <v>127</v>
      </c>
      <c r="CU44" s="89" t="s">
        <v>128</v>
      </c>
      <c r="CV44" s="89" t="s">
        <v>129</v>
      </c>
      <c r="CW44" s="89" t="s">
        <v>130</v>
      </c>
      <c r="CX44" s="89" t="s">
        <v>131</v>
      </c>
      <c r="CY44" s="89" t="s">
        <v>132</v>
      </c>
      <c r="CZ44" s="100"/>
    </row>
    <row r="45" spans="2:104" s="33" customFormat="1" ht="15" customHeight="1" x14ac:dyDescent="0.2">
      <c r="B45" s="43" t="s">
        <v>48</v>
      </c>
      <c r="C45" s="67">
        <f>11+5</f>
        <v>16</v>
      </c>
      <c r="D45" s="67">
        <f>11+5</f>
        <v>16</v>
      </c>
      <c r="E45" s="67">
        <v>12</v>
      </c>
      <c r="F45" s="67">
        <v>15</v>
      </c>
      <c r="G45" s="67">
        <v>16</v>
      </c>
      <c r="H45" s="67">
        <v>16</v>
      </c>
      <c r="I45" s="67">
        <v>11</v>
      </c>
      <c r="J45" s="67">
        <v>12</v>
      </c>
      <c r="K45" s="67">
        <v>18</v>
      </c>
      <c r="L45" s="67">
        <v>23</v>
      </c>
      <c r="M45" s="67">
        <v>27</v>
      </c>
      <c r="N45" s="67">
        <v>21</v>
      </c>
      <c r="O45" s="67">
        <v>23</v>
      </c>
      <c r="P45" s="67">
        <v>20</v>
      </c>
      <c r="Q45" s="67">
        <v>21</v>
      </c>
      <c r="R45" s="67">
        <v>23</v>
      </c>
      <c r="S45" s="67">
        <v>26</v>
      </c>
      <c r="T45" s="67">
        <v>23</v>
      </c>
      <c r="U45" s="67">
        <v>21</v>
      </c>
      <c r="V45" s="67">
        <v>21</v>
      </c>
      <c r="W45" s="67">
        <v>23</v>
      </c>
      <c r="X45" s="67">
        <v>23</v>
      </c>
      <c r="Y45" s="67">
        <v>25</v>
      </c>
      <c r="Z45" s="67">
        <v>20</v>
      </c>
      <c r="AA45" s="67">
        <v>22</v>
      </c>
      <c r="AB45" s="67">
        <v>23</v>
      </c>
      <c r="AC45" s="67">
        <v>25</v>
      </c>
      <c r="AD45" s="67">
        <v>24</v>
      </c>
      <c r="AE45" s="67">
        <v>25</v>
      </c>
      <c r="AF45" s="67">
        <v>25</v>
      </c>
      <c r="AG45" s="67">
        <v>24</v>
      </c>
      <c r="AH45" s="67">
        <v>25</v>
      </c>
      <c r="AI45" s="67">
        <v>26</v>
      </c>
      <c r="AJ45" s="67">
        <v>27</v>
      </c>
      <c r="AK45" s="67">
        <v>24</v>
      </c>
      <c r="AL45" s="67">
        <v>20</v>
      </c>
      <c r="AM45" s="67">
        <v>26</v>
      </c>
      <c r="AN45" s="67">
        <v>23</v>
      </c>
      <c r="AO45" s="67">
        <v>21</v>
      </c>
      <c r="AP45" s="67">
        <v>27</v>
      </c>
      <c r="AQ45" s="67">
        <v>22</v>
      </c>
      <c r="AR45" s="67">
        <v>26</v>
      </c>
      <c r="AS45" s="67">
        <v>23</v>
      </c>
      <c r="AT45" s="67">
        <v>26</v>
      </c>
      <c r="AU45" s="67">
        <v>24</v>
      </c>
      <c r="AV45" s="67">
        <v>25</v>
      </c>
      <c r="AW45" s="67">
        <v>24</v>
      </c>
      <c r="AX45" s="67">
        <v>25</v>
      </c>
      <c r="AY45" s="67">
        <v>26</v>
      </c>
      <c r="AZ45" s="67">
        <v>25</v>
      </c>
      <c r="BA45" s="67">
        <v>25</v>
      </c>
      <c r="BB45" s="67">
        <v>25</v>
      </c>
      <c r="BC45" s="67">
        <v>28</v>
      </c>
      <c r="BD45" s="67">
        <v>29</v>
      </c>
      <c r="BE45" s="67">
        <v>29</v>
      </c>
      <c r="BF45" s="67">
        <v>29</v>
      </c>
      <c r="BG45" s="67">
        <v>31</v>
      </c>
      <c r="BH45" s="67">
        <v>32</v>
      </c>
      <c r="BI45" s="67">
        <v>35</v>
      </c>
      <c r="BJ45" s="67">
        <v>35</v>
      </c>
      <c r="BK45" s="67">
        <v>40</v>
      </c>
      <c r="BL45" s="67">
        <v>36</v>
      </c>
      <c r="BM45" s="67">
        <v>35</v>
      </c>
      <c r="BN45" s="67">
        <v>32</v>
      </c>
      <c r="BO45" s="67">
        <v>41</v>
      </c>
      <c r="BP45" s="67">
        <v>36</v>
      </c>
      <c r="BQ45" s="67">
        <v>45</v>
      </c>
      <c r="BR45" s="67">
        <v>37</v>
      </c>
      <c r="BS45" s="67">
        <v>30</v>
      </c>
      <c r="BT45" s="67">
        <v>40</v>
      </c>
      <c r="BU45" s="67">
        <v>46</v>
      </c>
      <c r="BV45" s="67">
        <v>133</v>
      </c>
      <c r="BW45" s="67">
        <v>34</v>
      </c>
      <c r="BX45" s="67">
        <v>38</v>
      </c>
      <c r="BY45" s="67">
        <v>44</v>
      </c>
      <c r="BZ45" s="67">
        <f>+SUM(BN45:BY45)</f>
        <v>556</v>
      </c>
      <c r="CA45" s="67">
        <v>42</v>
      </c>
      <c r="CB45" s="67">
        <v>36</v>
      </c>
      <c r="CC45" s="67">
        <v>45</v>
      </c>
      <c r="CD45" s="67">
        <v>36</v>
      </c>
      <c r="CE45" s="67">
        <v>46</v>
      </c>
      <c r="CF45" s="67">
        <v>35</v>
      </c>
      <c r="CG45" s="67">
        <v>36</v>
      </c>
      <c r="CH45" s="67">
        <v>46</v>
      </c>
      <c r="CI45" s="67">
        <v>38</v>
      </c>
      <c r="CJ45" s="67">
        <v>37</v>
      </c>
      <c r="CK45" s="67">
        <v>43</v>
      </c>
      <c r="CL45" s="67">
        <v>40</v>
      </c>
      <c r="CM45" s="67">
        <f>+SUM(CA45:CL45)</f>
        <v>480</v>
      </c>
      <c r="CN45" s="67">
        <v>49</v>
      </c>
      <c r="CO45" s="67">
        <v>44</v>
      </c>
      <c r="CP45" s="67">
        <v>44</v>
      </c>
      <c r="CQ45" s="67">
        <v>53</v>
      </c>
      <c r="CR45" s="67">
        <v>38</v>
      </c>
      <c r="CS45" s="67">
        <v>43</v>
      </c>
      <c r="CT45" s="67">
        <v>53</v>
      </c>
      <c r="CU45" s="67"/>
      <c r="CV45" s="67"/>
      <c r="CW45" s="67"/>
      <c r="CX45" s="67"/>
      <c r="CY45" s="67"/>
      <c r="CZ45" s="67"/>
    </row>
    <row r="46" spans="2:104" s="33" customFormat="1" ht="15" customHeight="1" x14ac:dyDescent="0.2">
      <c r="B46" s="43" t="s">
        <v>49</v>
      </c>
      <c r="C46" s="67">
        <f>15+4</f>
        <v>19</v>
      </c>
      <c r="D46" s="67">
        <v>26</v>
      </c>
      <c r="E46" s="67">
        <v>25</v>
      </c>
      <c r="F46" s="67">
        <v>17</v>
      </c>
      <c r="G46" s="67">
        <v>13</v>
      </c>
      <c r="H46" s="67">
        <v>18</v>
      </c>
      <c r="I46" s="67">
        <v>13</v>
      </c>
      <c r="J46" s="67">
        <v>12</v>
      </c>
      <c r="K46" s="67">
        <v>14</v>
      </c>
      <c r="L46" s="67">
        <v>17</v>
      </c>
      <c r="M46" s="67">
        <v>22</v>
      </c>
      <c r="N46" s="67">
        <v>21</v>
      </c>
      <c r="O46" s="67">
        <v>23</v>
      </c>
      <c r="P46" s="67">
        <v>22</v>
      </c>
      <c r="Q46" s="67">
        <v>26</v>
      </c>
      <c r="R46" s="67">
        <v>24</v>
      </c>
      <c r="S46" s="67">
        <v>27</v>
      </c>
      <c r="T46" s="67">
        <v>22</v>
      </c>
      <c r="U46" s="67">
        <v>22</v>
      </c>
      <c r="V46" s="67">
        <v>25</v>
      </c>
      <c r="W46" s="67">
        <v>24</v>
      </c>
      <c r="X46" s="67">
        <v>24</v>
      </c>
      <c r="Y46" s="67">
        <v>24</v>
      </c>
      <c r="Z46" s="67">
        <v>25</v>
      </c>
      <c r="AA46" s="67">
        <v>25</v>
      </c>
      <c r="AB46" s="67">
        <v>25</v>
      </c>
      <c r="AC46" s="67">
        <v>24</v>
      </c>
      <c r="AD46" s="67">
        <v>26</v>
      </c>
      <c r="AE46" s="67">
        <v>25</v>
      </c>
      <c r="AF46" s="67">
        <v>27</v>
      </c>
      <c r="AG46" s="67">
        <v>23</v>
      </c>
      <c r="AH46" s="67">
        <v>27</v>
      </c>
      <c r="AI46" s="67">
        <v>19</v>
      </c>
      <c r="AJ46" s="67">
        <v>27</v>
      </c>
      <c r="AK46" s="67">
        <v>24</v>
      </c>
      <c r="AL46" s="67">
        <v>25</v>
      </c>
      <c r="AM46" s="67">
        <v>22</v>
      </c>
      <c r="AN46" s="67">
        <v>24</v>
      </c>
      <c r="AO46" s="67">
        <v>27</v>
      </c>
      <c r="AP46" s="67">
        <v>21</v>
      </c>
      <c r="AQ46" s="67">
        <v>27</v>
      </c>
      <c r="AR46" s="67">
        <v>22</v>
      </c>
      <c r="AS46" s="67">
        <v>26</v>
      </c>
      <c r="AT46" s="67">
        <v>26</v>
      </c>
      <c r="AU46" s="67">
        <v>26</v>
      </c>
      <c r="AV46" s="67">
        <v>24</v>
      </c>
      <c r="AW46" s="67">
        <v>26</v>
      </c>
      <c r="AX46" s="67">
        <v>24</v>
      </c>
      <c r="AY46" s="67">
        <v>25</v>
      </c>
      <c r="AZ46" s="67">
        <v>23</v>
      </c>
      <c r="BA46" s="67">
        <v>28</v>
      </c>
      <c r="BB46" s="67">
        <v>30</v>
      </c>
      <c r="BC46" s="67">
        <v>29</v>
      </c>
      <c r="BD46" s="67">
        <v>32</v>
      </c>
      <c r="BE46" s="67">
        <v>27</v>
      </c>
      <c r="BF46" s="67">
        <v>28</v>
      </c>
      <c r="BG46" s="67">
        <v>32</v>
      </c>
      <c r="BH46" s="67">
        <v>25</v>
      </c>
      <c r="BI46" s="67">
        <v>34</v>
      </c>
      <c r="BJ46" s="67">
        <v>36</v>
      </c>
      <c r="BK46" s="67">
        <v>27</v>
      </c>
      <c r="BL46" s="67">
        <v>44</v>
      </c>
      <c r="BM46" s="67">
        <v>43</v>
      </c>
      <c r="BN46" s="67">
        <v>35</v>
      </c>
      <c r="BO46" s="67">
        <v>36</v>
      </c>
      <c r="BP46" s="67">
        <v>40</v>
      </c>
      <c r="BQ46" s="67">
        <v>39</v>
      </c>
      <c r="BR46" s="67">
        <v>34</v>
      </c>
      <c r="BS46" s="67">
        <v>39</v>
      </c>
      <c r="BT46" s="67">
        <v>32</v>
      </c>
      <c r="BU46" s="67">
        <v>43</v>
      </c>
      <c r="BV46" s="67">
        <v>120</v>
      </c>
      <c r="BW46" s="67">
        <v>37</v>
      </c>
      <c r="BX46" s="67">
        <v>33</v>
      </c>
      <c r="BY46" s="67">
        <v>53</v>
      </c>
      <c r="BZ46" s="67">
        <f>+SUM(BN46:BY46)</f>
        <v>541</v>
      </c>
      <c r="CA46" s="67">
        <v>34</v>
      </c>
      <c r="CB46" s="67">
        <v>42</v>
      </c>
      <c r="CC46" s="67">
        <v>38</v>
      </c>
      <c r="CD46" s="67">
        <v>29</v>
      </c>
      <c r="CE46" s="67">
        <v>28</v>
      </c>
      <c r="CF46" s="67">
        <v>42</v>
      </c>
      <c r="CG46" s="67">
        <v>43</v>
      </c>
      <c r="CH46" s="67">
        <v>43</v>
      </c>
      <c r="CI46" s="67">
        <v>50</v>
      </c>
      <c r="CJ46" s="67">
        <v>49</v>
      </c>
      <c r="CK46" s="67">
        <v>48</v>
      </c>
      <c r="CL46" s="67">
        <v>45</v>
      </c>
      <c r="CM46" s="67">
        <f>+SUM(CA46:CL46)</f>
        <v>491</v>
      </c>
      <c r="CN46" s="67">
        <v>45</v>
      </c>
      <c r="CO46" s="67">
        <v>40</v>
      </c>
      <c r="CP46" s="67">
        <v>43</v>
      </c>
      <c r="CQ46" s="67">
        <v>38.5</v>
      </c>
      <c r="CR46" s="67">
        <v>38</v>
      </c>
      <c r="CS46" s="67">
        <v>42</v>
      </c>
      <c r="CT46" s="67">
        <v>37.5</v>
      </c>
      <c r="CU46" s="67"/>
      <c r="CV46" s="67"/>
      <c r="CW46" s="67"/>
      <c r="CX46" s="67"/>
      <c r="CY46" s="67"/>
      <c r="CZ46" s="67"/>
    </row>
    <row r="47" spans="2:104"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 t="shared" ref="CM47" si="7">+AVERAGE(CA47:CL47)</f>
        <v>1.0371255041067053</v>
      </c>
      <c r="CN47" s="44">
        <v>0.91836734693877553</v>
      </c>
      <c r="CO47" s="44">
        <v>0.90909090909090906</v>
      </c>
      <c r="CP47" s="44">
        <v>0.97727272727272729</v>
      </c>
      <c r="CQ47" s="44">
        <v>0.72641509433962259</v>
      </c>
      <c r="CR47" s="44">
        <v>1</v>
      </c>
      <c r="CS47" s="44">
        <v>0.97674418604651159</v>
      </c>
      <c r="CT47" s="44">
        <v>0.70754716981132071</v>
      </c>
      <c r="CU47" s="44"/>
      <c r="CV47" s="44"/>
      <c r="CW47" s="44"/>
      <c r="CX47" s="44"/>
      <c r="CY47" s="44"/>
      <c r="CZ47" s="44"/>
    </row>
    <row r="48" spans="2:104" s="33" customFormat="1" ht="15" customHeight="1" x14ac:dyDescent="0.2">
      <c r="B48" s="43" t="s">
        <v>51</v>
      </c>
      <c r="C48" s="67">
        <v>335868</v>
      </c>
      <c r="D48" s="67">
        <v>280378</v>
      </c>
      <c r="E48" s="67">
        <v>290781</v>
      </c>
      <c r="F48" s="67">
        <v>354</v>
      </c>
      <c r="G48" s="67">
        <v>260696</v>
      </c>
      <c r="H48" s="67">
        <v>238930</v>
      </c>
      <c r="I48" s="67">
        <v>296636</v>
      </c>
      <c r="J48" s="67">
        <v>387602</v>
      </c>
      <c r="K48" s="67">
        <v>339429</v>
      </c>
      <c r="L48" s="67">
        <v>306160</v>
      </c>
      <c r="M48" s="67">
        <v>400024</v>
      </c>
      <c r="N48" s="67">
        <v>244046</v>
      </c>
      <c r="O48" s="67">
        <v>498159</v>
      </c>
      <c r="P48" s="67">
        <v>553759</v>
      </c>
      <c r="Q48" s="67">
        <v>409698</v>
      </c>
      <c r="R48" s="67">
        <v>563427</v>
      </c>
      <c r="S48" s="67">
        <v>444090</v>
      </c>
      <c r="T48" s="67">
        <v>422111</v>
      </c>
      <c r="U48" s="67">
        <v>671351</v>
      </c>
      <c r="V48" s="67">
        <v>555876</v>
      </c>
      <c r="W48" s="67">
        <v>471682</v>
      </c>
      <c r="X48" s="67">
        <v>546509</v>
      </c>
      <c r="Y48" s="67">
        <v>425341</v>
      </c>
      <c r="Z48" s="67">
        <v>443701</v>
      </c>
      <c r="AA48" s="67">
        <v>613275</v>
      </c>
      <c r="AB48" s="67">
        <v>478573</v>
      </c>
      <c r="AC48" s="67">
        <v>582000</v>
      </c>
      <c r="AD48" s="67">
        <v>476383</v>
      </c>
      <c r="AE48" s="67">
        <v>431066</v>
      </c>
      <c r="AF48" s="67">
        <v>506268</v>
      </c>
      <c r="AG48" s="67">
        <v>435323</v>
      </c>
      <c r="AH48" s="67">
        <v>444457</v>
      </c>
      <c r="AI48" s="67">
        <v>732784</v>
      </c>
      <c r="AJ48" s="67">
        <v>531027</v>
      </c>
      <c r="AK48" s="67">
        <v>454599</v>
      </c>
      <c r="AL48" s="67">
        <v>443701</v>
      </c>
      <c r="AM48" s="67">
        <v>452573</v>
      </c>
      <c r="AN48" s="67">
        <v>419275</v>
      </c>
      <c r="AO48" s="67">
        <v>507797</v>
      </c>
      <c r="AP48" s="67">
        <v>1958</v>
      </c>
      <c r="AQ48" s="67">
        <v>2741</v>
      </c>
      <c r="AR48" s="67">
        <v>2808.7359999999999</v>
      </c>
      <c r="AS48" s="67">
        <v>1900.704</v>
      </c>
      <c r="AT48" s="67">
        <v>2153.6060000000002</v>
      </c>
      <c r="AU48" s="67">
        <v>2466</v>
      </c>
      <c r="AV48" s="67">
        <v>2390</v>
      </c>
      <c r="AW48" s="67">
        <v>3069</v>
      </c>
      <c r="AX48" s="67">
        <v>2729</v>
      </c>
      <c r="AY48" s="67">
        <v>1942.13</v>
      </c>
      <c r="AZ48" s="67">
        <v>2229</v>
      </c>
      <c r="BA48" s="67">
        <v>1855.088</v>
      </c>
      <c r="BB48" s="67">
        <v>1640</v>
      </c>
      <c r="BC48" s="67">
        <v>1580</v>
      </c>
      <c r="BD48" s="67">
        <v>2123.46029</v>
      </c>
      <c r="BE48" s="67">
        <v>2730</v>
      </c>
      <c r="BF48" s="67">
        <v>2041</v>
      </c>
      <c r="BG48" s="67">
        <v>2502</v>
      </c>
      <c r="BH48" s="67">
        <v>1887.96</v>
      </c>
      <c r="BI48" s="67">
        <v>1902</v>
      </c>
      <c r="BJ48" s="67">
        <v>1810</v>
      </c>
      <c r="BK48" s="67">
        <v>2353</v>
      </c>
      <c r="BL48" s="67">
        <v>1860</v>
      </c>
      <c r="BM48" s="67">
        <v>3717</v>
      </c>
      <c r="BN48" s="67">
        <v>1667</v>
      </c>
      <c r="BO48" s="67">
        <v>2107</v>
      </c>
      <c r="BP48" s="67">
        <v>4056</v>
      </c>
      <c r="BQ48" s="67">
        <v>2932</v>
      </c>
      <c r="BR48" s="67">
        <v>2690</v>
      </c>
      <c r="BS48" s="67">
        <v>2034</v>
      </c>
      <c r="BT48" s="67">
        <v>2205</v>
      </c>
      <c r="BU48" s="67">
        <v>2496</v>
      </c>
      <c r="BV48" s="67">
        <v>2721</v>
      </c>
      <c r="BW48" s="67">
        <v>2148</v>
      </c>
      <c r="BX48" s="67">
        <v>2238</v>
      </c>
      <c r="BY48" s="67">
        <v>2305</v>
      </c>
      <c r="BZ48" s="67">
        <f>+SUM(BN48:BY48)</f>
        <v>29599</v>
      </c>
      <c r="CA48" s="67">
        <v>1973</v>
      </c>
      <c r="CB48" s="67">
        <v>2847.76</v>
      </c>
      <c r="CC48" s="67">
        <v>2613</v>
      </c>
      <c r="CD48" s="67">
        <v>2003</v>
      </c>
      <c r="CE48" s="67">
        <v>2204</v>
      </c>
      <c r="CF48" s="67">
        <v>2363</v>
      </c>
      <c r="CG48" s="67">
        <v>2450</v>
      </c>
      <c r="CH48" s="67">
        <v>3157</v>
      </c>
      <c r="CI48" s="67">
        <v>2617</v>
      </c>
      <c r="CJ48" s="67">
        <v>1993</v>
      </c>
      <c r="CK48" s="67">
        <v>2168</v>
      </c>
      <c r="CL48" s="67">
        <v>4698</v>
      </c>
      <c r="CM48" s="67">
        <f>+SUM(CA48:CL48)</f>
        <v>31086.760000000002</v>
      </c>
      <c r="CN48" s="67">
        <v>1936</v>
      </c>
      <c r="CO48" s="67">
        <v>2358</v>
      </c>
      <c r="CP48" s="67">
        <v>2578</v>
      </c>
      <c r="CQ48" s="67">
        <v>2024</v>
      </c>
      <c r="CR48" s="67">
        <v>2252</v>
      </c>
      <c r="CS48" s="67">
        <v>2285</v>
      </c>
      <c r="CT48" s="67">
        <v>2588.164338</v>
      </c>
      <c r="CU48" s="67"/>
      <c r="CV48" s="67"/>
      <c r="CW48" s="67"/>
      <c r="CX48" s="67"/>
      <c r="CY48" s="67"/>
      <c r="CZ48" s="67"/>
    </row>
    <row r="49" spans="2:104" s="33" customFormat="1" ht="15" customHeight="1" x14ac:dyDescent="0.2">
      <c r="B49" s="43" t="s">
        <v>52</v>
      </c>
      <c r="C49" s="67">
        <v>351489</v>
      </c>
      <c r="D49" s="67">
        <v>257502</v>
      </c>
      <c r="E49" s="67">
        <v>323699</v>
      </c>
      <c r="F49" s="67">
        <v>359</v>
      </c>
      <c r="G49" s="67">
        <v>277742</v>
      </c>
      <c r="H49" s="67">
        <v>239018</v>
      </c>
      <c r="I49" s="67">
        <v>306888</v>
      </c>
      <c r="J49" s="67">
        <v>387660</v>
      </c>
      <c r="K49" s="67">
        <v>339587</v>
      </c>
      <c r="L49" s="67">
        <v>306571.5</v>
      </c>
      <c r="M49" s="67">
        <v>383164</v>
      </c>
      <c r="N49" s="67">
        <v>444688</v>
      </c>
      <c r="O49" s="67">
        <v>555284</v>
      </c>
      <c r="P49" s="67">
        <v>450587</v>
      </c>
      <c r="Q49" s="67">
        <v>538913</v>
      </c>
      <c r="R49" s="67">
        <v>551920</v>
      </c>
      <c r="S49" s="67">
        <v>441500</v>
      </c>
      <c r="T49" s="67">
        <v>434931</v>
      </c>
      <c r="U49" s="67">
        <v>674130</v>
      </c>
      <c r="V49" s="67">
        <v>578390</v>
      </c>
      <c r="W49" s="67">
        <v>507940</v>
      </c>
      <c r="X49" s="67">
        <v>537005</v>
      </c>
      <c r="Y49" s="67">
        <v>437107</v>
      </c>
      <c r="Z49" s="67">
        <v>459163</v>
      </c>
      <c r="AA49" s="67">
        <v>444718</v>
      </c>
      <c r="AB49" s="67">
        <v>398385</v>
      </c>
      <c r="AC49" s="67">
        <v>515881</v>
      </c>
      <c r="AD49" s="67">
        <v>476372</v>
      </c>
      <c r="AE49" s="67">
        <v>409237</v>
      </c>
      <c r="AF49" s="67">
        <v>506310</v>
      </c>
      <c r="AG49" s="67">
        <v>435218</v>
      </c>
      <c r="AH49" s="67">
        <v>444466</v>
      </c>
      <c r="AI49" s="67">
        <v>665510</v>
      </c>
      <c r="AJ49" s="67">
        <v>607687.80000000005</v>
      </c>
      <c r="AK49" s="67">
        <v>469541</v>
      </c>
      <c r="AL49" s="67">
        <v>459163</v>
      </c>
      <c r="AM49" s="67">
        <v>452524</v>
      </c>
      <c r="AN49" s="67">
        <v>424568</v>
      </c>
      <c r="AO49" s="67">
        <v>524996.25</v>
      </c>
      <c r="AP49" s="67">
        <v>1941</v>
      </c>
      <c r="AQ49" s="67">
        <v>2559</v>
      </c>
      <c r="AR49" s="67">
        <v>2972.7359999999999</v>
      </c>
      <c r="AS49" s="67">
        <v>1804.85</v>
      </c>
      <c r="AT49" s="67">
        <v>2204.4589999999998</v>
      </c>
      <c r="AU49" s="67">
        <v>2297</v>
      </c>
      <c r="AV49" s="67">
        <v>2493</v>
      </c>
      <c r="AW49" s="67">
        <v>3069</v>
      </c>
      <c r="AX49" s="67">
        <v>2718</v>
      </c>
      <c r="AY49" s="67">
        <v>1988.13</v>
      </c>
      <c r="AZ49" s="67">
        <v>2235</v>
      </c>
      <c r="BA49" s="67">
        <v>1933.088</v>
      </c>
      <c r="BB49" s="67">
        <v>1592</v>
      </c>
      <c r="BC49" s="67">
        <v>1546</v>
      </c>
      <c r="BD49" s="67">
        <v>2121.730943333333</v>
      </c>
      <c r="BE49" s="67">
        <v>2208</v>
      </c>
      <c r="BF49" s="67">
        <v>2223</v>
      </c>
      <c r="BG49" s="67">
        <v>2224</v>
      </c>
      <c r="BH49" s="67">
        <v>2075.0100000000002</v>
      </c>
      <c r="BI49" s="67">
        <v>1901</v>
      </c>
      <c r="BJ49" s="67">
        <v>1802</v>
      </c>
      <c r="BK49" s="67">
        <v>2000</v>
      </c>
      <c r="BL49" s="67">
        <v>2091</v>
      </c>
      <c r="BM49" s="67">
        <v>3793</v>
      </c>
      <c r="BN49" s="67">
        <v>1612</v>
      </c>
      <c r="BO49" s="67">
        <v>2004</v>
      </c>
      <c r="BP49" s="67">
        <v>4097</v>
      </c>
      <c r="BQ49" s="67">
        <v>2757</v>
      </c>
      <c r="BR49" s="67">
        <v>2152</v>
      </c>
      <c r="BS49" s="67">
        <v>1870</v>
      </c>
      <c r="BT49" s="67">
        <v>2096</v>
      </c>
      <c r="BU49" s="67">
        <v>3353</v>
      </c>
      <c r="BV49" s="67">
        <v>2876</v>
      </c>
      <c r="BW49" s="67">
        <v>1987</v>
      </c>
      <c r="BX49" s="67">
        <v>1980</v>
      </c>
      <c r="BY49" s="67">
        <v>2471</v>
      </c>
      <c r="BZ49" s="67">
        <f>+SUM(BN49:BY49)</f>
        <v>29255</v>
      </c>
      <c r="CA49" s="67">
        <v>1875</v>
      </c>
      <c r="CB49" s="67">
        <v>3124</v>
      </c>
      <c r="CC49" s="67">
        <v>2145</v>
      </c>
      <c r="CD49" s="67">
        <v>2049</v>
      </c>
      <c r="CE49" s="67">
        <v>2174</v>
      </c>
      <c r="CF49" s="67">
        <v>1921</v>
      </c>
      <c r="CG49" s="67">
        <v>2103</v>
      </c>
      <c r="CH49" s="67">
        <v>2874</v>
      </c>
      <c r="CI49" s="67">
        <v>2821</v>
      </c>
      <c r="CJ49" s="67">
        <v>2464</v>
      </c>
      <c r="CK49" s="67">
        <v>2182</v>
      </c>
      <c r="CL49" s="67">
        <v>4847</v>
      </c>
      <c r="CM49" s="67">
        <f>+SUM(CA49:CL49)</f>
        <v>30579</v>
      </c>
      <c r="CN49" s="67">
        <v>1901</v>
      </c>
      <c r="CO49" s="67">
        <v>2676</v>
      </c>
      <c r="CP49" s="67">
        <v>2386</v>
      </c>
      <c r="CQ49" s="67">
        <v>1836</v>
      </c>
      <c r="CR49" s="67">
        <v>2124</v>
      </c>
      <c r="CS49" s="67">
        <v>1955</v>
      </c>
      <c r="CT49" s="67">
        <v>2455.6293380000002</v>
      </c>
      <c r="CU49" s="67"/>
      <c r="CV49" s="67"/>
      <c r="CW49" s="67"/>
      <c r="CX49" s="67"/>
      <c r="CY49" s="67"/>
      <c r="CZ49" s="67"/>
    </row>
    <row r="50" spans="2:104"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 t="shared" ref="CM50:CM51" si="8">+AVERAGE(CA50:CL50)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c r="CV50" s="44"/>
      <c r="CW50" s="44"/>
      <c r="CX50" s="44"/>
      <c r="CY50" s="44"/>
      <c r="CZ50" s="44"/>
    </row>
    <row r="51" spans="2:104"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 t="shared" si="8"/>
        <v>1.0107172758553193</v>
      </c>
      <c r="CN51" s="44">
        <v>0.95014441727104071</v>
      </c>
      <c r="CO51" s="44">
        <v>1.0219754799907472</v>
      </c>
      <c r="CP51" s="44">
        <v>0.95139819451301222</v>
      </c>
      <c r="CQ51" s="44">
        <v>0.81676485942277566</v>
      </c>
      <c r="CR51" s="44">
        <v>0.97158081705150978</v>
      </c>
      <c r="CS51" s="44">
        <v>0.91616202737774155</v>
      </c>
      <c r="CT51" s="44">
        <v>0.82816953070127863</v>
      </c>
      <c r="CU51" s="44"/>
      <c r="CV51" s="44"/>
      <c r="CW51" s="44"/>
      <c r="CX51" s="44"/>
      <c r="CY51" s="44"/>
      <c r="CZ51" s="44"/>
    </row>
    <row r="52" spans="2:104" s="33" customFormat="1" ht="15" customHeight="1" x14ac:dyDescent="0.2">
      <c r="C52" s="66"/>
    </row>
    <row r="53" spans="2:104" s="33" customFormat="1" ht="15" customHeight="1" x14ac:dyDescent="0.2">
      <c r="B53" s="40" t="s">
        <v>103</v>
      </c>
      <c r="C53" s="41"/>
    </row>
    <row r="54" spans="2:104" s="3" customFormat="1" ht="15" x14ac:dyDescent="0.25">
      <c r="B54" s="104" t="s">
        <v>92</v>
      </c>
      <c r="C54" s="98">
        <v>2013</v>
      </c>
      <c r="D54" s="98"/>
      <c r="E54" s="98"/>
      <c r="F54" s="98">
        <v>2014</v>
      </c>
      <c r="G54" s="98"/>
      <c r="H54" s="98"/>
      <c r="I54" s="98"/>
      <c r="J54" s="98"/>
      <c r="K54" s="98"/>
      <c r="L54" s="98"/>
      <c r="M54" s="98"/>
      <c r="N54" s="98"/>
      <c r="O54" s="98"/>
      <c r="P54" s="98"/>
      <c r="Q54" s="98"/>
      <c r="R54" s="98">
        <v>2015</v>
      </c>
      <c r="S54" s="98"/>
      <c r="T54" s="98"/>
      <c r="U54" s="98"/>
      <c r="V54" s="98"/>
      <c r="W54" s="98"/>
      <c r="X54" s="98"/>
      <c r="Y54" s="98"/>
      <c r="Z54" s="98"/>
      <c r="AA54" s="98"/>
      <c r="AB54" s="98"/>
      <c r="AC54" s="98"/>
      <c r="AD54" s="98">
        <v>2016</v>
      </c>
      <c r="AE54" s="98"/>
      <c r="AF54" s="98"/>
      <c r="AG54" s="98"/>
      <c r="AH54" s="98"/>
      <c r="AI54" s="98"/>
      <c r="AJ54" s="98"/>
      <c r="AK54" s="98"/>
      <c r="AL54" s="98"/>
      <c r="AM54" s="98"/>
      <c r="AN54" s="98"/>
      <c r="AO54" s="98"/>
      <c r="AP54" s="98">
        <v>2017</v>
      </c>
      <c r="AQ54" s="98"/>
      <c r="AR54" s="98"/>
      <c r="AS54" s="98"/>
      <c r="AT54" s="98"/>
      <c r="AU54" s="98"/>
      <c r="AV54" s="98"/>
      <c r="AW54" s="98"/>
      <c r="AX54" s="98"/>
      <c r="AY54" s="98"/>
      <c r="AZ54" s="98"/>
      <c r="BA54" s="98"/>
      <c r="BB54" s="98">
        <v>2018</v>
      </c>
      <c r="BC54" s="98"/>
      <c r="BD54" s="98"/>
      <c r="BE54" s="98"/>
      <c r="BF54" s="98"/>
      <c r="BG54" s="98"/>
      <c r="BH54" s="98"/>
      <c r="BI54" s="98"/>
      <c r="BJ54" s="98"/>
      <c r="BK54" s="98"/>
      <c r="BL54" s="98"/>
      <c r="BM54" s="98"/>
      <c r="BN54" s="98">
        <v>2019</v>
      </c>
      <c r="BO54" s="98"/>
      <c r="BP54" s="98"/>
      <c r="BQ54" s="98"/>
      <c r="BR54" s="98"/>
      <c r="BS54" s="98"/>
      <c r="BT54" s="98"/>
      <c r="BU54" s="98"/>
      <c r="BV54" s="98"/>
      <c r="BW54" s="98"/>
      <c r="BX54" s="98"/>
      <c r="BY54" s="98"/>
      <c r="BZ54" s="99" t="s">
        <v>143</v>
      </c>
      <c r="CA54" s="98">
        <v>2020</v>
      </c>
      <c r="CB54" s="98"/>
      <c r="CC54" s="98"/>
      <c r="CD54" s="98"/>
      <c r="CE54" s="98"/>
      <c r="CF54" s="98"/>
      <c r="CG54" s="98"/>
      <c r="CH54" s="98"/>
      <c r="CI54" s="98"/>
      <c r="CJ54" s="98"/>
      <c r="CK54" s="98"/>
      <c r="CL54" s="98"/>
      <c r="CM54" s="99" t="s">
        <v>147</v>
      </c>
      <c r="CN54" s="98">
        <v>2021</v>
      </c>
      <c r="CO54" s="98"/>
      <c r="CP54" s="98"/>
      <c r="CQ54" s="98"/>
      <c r="CR54" s="98"/>
      <c r="CS54" s="98"/>
      <c r="CT54" s="98"/>
      <c r="CU54" s="98"/>
      <c r="CV54" s="98"/>
      <c r="CW54" s="98"/>
      <c r="CX54" s="98"/>
      <c r="CY54" s="98"/>
      <c r="CZ54" s="99" t="s">
        <v>150</v>
      </c>
    </row>
    <row r="55" spans="2:104" s="3" customFormat="1" ht="30" x14ac:dyDescent="0.2">
      <c r="B55" s="105"/>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100"/>
      <c r="CA55" s="88" t="s">
        <v>121</v>
      </c>
      <c r="CB55" s="88" t="s">
        <v>122</v>
      </c>
      <c r="CC55" s="88" t="s">
        <v>123</v>
      </c>
      <c r="CD55" s="88" t="s">
        <v>124</v>
      </c>
      <c r="CE55" s="88" t="s">
        <v>125</v>
      </c>
      <c r="CF55" s="88" t="s">
        <v>126</v>
      </c>
      <c r="CG55" s="88" t="s">
        <v>127</v>
      </c>
      <c r="CH55" s="88" t="s">
        <v>128</v>
      </c>
      <c r="CI55" s="88" t="s">
        <v>129</v>
      </c>
      <c r="CJ55" s="88" t="s">
        <v>130</v>
      </c>
      <c r="CK55" s="88" t="s">
        <v>131</v>
      </c>
      <c r="CL55" s="88" t="s">
        <v>132</v>
      </c>
      <c r="CM55" s="100"/>
      <c r="CN55" s="89" t="s">
        <v>121</v>
      </c>
      <c r="CO55" s="89" t="s">
        <v>122</v>
      </c>
      <c r="CP55" s="89" t="s">
        <v>123</v>
      </c>
      <c r="CQ55" s="89" t="s">
        <v>124</v>
      </c>
      <c r="CR55" s="89" t="s">
        <v>125</v>
      </c>
      <c r="CS55" s="89" t="s">
        <v>126</v>
      </c>
      <c r="CT55" s="89" t="s">
        <v>127</v>
      </c>
      <c r="CU55" s="89" t="s">
        <v>128</v>
      </c>
      <c r="CV55" s="89" t="s">
        <v>129</v>
      </c>
      <c r="CW55" s="89" t="s">
        <v>130</v>
      </c>
      <c r="CX55" s="89" t="s">
        <v>131</v>
      </c>
      <c r="CY55" s="89" t="s">
        <v>132</v>
      </c>
      <c r="CZ55" s="100"/>
    </row>
    <row r="56" spans="2:104" s="69" customFormat="1" ht="15" customHeight="1" x14ac:dyDescent="0.2">
      <c r="B56" s="68"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c r="BR56" s="51">
        <v>2767962</v>
      </c>
      <c r="BS56" s="51">
        <v>2717123</v>
      </c>
      <c r="BT56" s="51">
        <v>2977197</v>
      </c>
      <c r="BU56" s="51">
        <v>3116123</v>
      </c>
      <c r="BV56" s="51">
        <v>3061278</v>
      </c>
      <c r="BW56" s="51">
        <v>3263451</v>
      </c>
      <c r="BX56" s="51">
        <v>3254727</v>
      </c>
      <c r="BY56" s="51">
        <v>3409213</v>
      </c>
      <c r="BZ56" s="51">
        <f>+SUM(BN56:BY56)</f>
        <v>29375590</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7">
        <f>+SUM(CA56:CL56)</f>
        <v>17040313</v>
      </c>
      <c r="CN56" s="51">
        <v>1595051</v>
      </c>
      <c r="CO56" s="51">
        <v>1085670</v>
      </c>
      <c r="CP56" s="51">
        <v>1620805</v>
      </c>
      <c r="CQ56" s="51">
        <v>1578264</v>
      </c>
      <c r="CR56" s="51">
        <v>1854637</v>
      </c>
      <c r="CS56" s="51">
        <v>1886558</v>
      </c>
      <c r="CT56" s="51">
        <v>1923814</v>
      </c>
      <c r="CU56" s="51"/>
      <c r="CV56" s="51"/>
      <c r="CW56" s="51"/>
      <c r="CX56" s="51"/>
      <c r="CY56" s="51"/>
      <c r="CZ56" s="67"/>
    </row>
    <row r="57" spans="2:104" s="69" customFormat="1" ht="15" customHeight="1" x14ac:dyDescent="0.2">
      <c r="B57" s="68" t="s">
        <v>139</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219340256.52000001</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7">
        <f t="shared" ref="CM57:CM63" si="10">+SUM(CA57:CL57)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c r="CV57" s="51"/>
      <c r="CW57" s="51"/>
      <c r="CX57" s="51"/>
      <c r="CY57" s="51"/>
      <c r="CZ57" s="67"/>
    </row>
    <row r="58" spans="2:104" s="33" customFormat="1" ht="1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c r="BR58" s="51"/>
      <c r="BS58" s="51"/>
      <c r="BT58" s="51">
        <v>18</v>
      </c>
      <c r="BU58" s="51"/>
      <c r="BV58" s="51">
        <v>25</v>
      </c>
      <c r="BW58" s="51">
        <v>24</v>
      </c>
      <c r="BX58" s="51">
        <v>24</v>
      </c>
      <c r="BY58" s="51">
        <v>24</v>
      </c>
      <c r="BZ58" s="51">
        <f t="shared" si="9"/>
        <v>144</v>
      </c>
      <c r="CA58" s="51">
        <v>26</v>
      </c>
      <c r="CB58" s="51">
        <v>23</v>
      </c>
      <c r="CC58" s="51">
        <v>14</v>
      </c>
      <c r="CD58" s="51">
        <v>6</v>
      </c>
      <c r="CE58" s="51">
        <v>5</v>
      </c>
      <c r="CF58" s="51">
        <v>9</v>
      </c>
      <c r="CG58" s="51">
        <v>9</v>
      </c>
      <c r="CH58" s="51">
        <v>10</v>
      </c>
      <c r="CI58" s="51">
        <v>10</v>
      </c>
      <c r="CJ58" s="51">
        <v>11</v>
      </c>
      <c r="CK58" s="51">
        <v>10</v>
      </c>
      <c r="CL58" s="51">
        <v>18</v>
      </c>
      <c r="CM58" s="67">
        <f t="shared" si="10"/>
        <v>151</v>
      </c>
      <c r="CN58" s="51">
        <v>14</v>
      </c>
      <c r="CO58" s="51">
        <v>9</v>
      </c>
      <c r="CP58" s="51">
        <v>14</v>
      </c>
      <c r="CQ58" s="51">
        <v>17</v>
      </c>
      <c r="CR58" s="51">
        <v>16</v>
      </c>
      <c r="CS58" s="51">
        <v>16</v>
      </c>
      <c r="CT58" s="51">
        <v>17</v>
      </c>
      <c r="CU58" s="51"/>
      <c r="CV58" s="51"/>
      <c r="CW58" s="51"/>
      <c r="CX58" s="51"/>
      <c r="CY58" s="51"/>
      <c r="CZ58" s="67"/>
    </row>
    <row r="59" spans="2:104" s="33" customFormat="1" ht="15" customHeight="1" x14ac:dyDescent="0.2">
      <c r="B59" s="43" t="s">
        <v>140</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105391666.5114</v>
      </c>
      <c r="CA59" s="51">
        <v>11159855.569999998</v>
      </c>
      <c r="CB59" s="51">
        <v>11263163.6</v>
      </c>
      <c r="CC59" s="51">
        <v>6326334.709999999</v>
      </c>
      <c r="CD59" s="51">
        <v>1162031.9000000001</v>
      </c>
      <c r="CE59" s="51">
        <v>1658775.2000000002</v>
      </c>
      <c r="CF59" s="51">
        <v>1873042.2999999998</v>
      </c>
      <c r="CG59" s="51">
        <v>12488599.699999999</v>
      </c>
      <c r="CH59" s="51">
        <v>2260254.5500000003</v>
      </c>
      <c r="CI59" s="51">
        <v>2292959.9499999997</v>
      </c>
      <c r="CJ59" s="51">
        <v>2691604.0999999996</v>
      </c>
      <c r="CK59" s="51">
        <v>2853335.93</v>
      </c>
      <c r="CL59" s="51">
        <v>3970913.52</v>
      </c>
      <c r="CM59" s="67">
        <f t="shared" si="10"/>
        <v>60000871.029999994</v>
      </c>
      <c r="CN59" s="51">
        <v>4424144.25</v>
      </c>
      <c r="CO59" s="51">
        <v>3001357.2</v>
      </c>
      <c r="CP59" s="51">
        <v>4543440.4000000004</v>
      </c>
      <c r="CQ59" s="51">
        <v>4385873.91</v>
      </c>
      <c r="CR59" s="51">
        <v>5402994.540000001</v>
      </c>
      <c r="CS59" s="51">
        <v>5566906.8700000001</v>
      </c>
      <c r="CT59" s="51">
        <v>6177298.4499999993</v>
      </c>
      <c r="CU59" s="51"/>
      <c r="CV59" s="51"/>
      <c r="CW59" s="51"/>
      <c r="CX59" s="51"/>
      <c r="CY59" s="51"/>
      <c r="CZ59" s="67"/>
    </row>
    <row r="60" spans="2:104" s="33" customFormat="1" ht="14.2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c r="BR60" s="51"/>
      <c r="BS60" s="51" t="s">
        <v>60</v>
      </c>
      <c r="BT60" s="51">
        <v>18</v>
      </c>
      <c r="BU60" s="51"/>
      <c r="BV60" s="51">
        <v>25</v>
      </c>
      <c r="BW60" s="51">
        <v>24</v>
      </c>
      <c r="BX60" s="51">
        <v>24</v>
      </c>
      <c r="BY60" s="51">
        <v>24</v>
      </c>
      <c r="BZ60" s="51">
        <f t="shared" si="9"/>
        <v>144</v>
      </c>
      <c r="CA60" s="51">
        <v>26</v>
      </c>
      <c r="CB60" s="51">
        <v>23</v>
      </c>
      <c r="CC60" s="51">
        <v>14</v>
      </c>
      <c r="CD60" s="51">
        <v>6</v>
      </c>
      <c r="CE60" s="51">
        <v>5</v>
      </c>
      <c r="CF60" s="51">
        <v>9</v>
      </c>
      <c r="CG60" s="51">
        <v>9</v>
      </c>
      <c r="CH60" s="51">
        <v>10</v>
      </c>
      <c r="CI60" s="51">
        <v>10</v>
      </c>
      <c r="CJ60" s="51">
        <v>11</v>
      </c>
      <c r="CK60" s="51">
        <v>10</v>
      </c>
      <c r="CL60" s="51">
        <v>18</v>
      </c>
      <c r="CM60" s="67">
        <f t="shared" si="10"/>
        <v>151</v>
      </c>
      <c r="CN60" s="51">
        <v>14</v>
      </c>
      <c r="CO60" s="51">
        <v>9</v>
      </c>
      <c r="CP60" s="51">
        <v>14</v>
      </c>
      <c r="CQ60" s="51">
        <v>17</v>
      </c>
      <c r="CR60" s="51">
        <v>16</v>
      </c>
      <c r="CS60" s="51">
        <v>16</v>
      </c>
      <c r="CT60" s="51">
        <v>17</v>
      </c>
      <c r="CU60" s="51"/>
      <c r="CV60" s="51"/>
      <c r="CW60" s="51"/>
      <c r="CX60" s="51"/>
      <c r="CY60" s="51"/>
      <c r="CZ60" s="67"/>
    </row>
    <row r="61" spans="2:104" s="33" customFormat="1" ht="15" customHeight="1" x14ac:dyDescent="0.2">
      <c r="B61" s="43" t="s">
        <v>141</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113660534.80000001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7">
        <f t="shared" si="10"/>
        <v>47026236.549999997</v>
      </c>
      <c r="CN61" s="51">
        <v>4108564.5</v>
      </c>
      <c r="CO61" s="51">
        <v>2796257.4000000004</v>
      </c>
      <c r="CP61" s="51">
        <v>4148196.65</v>
      </c>
      <c r="CQ61" s="51">
        <v>4084484.19</v>
      </c>
      <c r="CR61" s="51">
        <v>4863935.2</v>
      </c>
      <c r="CS61" s="51">
        <v>4719221.5999999996</v>
      </c>
      <c r="CT61" s="51">
        <v>4699081.1500000022</v>
      </c>
      <c r="CU61" s="51"/>
      <c r="CV61" s="51"/>
      <c r="CW61" s="51"/>
      <c r="CX61" s="51"/>
      <c r="CY61" s="51"/>
      <c r="CZ61" s="67"/>
    </row>
    <row r="62" spans="2:104"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c r="BR62" s="51"/>
      <c r="BS62" s="51" t="s">
        <v>60</v>
      </c>
      <c r="BT62" s="51">
        <v>36</v>
      </c>
      <c r="BU62" s="51"/>
      <c r="BV62" s="51">
        <v>50</v>
      </c>
      <c r="BW62" s="51">
        <v>50</v>
      </c>
      <c r="BX62" s="51">
        <v>48</v>
      </c>
      <c r="BY62" s="51">
        <v>48</v>
      </c>
      <c r="BZ62" s="51">
        <f t="shared" si="9"/>
        <v>290</v>
      </c>
      <c r="CA62" s="51">
        <v>52</v>
      </c>
      <c r="CB62" s="51">
        <v>46</v>
      </c>
      <c r="CC62" s="51">
        <v>28</v>
      </c>
      <c r="CD62" s="51">
        <v>12</v>
      </c>
      <c r="CE62" s="51">
        <v>10</v>
      </c>
      <c r="CF62" s="51">
        <v>18</v>
      </c>
      <c r="CG62" s="51">
        <v>18</v>
      </c>
      <c r="CH62" s="51">
        <v>20</v>
      </c>
      <c r="CI62" s="51">
        <v>20</v>
      </c>
      <c r="CJ62" s="51">
        <v>22</v>
      </c>
      <c r="CK62" s="51">
        <v>20</v>
      </c>
      <c r="CL62" s="51">
        <v>36</v>
      </c>
      <c r="CM62" s="67">
        <f t="shared" si="10"/>
        <v>302</v>
      </c>
      <c r="CN62" s="51">
        <v>28</v>
      </c>
      <c r="CO62" s="51">
        <v>18</v>
      </c>
      <c r="CP62" s="51">
        <v>28</v>
      </c>
      <c r="CQ62" s="51">
        <v>34</v>
      </c>
      <c r="CR62" s="51">
        <v>32</v>
      </c>
      <c r="CS62" s="51">
        <v>32</v>
      </c>
      <c r="CT62" s="51">
        <v>34</v>
      </c>
      <c r="CU62" s="51"/>
      <c r="CV62" s="51"/>
      <c r="CW62" s="51"/>
      <c r="CX62" s="51"/>
      <c r="CY62" s="51"/>
      <c r="CZ62" s="67"/>
    </row>
    <row r="63" spans="2:104" s="33" customFormat="1" ht="15" customHeight="1" x14ac:dyDescent="0.2">
      <c r="B63" s="43" t="s">
        <v>142</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c r="BQ63" s="51"/>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212830603.95140004</v>
      </c>
      <c r="CA63" s="51">
        <v>19656887.420000002</v>
      </c>
      <c r="CB63" s="51">
        <v>19668519</v>
      </c>
      <c r="CC63" s="51">
        <v>11484858.609999999</v>
      </c>
      <c r="CD63" s="51">
        <v>2765680.2</v>
      </c>
      <c r="CE63" s="51">
        <v>3965092.7</v>
      </c>
      <c r="CF63" s="51">
        <v>4628746.5</v>
      </c>
      <c r="CG63" s="51">
        <v>15614372.249999998</v>
      </c>
      <c r="CH63" s="51">
        <v>5236740.3</v>
      </c>
      <c r="CI63" s="51">
        <v>5194237.8</v>
      </c>
      <c r="CJ63" s="51">
        <v>5590571.6000000006</v>
      </c>
      <c r="CK63" s="51">
        <v>5519680.5300000012</v>
      </c>
      <c r="CL63" s="51">
        <v>7701720.6699999999</v>
      </c>
      <c r="CM63" s="67">
        <f t="shared" si="10"/>
        <v>107027107.58</v>
      </c>
      <c r="CN63" s="51">
        <v>8532708.75</v>
      </c>
      <c r="CO63" s="51">
        <v>5797614.6000000006</v>
      </c>
      <c r="CP63" s="51">
        <v>8691637.0500000007</v>
      </c>
      <c r="CQ63" s="51">
        <v>8470358.0999999996</v>
      </c>
      <c r="CR63" s="51">
        <v>10266929.740000002</v>
      </c>
      <c r="CS63" s="51">
        <v>10288478.27</v>
      </c>
      <c r="CT63" s="51">
        <v>10876814.600000001</v>
      </c>
      <c r="CU63" s="51"/>
      <c r="CV63" s="51"/>
      <c r="CW63" s="51"/>
      <c r="CX63" s="51"/>
      <c r="CY63" s="51"/>
      <c r="CZ63" s="67"/>
    </row>
    <row r="64" spans="2:104" s="33" customFormat="1" ht="15" customHeight="1" x14ac:dyDescent="0.2">
      <c r="B64" s="63"/>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56"/>
      <c r="AP64" s="56"/>
      <c r="AQ64" s="56"/>
      <c r="AR64" s="56"/>
      <c r="AS64" s="56"/>
      <c r="AT64" s="56"/>
      <c r="AU64" s="56"/>
      <c r="AV64" s="56"/>
      <c r="AW64" s="56"/>
      <c r="AX64" s="56"/>
      <c r="AY64" s="56"/>
      <c r="AZ64" s="56"/>
      <c r="BA64" s="56"/>
      <c r="BB64" s="56"/>
      <c r="BN64" s="56"/>
    </row>
    <row r="65" spans="2:104" s="33" customFormat="1" ht="15" customHeight="1" x14ac:dyDescent="0.2">
      <c r="B65" s="71" t="s">
        <v>104</v>
      </c>
      <c r="C65" s="41"/>
    </row>
    <row r="66" spans="2:104" s="3" customFormat="1" ht="15" x14ac:dyDescent="0.25">
      <c r="B66" s="104" t="s">
        <v>92</v>
      </c>
      <c r="C66" s="98">
        <v>2013</v>
      </c>
      <c r="D66" s="98"/>
      <c r="E66" s="98"/>
      <c r="F66" s="98">
        <v>2014</v>
      </c>
      <c r="G66" s="98"/>
      <c r="H66" s="98"/>
      <c r="I66" s="98"/>
      <c r="J66" s="98"/>
      <c r="K66" s="98"/>
      <c r="L66" s="98"/>
      <c r="M66" s="98"/>
      <c r="N66" s="98"/>
      <c r="O66" s="98"/>
      <c r="P66" s="98"/>
      <c r="Q66" s="98"/>
      <c r="R66" s="98">
        <v>2015</v>
      </c>
      <c r="S66" s="98"/>
      <c r="T66" s="98"/>
      <c r="U66" s="98"/>
      <c r="V66" s="98"/>
      <c r="W66" s="98"/>
      <c r="X66" s="98"/>
      <c r="Y66" s="98"/>
      <c r="Z66" s="98"/>
      <c r="AA66" s="98"/>
      <c r="AB66" s="98"/>
      <c r="AC66" s="98"/>
      <c r="AD66" s="98">
        <v>2016</v>
      </c>
      <c r="AE66" s="98"/>
      <c r="AF66" s="98"/>
      <c r="AG66" s="98"/>
      <c r="AH66" s="98"/>
      <c r="AI66" s="98"/>
      <c r="AJ66" s="98"/>
      <c r="AK66" s="98"/>
      <c r="AL66" s="98"/>
      <c r="AM66" s="98"/>
      <c r="AN66" s="98"/>
      <c r="AO66" s="98"/>
      <c r="AP66" s="98">
        <v>2017</v>
      </c>
      <c r="AQ66" s="98"/>
      <c r="AR66" s="98"/>
      <c r="AS66" s="98"/>
      <c r="AT66" s="98"/>
      <c r="AU66" s="98"/>
      <c r="AV66" s="98"/>
      <c r="AW66" s="98"/>
      <c r="AX66" s="98"/>
      <c r="AY66" s="98"/>
      <c r="AZ66" s="98"/>
      <c r="BA66" s="98"/>
      <c r="BB66" s="98">
        <v>2018</v>
      </c>
      <c r="BC66" s="98"/>
      <c r="BD66" s="98"/>
      <c r="BE66" s="98"/>
      <c r="BF66" s="98"/>
      <c r="BG66" s="98"/>
      <c r="BH66" s="98"/>
      <c r="BI66" s="98"/>
      <c r="BJ66" s="98"/>
      <c r="BK66" s="98"/>
      <c r="BL66" s="98"/>
      <c r="BM66" s="98"/>
      <c r="BN66" s="98">
        <v>2019</v>
      </c>
      <c r="BO66" s="98"/>
      <c r="BP66" s="98"/>
      <c r="BQ66" s="98"/>
      <c r="BR66" s="98"/>
      <c r="BS66" s="98"/>
      <c r="BT66" s="98"/>
      <c r="BU66" s="98"/>
      <c r="BV66" s="98"/>
      <c r="BW66" s="98"/>
      <c r="BX66" s="98"/>
      <c r="BY66" s="98"/>
      <c r="BZ66" s="99" t="s">
        <v>143</v>
      </c>
      <c r="CA66" s="98">
        <v>2020</v>
      </c>
      <c r="CB66" s="98"/>
      <c r="CC66" s="98"/>
      <c r="CD66" s="98"/>
      <c r="CE66" s="98"/>
      <c r="CF66" s="98"/>
      <c r="CG66" s="98"/>
      <c r="CH66" s="98"/>
      <c r="CI66" s="98"/>
      <c r="CJ66" s="98"/>
      <c r="CK66" s="98"/>
      <c r="CL66" s="98"/>
      <c r="CM66" s="99" t="s">
        <v>147</v>
      </c>
      <c r="CN66" s="98">
        <v>2021</v>
      </c>
      <c r="CO66" s="98"/>
      <c r="CP66" s="98"/>
      <c r="CQ66" s="98"/>
      <c r="CR66" s="98"/>
      <c r="CS66" s="98"/>
      <c r="CT66" s="98"/>
      <c r="CU66" s="98"/>
      <c r="CV66" s="98"/>
      <c r="CW66" s="98"/>
      <c r="CX66" s="98"/>
      <c r="CY66" s="98"/>
      <c r="CZ66" s="99" t="s">
        <v>150</v>
      </c>
    </row>
    <row r="67" spans="2:104" s="3" customFormat="1" ht="30" x14ac:dyDescent="0.2">
      <c r="B67" s="105"/>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100"/>
      <c r="CA67" s="88" t="s">
        <v>121</v>
      </c>
      <c r="CB67" s="88" t="s">
        <v>122</v>
      </c>
      <c r="CC67" s="88" t="s">
        <v>123</v>
      </c>
      <c r="CD67" s="88" t="s">
        <v>124</v>
      </c>
      <c r="CE67" s="88" t="s">
        <v>125</v>
      </c>
      <c r="CF67" s="88" t="s">
        <v>126</v>
      </c>
      <c r="CG67" s="88" t="s">
        <v>127</v>
      </c>
      <c r="CH67" s="88" t="s">
        <v>128</v>
      </c>
      <c r="CI67" s="88" t="s">
        <v>129</v>
      </c>
      <c r="CJ67" s="88" t="s">
        <v>130</v>
      </c>
      <c r="CK67" s="88" t="s">
        <v>131</v>
      </c>
      <c r="CL67" s="88" t="s">
        <v>132</v>
      </c>
      <c r="CM67" s="100"/>
      <c r="CN67" s="89" t="s">
        <v>121</v>
      </c>
      <c r="CO67" s="89" t="s">
        <v>122</v>
      </c>
      <c r="CP67" s="89" t="s">
        <v>123</v>
      </c>
      <c r="CQ67" s="89" t="s">
        <v>124</v>
      </c>
      <c r="CR67" s="89" t="s">
        <v>125</v>
      </c>
      <c r="CS67" s="89" t="s">
        <v>126</v>
      </c>
      <c r="CT67" s="89" t="s">
        <v>127</v>
      </c>
      <c r="CU67" s="89" t="s">
        <v>128</v>
      </c>
      <c r="CV67" s="89" t="s">
        <v>129</v>
      </c>
      <c r="CW67" s="89" t="s">
        <v>130</v>
      </c>
      <c r="CX67" s="89" t="s">
        <v>131</v>
      </c>
      <c r="CY67" s="89" t="s">
        <v>132</v>
      </c>
      <c r="CZ67" s="100"/>
    </row>
    <row r="68" spans="2:104" s="33" customFormat="1" ht="15" customHeight="1" x14ac:dyDescent="0.2">
      <c r="B68" s="72"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 t="shared" ref="BZ68:BZ71" si="11">+SUM(BN68:BY68)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7">
        <f t="shared" ref="CM68:CM71" si="12">+SUM(CA68:CL68)</f>
        <v>2627112.6276271185</v>
      </c>
      <c r="CN68" s="51">
        <v>236540</v>
      </c>
      <c r="CO68" s="51">
        <v>112419.49</v>
      </c>
      <c r="CP68" s="51">
        <v>205225</v>
      </c>
      <c r="CQ68" s="51">
        <v>211895</v>
      </c>
      <c r="CR68" s="51">
        <v>225211.86</v>
      </c>
      <c r="CS68" s="51">
        <v>249495</v>
      </c>
      <c r="CT68" s="51">
        <v>295240</v>
      </c>
      <c r="CU68" s="51"/>
      <c r="CV68" s="51"/>
      <c r="CW68" s="51"/>
      <c r="CX68" s="51"/>
      <c r="CY68" s="51"/>
      <c r="CZ68" s="67"/>
    </row>
    <row r="69" spans="2:104" s="33" customFormat="1" ht="15" customHeight="1" x14ac:dyDescent="0.2">
      <c r="B69" s="72" t="s">
        <v>138</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7">
        <f t="shared" si="12"/>
        <v>250523.35</v>
      </c>
      <c r="CN69" s="51"/>
      <c r="CO69" s="51"/>
      <c r="CP69" s="51">
        <v>531020.12</v>
      </c>
      <c r="CQ69" s="51"/>
      <c r="CR69" s="51">
        <v>46925.78</v>
      </c>
      <c r="CS69" s="51">
        <v>0</v>
      </c>
      <c r="CT69" s="51">
        <v>0</v>
      </c>
      <c r="CU69" s="51"/>
      <c r="CW69" s="51"/>
      <c r="CX69" s="51"/>
      <c r="CY69" s="51"/>
      <c r="CZ69" s="67"/>
    </row>
    <row r="70" spans="2:104" s="33" customFormat="1" ht="15" customHeight="1" x14ac:dyDescent="0.2">
      <c r="B70" s="72" t="s">
        <v>137</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 t="shared" si="11"/>
        <v>1129439.19</v>
      </c>
      <c r="CA70" s="51">
        <v>283882.46000000002</v>
      </c>
      <c r="CB70" s="51">
        <v>0</v>
      </c>
      <c r="CC70" s="51"/>
      <c r="CD70" s="51">
        <v>0</v>
      </c>
      <c r="CE70" s="51">
        <v>0</v>
      </c>
      <c r="CF70" s="51">
        <v>241063.75</v>
      </c>
      <c r="CG70" s="51"/>
      <c r="CH70" s="51">
        <v>0</v>
      </c>
      <c r="CI70" s="51">
        <v>119.68</v>
      </c>
      <c r="CJ70" s="51"/>
      <c r="CK70" s="51"/>
      <c r="CL70" s="51">
        <v>96</v>
      </c>
      <c r="CM70" s="67">
        <f t="shared" si="12"/>
        <v>525161.89</v>
      </c>
      <c r="CN70" s="51"/>
      <c r="CO70" s="51"/>
      <c r="CP70" s="51">
        <v>1112698.6100000001</v>
      </c>
      <c r="CQ70" s="51"/>
      <c r="CR70" s="51">
        <v>98328.2</v>
      </c>
      <c r="CS70" s="51">
        <v>0</v>
      </c>
      <c r="CT70" s="51">
        <v>0</v>
      </c>
      <c r="CU70" s="51"/>
      <c r="CV70" s="51"/>
      <c r="CW70" s="51"/>
      <c r="CX70" s="51"/>
      <c r="CY70" s="51"/>
      <c r="CZ70" s="67"/>
    </row>
    <row r="71" spans="2:104" s="33" customFormat="1" ht="15" customHeight="1" x14ac:dyDescent="0.2">
      <c r="B71" s="72"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 t="shared" si="11"/>
        <v>28878.89</v>
      </c>
      <c r="CA71" s="51">
        <v>1830.64</v>
      </c>
      <c r="CB71" s="51">
        <v>0</v>
      </c>
      <c r="CC71" s="51">
        <v>27179.11</v>
      </c>
      <c r="CD71" s="51">
        <v>0</v>
      </c>
      <c r="CE71" s="51">
        <v>0</v>
      </c>
      <c r="CF71" s="51">
        <v>0</v>
      </c>
      <c r="CG71" s="51">
        <v>1683.54</v>
      </c>
      <c r="CH71" s="51">
        <v>0</v>
      </c>
      <c r="CI71" s="51"/>
      <c r="CJ71" s="51"/>
      <c r="CK71" s="51"/>
      <c r="CL71" s="51"/>
      <c r="CM71" s="67">
        <f t="shared" si="12"/>
        <v>30693.29</v>
      </c>
      <c r="CN71" s="51"/>
      <c r="CO71" s="51">
        <v>28169.45</v>
      </c>
      <c r="CP71" s="51">
        <v>0</v>
      </c>
      <c r="CQ71" s="51">
        <v>0</v>
      </c>
      <c r="CR71" s="51">
        <v>262</v>
      </c>
      <c r="CS71" s="51">
        <v>255.06</v>
      </c>
      <c r="CT71" s="51">
        <v>285.10000000000002</v>
      </c>
      <c r="CU71" s="51"/>
      <c r="CV71" s="51"/>
      <c r="CW71" s="51"/>
      <c r="CX71" s="51"/>
      <c r="CY71" s="51"/>
      <c r="CZ71" s="67"/>
    </row>
    <row r="72" spans="2:104" s="33" customFormat="1" ht="15" customHeight="1" x14ac:dyDescent="0.2">
      <c r="B72" s="63"/>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148</v>
      </c>
      <c r="CD72" s="33" t="s">
        <v>148</v>
      </c>
    </row>
    <row r="73" spans="2:104" s="33" customFormat="1" ht="15" customHeight="1" x14ac:dyDescent="0.2">
      <c r="B73" s="71" t="s">
        <v>105</v>
      </c>
      <c r="C73" s="41"/>
    </row>
    <row r="74" spans="2:104" s="3" customFormat="1" ht="15" x14ac:dyDescent="0.25">
      <c r="B74" s="104" t="s">
        <v>92</v>
      </c>
      <c r="C74" s="98">
        <v>2013</v>
      </c>
      <c r="D74" s="98"/>
      <c r="E74" s="98"/>
      <c r="F74" s="98">
        <v>2014</v>
      </c>
      <c r="G74" s="98"/>
      <c r="H74" s="98"/>
      <c r="I74" s="98"/>
      <c r="J74" s="98"/>
      <c r="K74" s="98"/>
      <c r="L74" s="98"/>
      <c r="M74" s="98"/>
      <c r="N74" s="98"/>
      <c r="O74" s="98"/>
      <c r="P74" s="98"/>
      <c r="Q74" s="98"/>
      <c r="R74" s="98">
        <v>2015</v>
      </c>
      <c r="S74" s="98"/>
      <c r="T74" s="98"/>
      <c r="U74" s="98"/>
      <c r="V74" s="98"/>
      <c r="W74" s="98"/>
      <c r="X74" s="98"/>
      <c r="Y74" s="98"/>
      <c r="Z74" s="98"/>
      <c r="AA74" s="98"/>
      <c r="AB74" s="98"/>
      <c r="AC74" s="98"/>
      <c r="AD74" s="98">
        <v>2016</v>
      </c>
      <c r="AE74" s="98"/>
      <c r="AF74" s="98"/>
      <c r="AG74" s="98"/>
      <c r="AH74" s="98"/>
      <c r="AI74" s="98"/>
      <c r="AJ74" s="98"/>
      <c r="AK74" s="98"/>
      <c r="AL74" s="98"/>
      <c r="AM74" s="98"/>
      <c r="AN74" s="98"/>
      <c r="AO74" s="98"/>
      <c r="AP74" s="98">
        <v>2017</v>
      </c>
      <c r="AQ74" s="98"/>
      <c r="AR74" s="98"/>
      <c r="AS74" s="98"/>
      <c r="AT74" s="98"/>
      <c r="AU74" s="98"/>
      <c r="AV74" s="98"/>
      <c r="AW74" s="98"/>
      <c r="AX74" s="98"/>
      <c r="AY74" s="98"/>
      <c r="AZ74" s="98"/>
      <c r="BA74" s="98"/>
      <c r="BB74" s="98">
        <v>2018</v>
      </c>
      <c r="BC74" s="98"/>
      <c r="BD74" s="98"/>
      <c r="BE74" s="98"/>
      <c r="BF74" s="98"/>
      <c r="BG74" s="98"/>
      <c r="BH74" s="98"/>
      <c r="BI74" s="98"/>
      <c r="BJ74" s="98"/>
      <c r="BK74" s="98"/>
      <c r="BL74" s="98"/>
      <c r="BM74" s="98"/>
      <c r="BN74" s="98">
        <v>2019</v>
      </c>
      <c r="BO74" s="98"/>
      <c r="BP74" s="98"/>
      <c r="BQ74" s="98"/>
      <c r="BR74" s="98"/>
      <c r="BS74" s="98"/>
      <c r="BT74" s="98"/>
      <c r="BU74" s="98"/>
      <c r="BV74" s="98"/>
      <c r="BW74" s="98"/>
      <c r="BX74" s="98"/>
      <c r="BY74" s="98"/>
      <c r="BZ74" s="99" t="s">
        <v>143</v>
      </c>
      <c r="CA74" s="98">
        <v>2020</v>
      </c>
      <c r="CB74" s="98"/>
      <c r="CC74" s="98"/>
      <c r="CD74" s="98"/>
      <c r="CE74" s="98"/>
      <c r="CF74" s="98"/>
      <c r="CG74" s="98"/>
      <c r="CH74" s="98"/>
      <c r="CI74" s="98"/>
      <c r="CJ74" s="98"/>
      <c r="CK74" s="98"/>
      <c r="CL74" s="98"/>
      <c r="CM74" s="99" t="s">
        <v>147</v>
      </c>
      <c r="CN74" s="98">
        <v>2021</v>
      </c>
      <c r="CO74" s="98"/>
      <c r="CP74" s="98"/>
      <c r="CQ74" s="98"/>
      <c r="CR74" s="98"/>
      <c r="CS74" s="98"/>
      <c r="CT74" s="98"/>
      <c r="CU74" s="98"/>
      <c r="CV74" s="98"/>
      <c r="CW74" s="98"/>
      <c r="CX74" s="98"/>
      <c r="CY74" s="98"/>
      <c r="CZ74" s="99" t="s">
        <v>150</v>
      </c>
    </row>
    <row r="75" spans="2:104" s="3" customFormat="1" ht="30" x14ac:dyDescent="0.2">
      <c r="B75" s="105"/>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100"/>
      <c r="CA75" s="88" t="s">
        <v>121</v>
      </c>
      <c r="CB75" s="88" t="s">
        <v>122</v>
      </c>
      <c r="CC75" s="88" t="s">
        <v>123</v>
      </c>
      <c r="CD75" s="88" t="s">
        <v>124</v>
      </c>
      <c r="CE75" s="88" t="s">
        <v>125</v>
      </c>
      <c r="CF75" s="88" t="s">
        <v>126</v>
      </c>
      <c r="CG75" s="88" t="s">
        <v>127</v>
      </c>
      <c r="CH75" s="88" t="s">
        <v>128</v>
      </c>
      <c r="CI75" s="88" t="s">
        <v>129</v>
      </c>
      <c r="CJ75" s="88" t="s">
        <v>130</v>
      </c>
      <c r="CK75" s="88" t="s">
        <v>131</v>
      </c>
      <c r="CL75" s="88" t="s">
        <v>132</v>
      </c>
      <c r="CM75" s="100"/>
      <c r="CN75" s="89" t="s">
        <v>121</v>
      </c>
      <c r="CO75" s="89" t="s">
        <v>122</v>
      </c>
      <c r="CP75" s="89" t="s">
        <v>123</v>
      </c>
      <c r="CQ75" s="89" t="s">
        <v>124</v>
      </c>
      <c r="CR75" s="89" t="s">
        <v>125</v>
      </c>
      <c r="CS75" s="89" t="s">
        <v>126</v>
      </c>
      <c r="CT75" s="89" t="s">
        <v>127</v>
      </c>
      <c r="CU75" s="89" t="s">
        <v>128</v>
      </c>
      <c r="CV75" s="89" t="s">
        <v>129</v>
      </c>
      <c r="CW75" s="89" t="s">
        <v>130</v>
      </c>
      <c r="CX75" s="89" t="s">
        <v>131</v>
      </c>
      <c r="CY75" s="89" t="s">
        <v>132</v>
      </c>
      <c r="CZ75" s="100"/>
    </row>
    <row r="76" spans="2:104" s="75" customFormat="1" ht="15" customHeight="1" x14ac:dyDescent="0.25">
      <c r="B76" s="73" t="s">
        <v>89</v>
      </c>
      <c r="C76" s="74">
        <f>SUM(C77:C102)</f>
        <v>3617.2579999999994</v>
      </c>
      <c r="D76" s="74">
        <f t="shared" ref="D76:AO76" si="13">SUM(D77:D102)</f>
        <v>3760.0189999999998</v>
      </c>
      <c r="E76" s="74">
        <f t="shared" si="13"/>
        <v>4302.6610000000001</v>
      </c>
      <c r="F76" s="74">
        <f t="shared" si="13"/>
        <v>3530.2249999999999</v>
      </c>
      <c r="G76" s="74">
        <f t="shared" si="13"/>
        <v>3347.6750000000002</v>
      </c>
      <c r="H76" s="74">
        <f t="shared" si="13"/>
        <v>3732.2260000000006</v>
      </c>
      <c r="I76" s="74">
        <f t="shared" si="13"/>
        <v>3685.0200000000004</v>
      </c>
      <c r="J76" s="74">
        <f t="shared" si="13"/>
        <v>4102.1260000000002</v>
      </c>
      <c r="K76" s="74">
        <f t="shared" si="13"/>
        <v>3935.4470000000001</v>
      </c>
      <c r="L76" s="74">
        <f t="shared" si="13"/>
        <v>4646.415</v>
      </c>
      <c r="M76" s="74">
        <f t="shared" si="13"/>
        <v>7753.1380000000017</v>
      </c>
      <c r="N76" s="74">
        <f t="shared" si="13"/>
        <v>8293.8739999999998</v>
      </c>
      <c r="O76" s="74">
        <f t="shared" si="13"/>
        <v>8895.8950000000004</v>
      </c>
      <c r="P76" s="74">
        <f t="shared" si="13"/>
        <v>8698.3940000000002</v>
      </c>
      <c r="Q76" s="74">
        <f t="shared" si="13"/>
        <v>9712.8040000000001</v>
      </c>
      <c r="R76" s="74">
        <f t="shared" si="13"/>
        <v>8637.3979999999992</v>
      </c>
      <c r="S76" s="74">
        <f t="shared" si="13"/>
        <v>8104.1180000000004</v>
      </c>
      <c r="T76" s="74">
        <f t="shared" si="13"/>
        <v>9038.8289999999997</v>
      </c>
      <c r="U76" s="74">
        <f t="shared" si="13"/>
        <v>8683.030999999999</v>
      </c>
      <c r="V76" s="74">
        <f t="shared" si="13"/>
        <v>9127.4159999999993</v>
      </c>
      <c r="W76" s="74">
        <f t="shared" si="13"/>
        <v>8863.3639999999996</v>
      </c>
      <c r="X76" s="74">
        <f t="shared" si="13"/>
        <v>8884.5529999999999</v>
      </c>
      <c r="Y76" s="74">
        <f t="shared" si="13"/>
        <v>8992.2150000000001</v>
      </c>
      <c r="Z76" s="74">
        <f t="shared" si="13"/>
        <v>8901.8169999999991</v>
      </c>
      <c r="AA76" s="74">
        <f t="shared" si="13"/>
        <v>8840.9590000000026</v>
      </c>
      <c r="AB76" s="74">
        <f t="shared" si="13"/>
        <v>9047.8980000000029</v>
      </c>
      <c r="AC76" s="74">
        <f t="shared" si="13"/>
        <v>9948.5470000000005</v>
      </c>
      <c r="AD76" s="74">
        <f t="shared" si="13"/>
        <v>8928.2139999999999</v>
      </c>
      <c r="AE76" s="74">
        <f t="shared" si="13"/>
        <v>8738.4670000000006</v>
      </c>
      <c r="AF76" s="74">
        <f t="shared" si="13"/>
        <v>8856.5580000000009</v>
      </c>
      <c r="AG76" s="74">
        <f t="shared" si="13"/>
        <v>8923.021999999999</v>
      </c>
      <c r="AH76" s="74">
        <f t="shared" si="13"/>
        <v>9102.5220000000008</v>
      </c>
      <c r="AI76" s="74">
        <f t="shared" si="13"/>
        <v>8831.6820000000007</v>
      </c>
      <c r="AJ76" s="74">
        <f t="shared" si="13"/>
        <v>8780.5269999999982</v>
      </c>
      <c r="AK76" s="74">
        <f t="shared" si="13"/>
        <v>8924.2379999999994</v>
      </c>
      <c r="AL76" s="74">
        <f t="shared" si="13"/>
        <v>8802.7960000000003</v>
      </c>
      <c r="AM76" s="74">
        <f t="shared" si="13"/>
        <v>8977.9669999999969</v>
      </c>
      <c r="AN76" s="74">
        <f t="shared" si="13"/>
        <v>8652.1539999999986</v>
      </c>
      <c r="AO76" s="74">
        <f t="shared" si="13"/>
        <v>9711.996000000001</v>
      </c>
      <c r="AP76" s="74">
        <f t="shared" ref="AP76:AY76" si="14">SUM(AP77:AP102)</f>
        <v>9185.3630000000012</v>
      </c>
      <c r="AQ76" s="74">
        <f t="shared" si="14"/>
        <v>8404.1890000000021</v>
      </c>
      <c r="AR76" s="74">
        <f t="shared" si="14"/>
        <v>9220.7379999999994</v>
      </c>
      <c r="AS76" s="74">
        <f t="shared" si="14"/>
        <v>8583.5400000000009</v>
      </c>
      <c r="AT76" s="74">
        <f t="shared" si="14"/>
        <v>9204.9730000000018</v>
      </c>
      <c r="AU76" s="74">
        <f t="shared" si="14"/>
        <v>8778.2249999999985</v>
      </c>
      <c r="AV76" s="74">
        <f t="shared" si="14"/>
        <v>8471.6720000000005</v>
      </c>
      <c r="AW76" s="74">
        <f t="shared" si="14"/>
        <v>9098.56</v>
      </c>
      <c r="AX76" s="74">
        <f t="shared" si="14"/>
        <v>8847.2960000000003</v>
      </c>
      <c r="AY76" s="74">
        <f t="shared" si="14"/>
        <v>9040.3410000000003</v>
      </c>
      <c r="AZ76" s="74">
        <f t="shared" ref="AZ76:BA76" si="15">SUM(AZ77:AZ102)</f>
        <v>9021.0570000000025</v>
      </c>
      <c r="BA76" s="74">
        <f t="shared" si="15"/>
        <v>9726.7209999999995</v>
      </c>
      <c r="BB76" s="74">
        <f t="shared" ref="BB76:BC76" si="16">SUM(BB77:BB102)</f>
        <v>8764.2050000000017</v>
      </c>
      <c r="BC76" s="74">
        <f t="shared" si="16"/>
        <v>8629.5839999999989</v>
      </c>
      <c r="BD76" s="74">
        <f t="shared" ref="BD76:BE76" si="17">SUM(BD77:BD102)</f>
        <v>9475.6980000000003</v>
      </c>
      <c r="BE76" s="74">
        <f t="shared" si="17"/>
        <v>9195.3639999999996</v>
      </c>
      <c r="BF76" s="74">
        <f t="shared" ref="BF76:BG76" si="18">SUM(BF77:BF102)</f>
        <v>10036.151</v>
      </c>
      <c r="BG76" s="74">
        <f t="shared" si="18"/>
        <v>9954.7780000000002</v>
      </c>
      <c r="BH76" s="74">
        <f t="shared" ref="BH76:BS76" si="19">SUM(BH77:BH102)</f>
        <v>10366.552000000001</v>
      </c>
      <c r="BI76" s="74">
        <f t="shared" si="19"/>
        <v>10928.543000000001</v>
      </c>
      <c r="BJ76" s="74">
        <f t="shared" si="19"/>
        <v>10962.378000000002</v>
      </c>
      <c r="BK76" s="74">
        <f t="shared" si="19"/>
        <v>11411.104000000003</v>
      </c>
      <c r="BL76" s="74">
        <f t="shared" si="19"/>
        <v>11549.058000000003</v>
      </c>
      <c r="BM76" s="74">
        <f t="shared" si="19"/>
        <v>12844.769999999999</v>
      </c>
      <c r="BN76" s="74">
        <f t="shared" si="19"/>
        <v>11857</v>
      </c>
      <c r="BO76" s="74">
        <f t="shared" si="19"/>
        <v>11549.088</v>
      </c>
      <c r="BP76" s="74">
        <f t="shared" si="19"/>
        <v>12995.569</v>
      </c>
      <c r="BQ76" s="74">
        <f t="shared" si="19"/>
        <v>13007.810999999998</v>
      </c>
      <c r="BR76" s="74">
        <f t="shared" si="19"/>
        <v>14445.429</v>
      </c>
      <c r="BS76" s="74">
        <f t="shared" si="19"/>
        <v>13764.539999999997</v>
      </c>
      <c r="BT76" s="74">
        <f t="shared" ref="BT76:BY76" si="20">SUM(BT77:BT102)</f>
        <v>14720.050999999999</v>
      </c>
      <c r="BU76" s="74">
        <f t="shared" si="20"/>
        <v>15445.219000000003</v>
      </c>
      <c r="BV76" s="74">
        <f t="shared" si="20"/>
        <v>14761.589999999998</v>
      </c>
      <c r="BW76" s="74">
        <f t="shared" si="20"/>
        <v>15551.525000000005</v>
      </c>
      <c r="BX76" s="74">
        <f t="shared" si="20"/>
        <v>15369.033999999998</v>
      </c>
      <c r="BY76" s="74">
        <f t="shared" si="20"/>
        <v>16813.311999999998</v>
      </c>
      <c r="BZ76" s="74">
        <f>+SUM(BN76:BY76)</f>
        <v>170280.16799999998</v>
      </c>
      <c r="CA76" s="74">
        <f>+SUM(CA77:CA102)</f>
        <v>15407.146000000001</v>
      </c>
      <c r="CB76" s="74">
        <f>+SUM(CB77:CB102)</f>
        <v>15283.342000000001</v>
      </c>
      <c r="CC76" s="74">
        <f>+SUM(CC77:CC102)</f>
        <v>8850.7709999999988</v>
      </c>
      <c r="CD76" s="74">
        <f>+SUM(CD77:CD102)</f>
        <v>1939.7990000000004</v>
      </c>
      <c r="CE76" s="74">
        <f t="shared" ref="CE76:CZ76" si="21">+SUM(CE77:CE102)</f>
        <v>2548.2979999999998</v>
      </c>
      <c r="CF76" s="74">
        <f t="shared" si="21"/>
        <v>2959.0760000000005</v>
      </c>
      <c r="CG76" s="74">
        <f t="shared" si="21"/>
        <v>3452.4789999999998</v>
      </c>
      <c r="CH76" s="74">
        <f t="shared" si="21"/>
        <v>3496.4059999999999</v>
      </c>
      <c r="CI76" s="74">
        <f t="shared" si="21"/>
        <v>3502.4070000000006</v>
      </c>
      <c r="CJ76" s="74">
        <f t="shared" si="21"/>
        <v>3734.8039999999996</v>
      </c>
      <c r="CK76" s="74">
        <f t="shared" si="21"/>
        <v>3659.7479999999996</v>
      </c>
      <c r="CL76" s="74">
        <f t="shared" si="21"/>
        <v>5361.7670000000016</v>
      </c>
      <c r="CM76" s="91">
        <f t="shared" ref="CM76:CM102" si="22">+SUM(CA76:CL76)</f>
        <v>70196.043000000005</v>
      </c>
      <c r="CN76" s="74">
        <f t="shared" si="21"/>
        <v>5955.398000000001</v>
      </c>
      <c r="CO76" s="74">
        <f t="shared" si="21"/>
        <v>4015.9550000000008</v>
      </c>
      <c r="CP76" s="74">
        <f t="shared" si="21"/>
        <v>6104.3289999999988</v>
      </c>
      <c r="CQ76" s="74">
        <f t="shared" si="21"/>
        <v>5903.2480000000005</v>
      </c>
      <c r="CR76" s="74">
        <f t="shared" si="21"/>
        <v>7069.820999999999</v>
      </c>
      <c r="CS76" s="74">
        <f t="shared" si="21"/>
        <v>7190.1760000000004</v>
      </c>
      <c r="CT76" s="74">
        <f t="shared" si="21"/>
        <v>7424.753999999999</v>
      </c>
      <c r="CU76" s="74">
        <f t="shared" si="21"/>
        <v>0</v>
      </c>
      <c r="CV76" s="74">
        <f t="shared" si="21"/>
        <v>0</v>
      </c>
      <c r="CW76" s="74">
        <f t="shared" si="21"/>
        <v>0</v>
      </c>
      <c r="CX76" s="74">
        <f t="shared" si="21"/>
        <v>0</v>
      </c>
      <c r="CY76" s="74">
        <f t="shared" si="21"/>
        <v>0</v>
      </c>
      <c r="CZ76" s="74">
        <f t="shared" si="21"/>
        <v>0</v>
      </c>
    </row>
    <row r="77" spans="2:104" s="33" customFormat="1" ht="15" customHeight="1" x14ac:dyDescent="0.2">
      <c r="B77" s="72"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7">
        <f t="shared" si="22"/>
        <v>4559.295000000001</v>
      </c>
      <c r="CN77" s="36">
        <v>357.14499999999998</v>
      </c>
      <c r="CO77" s="36">
        <v>239.821</v>
      </c>
      <c r="CP77" s="36">
        <v>358.05799999999999</v>
      </c>
      <c r="CQ77" s="36">
        <v>350.93099999999998</v>
      </c>
      <c r="CR77" s="36">
        <v>421.05700000000002</v>
      </c>
      <c r="CS77" s="36">
        <v>429.55700000000002</v>
      </c>
      <c r="CT77" s="36">
        <v>452.37799999999999</v>
      </c>
      <c r="CU77" s="36"/>
      <c r="CV77" s="36"/>
      <c r="CW77" s="36"/>
      <c r="CX77" s="36"/>
      <c r="CY77" s="36"/>
      <c r="CZ77" s="67"/>
    </row>
    <row r="78" spans="2:104" s="33" customFormat="1" ht="15" customHeight="1" x14ac:dyDescent="0.2">
      <c r="B78" s="72"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7">
        <f t="shared" si="22"/>
        <v>1709.5079999999998</v>
      </c>
      <c r="CN78" s="36">
        <v>147.67699999999999</v>
      </c>
      <c r="CO78" s="36">
        <v>96.655000000000001</v>
      </c>
      <c r="CP78" s="36">
        <v>140.196</v>
      </c>
      <c r="CQ78" s="36">
        <v>134.02199999999999</v>
      </c>
      <c r="CR78" s="36">
        <v>159.126</v>
      </c>
      <c r="CS78" s="36">
        <v>160.036</v>
      </c>
      <c r="CT78" s="36">
        <v>173.815</v>
      </c>
      <c r="CU78" s="36"/>
      <c r="CV78" s="36"/>
      <c r="CW78" s="36"/>
      <c r="CX78" s="36"/>
      <c r="CY78" s="36"/>
      <c r="CZ78" s="67"/>
    </row>
    <row r="79" spans="2:104" s="33" customFormat="1" ht="15" customHeight="1" x14ac:dyDescent="0.2">
      <c r="B79" s="72"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7">
        <f t="shared" si="22"/>
        <v>1755.181</v>
      </c>
      <c r="CN79" s="36">
        <v>151.25200000000001</v>
      </c>
      <c r="CO79" s="36">
        <v>98.146000000000001</v>
      </c>
      <c r="CP79" s="36">
        <v>144.376</v>
      </c>
      <c r="CQ79" s="36">
        <v>139.809</v>
      </c>
      <c r="CR79" s="36">
        <v>162.41900000000001</v>
      </c>
      <c r="CS79" s="36">
        <v>162.52600000000001</v>
      </c>
      <c r="CT79" s="36">
        <v>172.21700000000001</v>
      </c>
      <c r="CU79" s="36"/>
      <c r="CV79" s="36"/>
      <c r="CW79" s="36"/>
      <c r="CX79" s="36"/>
      <c r="CY79" s="36"/>
      <c r="CZ79" s="67"/>
    </row>
    <row r="80" spans="2:104" s="33" customFormat="1" ht="15" customHeight="1" x14ac:dyDescent="0.2">
      <c r="B80" s="72"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7">
        <f t="shared" si="22"/>
        <v>2728.9350000000004</v>
      </c>
      <c r="CN80" s="36">
        <v>264.93299999999999</v>
      </c>
      <c r="CO80" s="36">
        <v>176.34899999999999</v>
      </c>
      <c r="CP80" s="36">
        <v>263.63499999999999</v>
      </c>
      <c r="CQ80" s="36">
        <v>255.40299999999999</v>
      </c>
      <c r="CR80" s="36">
        <v>289.24</v>
      </c>
      <c r="CS80" s="36">
        <v>291.15199999999999</v>
      </c>
      <c r="CT80" s="36">
        <v>305.86599999999999</v>
      </c>
      <c r="CU80" s="36"/>
      <c r="CV80" s="36"/>
      <c r="CW80" s="36"/>
      <c r="CX80" s="36"/>
      <c r="CY80" s="36"/>
      <c r="CZ80" s="67"/>
    </row>
    <row r="81" spans="2:104" s="33" customFormat="1" ht="15" customHeight="1" x14ac:dyDescent="0.2">
      <c r="B81" s="72"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7">
        <f t="shared" si="22"/>
        <v>2733.0149999999999</v>
      </c>
      <c r="CN81" s="36">
        <v>247.858</v>
      </c>
      <c r="CO81" s="36">
        <v>166.52600000000001</v>
      </c>
      <c r="CP81" s="36">
        <v>244.37799999999999</v>
      </c>
      <c r="CQ81" s="36">
        <v>237.32300000000001</v>
      </c>
      <c r="CR81" s="36">
        <v>271.62099999999998</v>
      </c>
      <c r="CS81" s="36">
        <v>267.66300000000001</v>
      </c>
      <c r="CT81" s="36">
        <v>276.77</v>
      </c>
      <c r="CU81" s="36"/>
      <c r="CV81" s="36"/>
      <c r="CW81" s="36"/>
      <c r="CX81" s="36"/>
      <c r="CY81" s="36"/>
      <c r="CZ81" s="67"/>
    </row>
    <row r="82" spans="2:104" s="33" customFormat="1" ht="15" customHeight="1" x14ac:dyDescent="0.2">
      <c r="B82" s="72"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7">
        <f t="shared" si="22"/>
        <v>1923.962</v>
      </c>
      <c r="CN82" s="36">
        <v>145.28899999999999</v>
      </c>
      <c r="CO82" s="36">
        <v>96.084000000000003</v>
      </c>
      <c r="CP82" s="36">
        <v>147.374</v>
      </c>
      <c r="CQ82" s="36">
        <v>143.846</v>
      </c>
      <c r="CR82" s="36">
        <v>172.46899999999999</v>
      </c>
      <c r="CS82" s="36">
        <v>178.25700000000001</v>
      </c>
      <c r="CT82" s="36">
        <v>191.60400000000001</v>
      </c>
      <c r="CU82" s="36"/>
      <c r="CV82" s="36"/>
      <c r="CW82" s="36"/>
      <c r="CX82" s="36"/>
      <c r="CY82" s="36"/>
      <c r="CZ82" s="67"/>
    </row>
    <row r="83" spans="2:104" s="33" customFormat="1" ht="15" customHeight="1" x14ac:dyDescent="0.2">
      <c r="B83" s="72"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7">
        <f t="shared" si="22"/>
        <v>3047.2330000000002</v>
      </c>
      <c r="CN83" s="36">
        <v>249.43100000000001</v>
      </c>
      <c r="CO83" s="36">
        <v>161.40700000000001</v>
      </c>
      <c r="CP83" s="36">
        <v>256.19299999999998</v>
      </c>
      <c r="CQ83" s="36">
        <v>238.01</v>
      </c>
      <c r="CR83" s="36">
        <v>274.202</v>
      </c>
      <c r="CS83" s="36">
        <v>271.822</v>
      </c>
      <c r="CT83" s="36">
        <v>284.23399999999998</v>
      </c>
      <c r="CU83" s="36"/>
      <c r="CV83" s="36"/>
      <c r="CW83" s="36"/>
      <c r="CX83" s="36"/>
      <c r="CY83" s="36"/>
      <c r="CZ83" s="67"/>
    </row>
    <row r="84" spans="2:104" s="33" customFormat="1" ht="15" customHeight="1" x14ac:dyDescent="0.2">
      <c r="B84" s="72"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7">
        <f t="shared" si="22"/>
        <v>1452.0159999999998</v>
      </c>
      <c r="CN84" s="36">
        <v>112.277</v>
      </c>
      <c r="CO84" s="36">
        <v>73.430999999999997</v>
      </c>
      <c r="CP84" s="36">
        <v>109.613</v>
      </c>
      <c r="CQ84" s="36">
        <v>101.80200000000001</v>
      </c>
      <c r="CR84" s="36">
        <v>116.54900000000001</v>
      </c>
      <c r="CS84" s="36">
        <v>115.22</v>
      </c>
      <c r="CT84" s="36">
        <v>125.65</v>
      </c>
      <c r="CU84" s="36"/>
      <c r="CV84" s="36"/>
      <c r="CW84" s="36"/>
      <c r="CX84" s="36"/>
      <c r="CY84" s="36"/>
      <c r="CZ84" s="67"/>
    </row>
    <row r="85" spans="2:104" s="33" customFormat="1" ht="15" customHeight="1" x14ac:dyDescent="0.2">
      <c r="B85" s="72"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7">
        <f t="shared" si="22"/>
        <v>1648.1960000000001</v>
      </c>
      <c r="CN85" s="36">
        <v>123.624</v>
      </c>
      <c r="CO85" s="36">
        <v>88.227000000000004</v>
      </c>
      <c r="CP85" s="36">
        <v>125.67</v>
      </c>
      <c r="CQ85" s="36">
        <v>117.06100000000001</v>
      </c>
      <c r="CR85" s="36">
        <v>130.821</v>
      </c>
      <c r="CS85" s="36">
        <v>130.17599999999999</v>
      </c>
      <c r="CT85" s="36">
        <v>137.83199999999999</v>
      </c>
      <c r="CU85" s="36"/>
      <c r="CV85" s="36"/>
      <c r="CW85" s="36"/>
      <c r="CX85" s="36"/>
      <c r="CY85" s="36"/>
      <c r="CZ85" s="67"/>
    </row>
    <row r="86" spans="2:104" s="33" customFormat="1" ht="15" customHeight="1" x14ac:dyDescent="0.2">
      <c r="B86" s="72"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7">
        <f t="shared" si="22"/>
        <v>2512.1689999999999</v>
      </c>
      <c r="CN86" s="36">
        <v>212.01300000000001</v>
      </c>
      <c r="CO86" s="36">
        <v>142.05000000000001</v>
      </c>
      <c r="CP86" s="36">
        <v>218.06700000000001</v>
      </c>
      <c r="CQ86" s="36">
        <v>202.613</v>
      </c>
      <c r="CR86" s="36">
        <v>228.05</v>
      </c>
      <c r="CS86" s="36">
        <v>238.99100000000001</v>
      </c>
      <c r="CT86" s="36">
        <v>234.803</v>
      </c>
      <c r="CU86" s="36"/>
      <c r="CV86" s="36"/>
      <c r="CW86" s="36"/>
      <c r="CX86" s="36"/>
      <c r="CY86" s="36"/>
      <c r="CZ86" s="67"/>
    </row>
    <row r="87" spans="2:104" s="33" customFormat="1" ht="15" customHeight="1" x14ac:dyDescent="0.2">
      <c r="B87" s="72"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7">
        <f t="shared" si="22"/>
        <v>3777.3029999999999</v>
      </c>
      <c r="CN87" s="36">
        <v>302.37400000000002</v>
      </c>
      <c r="CO87" s="36">
        <v>222.31800000000001</v>
      </c>
      <c r="CP87" s="36">
        <v>321.613</v>
      </c>
      <c r="CQ87" s="36">
        <v>308.74400000000003</v>
      </c>
      <c r="CR87" s="36">
        <v>356.96699999999998</v>
      </c>
      <c r="CS87" s="36">
        <v>373.452</v>
      </c>
      <c r="CT87" s="36">
        <v>366.17599999999999</v>
      </c>
      <c r="CU87" s="36"/>
      <c r="CV87" s="36"/>
      <c r="CW87" s="36"/>
      <c r="CX87" s="36"/>
      <c r="CY87" s="36"/>
      <c r="CZ87" s="67"/>
    </row>
    <row r="88" spans="2:104" s="33" customFormat="1" ht="15" customHeight="1" x14ac:dyDescent="0.2">
      <c r="B88" s="72"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7">
        <f t="shared" si="22"/>
        <v>1645.134</v>
      </c>
      <c r="CN88" s="36">
        <v>134.93799999999999</v>
      </c>
      <c r="CO88" s="36">
        <v>101.22199999999999</v>
      </c>
      <c r="CP88" s="36">
        <v>136.863</v>
      </c>
      <c r="CQ88" s="36">
        <v>124.541</v>
      </c>
      <c r="CR88" s="36">
        <v>139.99</v>
      </c>
      <c r="CS88" s="36">
        <v>143.07599999999999</v>
      </c>
      <c r="CT88" s="36">
        <v>161.18</v>
      </c>
      <c r="CU88" s="36"/>
      <c r="CV88" s="36"/>
      <c r="CW88" s="36"/>
      <c r="CX88" s="36"/>
      <c r="CY88" s="36"/>
      <c r="CZ88" s="67"/>
    </row>
    <row r="89" spans="2:104" s="33" customFormat="1" ht="15" customHeight="1" x14ac:dyDescent="0.2">
      <c r="B89" s="72"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7">
        <f t="shared" si="22"/>
        <v>5408.436999999999</v>
      </c>
      <c r="CN89" s="36">
        <v>400.24599999999998</v>
      </c>
      <c r="CO89" s="36">
        <v>293.04899999999998</v>
      </c>
      <c r="CP89" s="36">
        <v>440.10700000000003</v>
      </c>
      <c r="CQ89" s="36">
        <v>445.62400000000002</v>
      </c>
      <c r="CR89" s="36">
        <v>529.47699999999998</v>
      </c>
      <c r="CS89" s="36">
        <v>548.99699999999996</v>
      </c>
      <c r="CT89" s="36">
        <v>526.20000000000005</v>
      </c>
      <c r="CU89" s="36"/>
      <c r="CV89" s="36"/>
      <c r="CW89" s="36"/>
      <c r="CX89" s="36"/>
      <c r="CY89" s="36"/>
      <c r="CZ89" s="67"/>
    </row>
    <row r="90" spans="2:104" s="33" customFormat="1" ht="15" customHeight="1" x14ac:dyDescent="0.2">
      <c r="B90" s="72"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7">
        <f t="shared" si="22"/>
        <v>2390.1619999999998</v>
      </c>
      <c r="CN90" s="36">
        <v>250.86799999999999</v>
      </c>
      <c r="CO90" s="36">
        <v>186.852</v>
      </c>
      <c r="CP90" s="36">
        <v>266.69799999999998</v>
      </c>
      <c r="CQ90" s="36">
        <v>245.24700000000001</v>
      </c>
      <c r="CR90" s="36">
        <v>284.71899999999999</v>
      </c>
      <c r="CS90" s="36">
        <v>279.24400000000003</v>
      </c>
      <c r="CT90" s="36">
        <v>303.91199999999998</v>
      </c>
      <c r="CU90" s="36"/>
      <c r="CV90" s="36"/>
      <c r="CW90" s="36"/>
      <c r="CX90" s="36"/>
      <c r="CY90" s="36"/>
      <c r="CZ90" s="67"/>
    </row>
    <row r="91" spans="2:104" s="33" customFormat="1" ht="15" customHeight="1" x14ac:dyDescent="0.2">
      <c r="B91" s="72"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7">
        <f t="shared" si="22"/>
        <v>5461.3950000000004</v>
      </c>
      <c r="CN91" s="36">
        <v>440.78800000000001</v>
      </c>
      <c r="CO91" s="36">
        <v>262.346</v>
      </c>
      <c r="CP91" s="36">
        <v>465.25200000000001</v>
      </c>
      <c r="CQ91" s="36">
        <v>476.74900000000002</v>
      </c>
      <c r="CR91" s="36">
        <v>651.80399999999997</v>
      </c>
      <c r="CS91" s="36">
        <v>655.57</v>
      </c>
      <c r="CT91" s="36">
        <v>630.76700000000005</v>
      </c>
      <c r="CU91" s="36"/>
      <c r="CV91" s="36"/>
      <c r="CW91" s="36"/>
      <c r="CX91" s="36"/>
      <c r="CY91" s="36"/>
      <c r="CZ91" s="67"/>
    </row>
    <row r="92" spans="2:104" s="33" customFormat="1" ht="15" customHeight="1" x14ac:dyDescent="0.2">
      <c r="B92" s="72"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7">
        <f t="shared" si="22"/>
        <v>4941.8690000000006</v>
      </c>
      <c r="CN92" s="36">
        <v>358.68299999999999</v>
      </c>
      <c r="CO92" s="36">
        <v>261.96899999999999</v>
      </c>
      <c r="CP92" s="36">
        <v>414.928</v>
      </c>
      <c r="CQ92" s="36">
        <v>409.85700000000003</v>
      </c>
      <c r="CR92" s="36">
        <v>501.00700000000001</v>
      </c>
      <c r="CS92" s="36">
        <v>515.30700000000002</v>
      </c>
      <c r="CT92" s="36">
        <v>513.99800000000005</v>
      </c>
      <c r="CU92" s="36"/>
      <c r="CV92" s="36"/>
      <c r="CW92" s="36"/>
      <c r="CX92" s="36"/>
      <c r="CY92" s="36"/>
      <c r="CZ92" s="67"/>
    </row>
    <row r="93" spans="2:104" s="33" customFormat="1" ht="15" customHeight="1" x14ac:dyDescent="0.2">
      <c r="B93" s="72"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7">
        <f t="shared" si="22"/>
        <v>584.51400000000001</v>
      </c>
      <c r="CN93" s="36">
        <v>59.393999999999998</v>
      </c>
      <c r="CO93" s="36">
        <v>31.611000000000001</v>
      </c>
      <c r="CP93" s="36">
        <v>52.472000000000001</v>
      </c>
      <c r="CQ93" s="36">
        <v>46.81</v>
      </c>
      <c r="CR93" s="36">
        <v>54.552</v>
      </c>
      <c r="CS93" s="36">
        <v>54.463999999999999</v>
      </c>
      <c r="CT93" s="36">
        <v>70.397000000000006</v>
      </c>
      <c r="CU93" s="36"/>
      <c r="CV93" s="36"/>
      <c r="CW93" s="36"/>
      <c r="CX93" s="36"/>
      <c r="CY93" s="36"/>
      <c r="CZ93" s="67"/>
    </row>
    <row r="94" spans="2:104" s="33" customFormat="1" ht="15" customHeight="1" x14ac:dyDescent="0.2">
      <c r="B94" s="72"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7">
        <f t="shared" si="22"/>
        <v>865.07800000000009</v>
      </c>
      <c r="CN94" s="36">
        <v>76.567999999999998</v>
      </c>
      <c r="CO94" s="36">
        <v>49.328000000000003</v>
      </c>
      <c r="CP94" s="36">
        <v>75.123000000000005</v>
      </c>
      <c r="CQ94" s="36">
        <v>69.274000000000001</v>
      </c>
      <c r="CR94" s="36">
        <v>83.063000000000002</v>
      </c>
      <c r="CS94" s="36">
        <v>85.98</v>
      </c>
      <c r="CT94" s="36">
        <v>97.227999999999994</v>
      </c>
      <c r="CU94" s="36"/>
      <c r="CV94" s="36"/>
      <c r="CW94" s="36"/>
      <c r="CX94" s="36"/>
      <c r="CY94" s="36"/>
      <c r="CZ94" s="67"/>
    </row>
    <row r="95" spans="2:104" s="33" customFormat="1" ht="15" customHeight="1" x14ac:dyDescent="0.2">
      <c r="B95" s="72"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7">
        <f t="shared" si="22"/>
        <v>3034.5439999999999</v>
      </c>
      <c r="CN95" s="36">
        <v>244.25800000000001</v>
      </c>
      <c r="CO95" s="36">
        <v>168.41800000000001</v>
      </c>
      <c r="CP95" s="36">
        <v>257.74</v>
      </c>
      <c r="CQ95" s="36">
        <v>252.17599999999999</v>
      </c>
      <c r="CR95" s="36">
        <v>313.202</v>
      </c>
      <c r="CS95" s="36">
        <v>318.74599999999998</v>
      </c>
      <c r="CT95" s="36">
        <v>340.20600000000002</v>
      </c>
      <c r="CU95" s="36"/>
      <c r="CV95" s="36"/>
      <c r="CW95" s="36"/>
      <c r="CX95" s="36"/>
      <c r="CY95" s="36"/>
      <c r="CZ95" s="67"/>
    </row>
    <row r="96" spans="2:104" s="33" customFormat="1" ht="15" customHeight="1" x14ac:dyDescent="0.2">
      <c r="B96" s="72"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7">
        <f t="shared" si="22"/>
        <v>1359.0279999999998</v>
      </c>
      <c r="CN96" s="36">
        <v>126.377</v>
      </c>
      <c r="CO96" s="36">
        <v>87.251000000000005</v>
      </c>
      <c r="CP96" s="36">
        <v>127.31399999999999</v>
      </c>
      <c r="CQ96" s="36">
        <v>123.47799999999999</v>
      </c>
      <c r="CR96" s="36">
        <v>146.22300000000001</v>
      </c>
      <c r="CS96" s="36">
        <v>148.43</v>
      </c>
      <c r="CT96" s="36">
        <v>149.33799999999999</v>
      </c>
      <c r="CU96" s="36"/>
      <c r="CV96" s="36"/>
      <c r="CW96" s="36"/>
      <c r="CX96" s="36"/>
      <c r="CY96" s="36"/>
      <c r="CZ96" s="67"/>
    </row>
    <row r="97" spans="2:104" s="33" customFormat="1" ht="15" customHeight="1" x14ac:dyDescent="0.2">
      <c r="B97" s="72"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7">
        <f t="shared" si="22"/>
        <v>2630.2740000000008</v>
      </c>
      <c r="CN97" s="36">
        <v>230.14400000000001</v>
      </c>
      <c r="CO97" s="36">
        <v>149.31899999999999</v>
      </c>
      <c r="CP97" s="36">
        <v>230.40899999999999</v>
      </c>
      <c r="CQ97" s="36">
        <v>219.203</v>
      </c>
      <c r="CR97" s="36">
        <v>268.18700000000001</v>
      </c>
      <c r="CS97" s="36">
        <v>271.42599999999999</v>
      </c>
      <c r="CT97" s="36">
        <v>289.47399999999999</v>
      </c>
      <c r="CU97" s="36"/>
      <c r="CV97" s="36"/>
      <c r="CW97" s="36"/>
      <c r="CX97" s="36"/>
      <c r="CY97" s="36"/>
      <c r="CZ97" s="67"/>
    </row>
    <row r="98" spans="2:104" s="33" customFormat="1" ht="15" customHeight="1" x14ac:dyDescent="0.2">
      <c r="B98" s="72"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7">
        <f t="shared" si="22"/>
        <v>1747.502</v>
      </c>
      <c r="CN98" s="36">
        <v>166.017</v>
      </c>
      <c r="CO98" s="36">
        <v>105.318</v>
      </c>
      <c r="CP98" s="36">
        <v>162.77699999999999</v>
      </c>
      <c r="CQ98" s="36">
        <v>154.798</v>
      </c>
      <c r="CR98" s="36">
        <v>188.03</v>
      </c>
      <c r="CS98" s="36">
        <v>193.53200000000001</v>
      </c>
      <c r="CT98" s="36">
        <v>202.142</v>
      </c>
      <c r="CU98" s="36"/>
      <c r="CV98" s="36"/>
      <c r="CW98" s="36"/>
      <c r="CX98" s="36"/>
      <c r="CY98" s="36"/>
      <c r="CZ98" s="67"/>
    </row>
    <row r="99" spans="2:104" s="33" customFormat="1" ht="15" customHeight="1" x14ac:dyDescent="0.2">
      <c r="B99" s="72"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7">
        <f t="shared" si="22"/>
        <v>2352.375</v>
      </c>
      <c r="CN99" s="36">
        <v>211.56</v>
      </c>
      <c r="CO99" s="36">
        <v>140.376</v>
      </c>
      <c r="CP99" s="36">
        <v>212.05</v>
      </c>
      <c r="CQ99" s="36">
        <v>203.47900000000001</v>
      </c>
      <c r="CR99" s="36">
        <v>245.98500000000001</v>
      </c>
      <c r="CS99" s="36">
        <v>256.23500000000001</v>
      </c>
      <c r="CT99" s="36">
        <v>266.26299999999998</v>
      </c>
      <c r="CU99" s="36"/>
      <c r="CV99" s="36"/>
      <c r="CW99" s="36"/>
      <c r="CX99" s="36"/>
      <c r="CY99" s="36"/>
      <c r="CZ99" s="67"/>
    </row>
    <row r="100" spans="2:104" s="33" customFormat="1" ht="15" customHeight="1" x14ac:dyDescent="0.2">
      <c r="B100" s="72"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7">
        <f t="shared" si="22"/>
        <v>2001.6569999999995</v>
      </c>
      <c r="CN100" s="36">
        <v>182.636</v>
      </c>
      <c r="CO100" s="36">
        <v>119.11</v>
      </c>
      <c r="CP100" s="36">
        <v>182.02099999999999</v>
      </c>
      <c r="CQ100" s="36">
        <v>174.01599999999999</v>
      </c>
      <c r="CR100" s="36">
        <v>212.62299999999999</v>
      </c>
      <c r="CS100" s="36">
        <v>212.065</v>
      </c>
      <c r="CT100" s="36">
        <v>229.66</v>
      </c>
      <c r="CU100" s="36"/>
      <c r="CV100" s="36"/>
      <c r="CW100" s="36"/>
      <c r="CX100" s="36"/>
      <c r="CY100" s="36"/>
      <c r="CZ100" s="67"/>
    </row>
    <row r="101" spans="2:104" s="33" customFormat="1" ht="15" customHeight="1" x14ac:dyDescent="0.2">
      <c r="B101" s="72"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7">
        <f t="shared" si="22"/>
        <v>2269.9809999999998</v>
      </c>
      <c r="CN101" s="36">
        <v>225.26599999999999</v>
      </c>
      <c r="CO101" s="36">
        <v>144.91900000000001</v>
      </c>
      <c r="CP101" s="36">
        <v>219.65299999999999</v>
      </c>
      <c r="CQ101" s="36">
        <v>210.06299999999999</v>
      </c>
      <c r="CR101" s="36">
        <v>252.76900000000001</v>
      </c>
      <c r="CS101" s="36">
        <v>251.471</v>
      </c>
      <c r="CT101" s="36">
        <v>269.39999999999998</v>
      </c>
      <c r="CU101" s="36"/>
      <c r="CV101" s="36"/>
      <c r="CW101" s="36"/>
      <c r="CX101" s="36"/>
      <c r="CY101" s="36"/>
      <c r="CZ101" s="67"/>
    </row>
    <row r="102" spans="2:104" s="33" customFormat="1" ht="15" customHeight="1" x14ac:dyDescent="0.2">
      <c r="B102" s="72"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7">
        <f t="shared" si="22"/>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c r="CV102" s="36"/>
      <c r="CW102" s="36"/>
      <c r="CX102" s="36"/>
      <c r="CY102" s="36"/>
      <c r="CZ102" s="67"/>
    </row>
    <row r="103" spans="2:104" s="33" customFormat="1" ht="15" customHeight="1" x14ac:dyDescent="0.2">
      <c r="B103" s="107" t="s">
        <v>62</v>
      </c>
      <c r="C103" s="41"/>
      <c r="AP103" s="57"/>
      <c r="AQ103" s="57"/>
    </row>
    <row r="104" spans="2:104" s="33" customFormat="1" ht="14.25" x14ac:dyDescent="0.2">
      <c r="B104" s="108"/>
      <c r="C104" s="41"/>
    </row>
    <row r="105" spans="2:104" s="33" customFormat="1" ht="14.25" x14ac:dyDescent="0.2">
      <c r="B105" s="108"/>
      <c r="C105" s="41"/>
    </row>
    <row r="106" spans="2:104" s="33" customFormat="1" ht="14.25" x14ac:dyDescent="0.2">
      <c r="C106" s="41"/>
      <c r="BZ106" s="33" t="s">
        <v>149</v>
      </c>
    </row>
    <row r="107" spans="2:104" s="33" customFormat="1" ht="14.25" x14ac:dyDescent="0.2">
      <c r="C107" s="41"/>
    </row>
    <row r="108" spans="2:104" s="33" customFormat="1" ht="14.25" x14ac:dyDescent="0.2">
      <c r="C108" s="41"/>
    </row>
    <row r="109" spans="2:104" s="33" customFormat="1" ht="14.25" x14ac:dyDescent="0.2">
      <c r="C109" s="41"/>
    </row>
    <row r="110" spans="2:104" s="33" customFormat="1" ht="14.25" x14ac:dyDescent="0.2">
      <c r="C110" s="41"/>
    </row>
  </sheetData>
  <sheetProtection sort="0" autoFilter="0"/>
  <mergeCells count="109">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s>
  <conditionalFormatting sqref="CD77:CD102">
    <cfRule type="duplicateValues" dxfId="7" priority="7"/>
    <cfRule type="duplicateValues" dxfId="6" priority="8"/>
  </conditionalFormatting>
  <conditionalFormatting sqref="CE77:CG77">
    <cfRule type="duplicateValues" dxfId="5" priority="5"/>
    <cfRule type="duplicateValues" dxfId="4" priority="6"/>
  </conditionalFormatting>
  <conditionalFormatting sqref="CQ77:CQ102">
    <cfRule type="duplicateValues" dxfId="3" priority="3"/>
    <cfRule type="duplicateValues" dxfId="2" priority="4"/>
  </conditionalFormatting>
  <conditionalFormatting sqref="CR77:C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Ray Carlos Vega Lugo</cp:lastModifiedBy>
  <dcterms:created xsi:type="dcterms:W3CDTF">2016-12-17T22:53:22Z</dcterms:created>
  <dcterms:modified xsi:type="dcterms:W3CDTF">2021-09-13T18:37:40Z</dcterms:modified>
</cp:coreProperties>
</file>