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lores\Documents\3. Trabajo remoto\Revisión APMT\Propuesta Ositrán\Final\Excel propuesta\"/>
    </mc:Choice>
  </mc:AlternateContent>
  <xr:revisionPtr revIDLastSave="0" documentId="13_ncr:1_{7731737A-5636-437A-A625-8653E7DC3860}" xr6:coauthVersionLast="45" xr6:coauthVersionMax="45" xr10:uidLastSave="{00000000-0000-0000-0000-000000000000}"/>
  <bookViews>
    <workbookView xWindow="2490" yWindow="1875" windowWidth="22440" windowHeight="12825" xr2:uid="{00000000-000D-0000-FFFF-FFFF00000000}"/>
  </bookViews>
  <sheets>
    <sheet name="Índice" sheetId="1" r:id="rId1"/>
    <sheet name="Confidencialidad" sheetId="36" r:id="rId2"/>
    <sheet name="1. Factor X" sheetId="2" r:id="rId3"/>
    <sheet name="2.PTFEmpresa" sheetId="3" r:id="rId4"/>
    <sheet name="2.1.ÍndCantProd" sheetId="4" r:id="rId5"/>
    <sheet name="2.2.ÍndCantInsum" sheetId="8" r:id="rId6"/>
    <sheet name="2.2.1.ManoObra" sheetId="9" r:id="rId7"/>
    <sheet name="2.2.2.ProdIntermed" sheetId="10" r:id="rId8"/>
    <sheet name="2.2.3.1.TasasDeprec" sheetId="11" r:id="rId9"/>
    <sheet name="2.2.3.2.Inv-Ajus-Depr" sheetId="12" r:id="rId10"/>
    <sheet name="2.2.3.3.StockCapTotal" sheetId="29" r:id="rId11"/>
    <sheet name="2.2.3.4.StockCapReal" sheetId="32" r:id="rId12"/>
    <sheet name="2.2.3.5.CantidadCap" sheetId="33" r:id="rId13"/>
    <sheet name="2.2.3.6.WACC" sheetId="34" r:id="rId14"/>
    <sheet name="2.2.3.7.PrecioCapital" sheetId="35" r:id="rId15"/>
    <sheet name="3.ÍndPrecioInsumEmp" sheetId="13" r:id="rId16"/>
    <sheet name="4.PTFEconomía" sheetId="14" r:id="rId17"/>
    <sheet name="5.InsumosEconomía" sheetId="22" r:id="rId18"/>
    <sheet name="6.1.IPM" sheetId="23" r:id="rId19"/>
    <sheet name="6.2.IPC" sheetId="24" r:id="rId20"/>
    <sheet name="6.3.IPME" sheetId="25" r:id="rId21"/>
    <sheet name="6.4.IPMC" sheetId="26" r:id="rId22"/>
    <sheet name="6.5.TasaImpuestos" sheetId="28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4" l="1"/>
  <c r="F10" i="4"/>
  <c r="J10" i="4"/>
  <c r="C10" i="4"/>
  <c r="D10" i="4"/>
  <c r="E10" i="4"/>
  <c r="G10" i="4"/>
  <c r="H10" i="4"/>
  <c r="C199" i="29" l="1"/>
  <c r="C200" i="29"/>
  <c r="C201" i="29"/>
  <c r="D201" i="29" s="1"/>
  <c r="K423" i="12"/>
  <c r="K422" i="12"/>
  <c r="E422" i="12"/>
  <c r="F422" i="12"/>
  <c r="G422" i="12"/>
  <c r="H422" i="12"/>
  <c r="E423" i="12"/>
  <c r="F423" i="12"/>
  <c r="G423" i="12"/>
  <c r="H423" i="12"/>
  <c r="J423" i="12"/>
  <c r="E424" i="12"/>
  <c r="F424" i="12"/>
  <c r="G424" i="12"/>
  <c r="I424" i="12"/>
  <c r="J424" i="12"/>
  <c r="D424" i="12"/>
  <c r="D423" i="12"/>
  <c r="D422" i="12"/>
  <c r="G201" i="12"/>
  <c r="I422" i="12" s="1"/>
  <c r="G202" i="12"/>
  <c r="I423" i="12" s="1"/>
  <c r="G203" i="12"/>
  <c r="K424" i="12" s="1"/>
  <c r="I201" i="12"/>
  <c r="J422" i="12" s="1"/>
  <c r="I202" i="12"/>
  <c r="M423" i="12" s="1"/>
  <c r="I203" i="12"/>
  <c r="I204" i="12"/>
  <c r="J201" i="12"/>
  <c r="J202" i="12"/>
  <c r="L423" i="12" s="1"/>
  <c r="J203" i="12"/>
  <c r="M422" i="12" l="1"/>
  <c r="L422" i="12"/>
  <c r="N422" i="12"/>
  <c r="N423" i="12"/>
  <c r="M424" i="12"/>
  <c r="N424" i="12"/>
  <c r="L424" i="12"/>
  <c r="H424" i="12"/>
  <c r="E201" i="29"/>
  <c r="D200" i="29"/>
  <c r="D199" i="29"/>
  <c r="E199" i="29" l="1"/>
  <c r="E200" i="29"/>
  <c r="F201" i="29"/>
  <c r="G201" i="29" l="1"/>
  <c r="H201" i="29"/>
  <c r="I201" i="29"/>
  <c r="F200" i="29"/>
  <c r="F199" i="29"/>
  <c r="K201" i="29" l="1"/>
  <c r="J201" i="29"/>
  <c r="I199" i="29"/>
  <c r="G199" i="29"/>
  <c r="H199" i="29"/>
  <c r="G200" i="29"/>
  <c r="H200" i="29"/>
  <c r="I200" i="29"/>
  <c r="J199" i="29" l="1"/>
  <c r="K199" i="29"/>
  <c r="K200" i="29"/>
  <c r="J200" i="29"/>
  <c r="L201" i="29"/>
  <c r="M201" i="29" l="1"/>
  <c r="L200" i="29"/>
  <c r="L199" i="29"/>
  <c r="K315" i="34"/>
  <c r="J315" i="34"/>
  <c r="I315" i="34"/>
  <c r="H315" i="34"/>
  <c r="G315" i="34"/>
  <c r="F315" i="34"/>
  <c r="E315" i="34"/>
  <c r="D315" i="34"/>
  <c r="C315" i="34"/>
  <c r="K314" i="34"/>
  <c r="J314" i="34"/>
  <c r="I314" i="34"/>
  <c r="H314" i="34"/>
  <c r="G314" i="34"/>
  <c r="F314" i="34"/>
  <c r="E314" i="34"/>
  <c r="D314" i="34"/>
  <c r="C314" i="34"/>
  <c r="K313" i="34"/>
  <c r="J313" i="34"/>
  <c r="I313" i="34"/>
  <c r="H313" i="34"/>
  <c r="G313" i="34"/>
  <c r="F313" i="34"/>
  <c r="E313" i="34"/>
  <c r="D313" i="34"/>
  <c r="C313" i="34"/>
  <c r="K312" i="34"/>
  <c r="J312" i="34"/>
  <c r="I312" i="34"/>
  <c r="H312" i="34"/>
  <c r="G312" i="34"/>
  <c r="F312" i="34"/>
  <c r="E312" i="34"/>
  <c r="D312" i="34"/>
  <c r="C312" i="34"/>
  <c r="K311" i="34"/>
  <c r="J311" i="34"/>
  <c r="I311" i="34"/>
  <c r="H311" i="34"/>
  <c r="G311" i="34"/>
  <c r="F311" i="34"/>
  <c r="E311" i="34"/>
  <c r="D311" i="34"/>
  <c r="C311" i="34"/>
  <c r="K310" i="34"/>
  <c r="J310" i="34"/>
  <c r="I310" i="34"/>
  <c r="H310" i="34"/>
  <c r="G310" i="34"/>
  <c r="F310" i="34"/>
  <c r="E310" i="34"/>
  <c r="D310" i="34"/>
  <c r="C310" i="34"/>
  <c r="K309" i="34"/>
  <c r="J309" i="34"/>
  <c r="I309" i="34"/>
  <c r="H309" i="34"/>
  <c r="G309" i="34"/>
  <c r="F309" i="34"/>
  <c r="E309" i="34"/>
  <c r="D309" i="34"/>
  <c r="C309" i="34"/>
  <c r="K308" i="34"/>
  <c r="J308" i="34"/>
  <c r="I308" i="34"/>
  <c r="H308" i="34"/>
  <c r="G308" i="34"/>
  <c r="F308" i="34"/>
  <c r="E308" i="34"/>
  <c r="D308" i="34"/>
  <c r="C308" i="34"/>
  <c r="K307" i="34"/>
  <c r="J307" i="34"/>
  <c r="I307" i="34"/>
  <c r="H307" i="34"/>
  <c r="G307" i="34"/>
  <c r="F307" i="34"/>
  <c r="E307" i="34"/>
  <c r="D307" i="34"/>
  <c r="C307" i="34"/>
  <c r="K306" i="34"/>
  <c r="J306" i="34"/>
  <c r="I306" i="34"/>
  <c r="H306" i="34"/>
  <c r="G306" i="34"/>
  <c r="F306" i="34"/>
  <c r="E306" i="34"/>
  <c r="D306" i="34"/>
  <c r="C306" i="34"/>
  <c r="K305" i="34"/>
  <c r="J305" i="34"/>
  <c r="I305" i="34"/>
  <c r="H305" i="34"/>
  <c r="G305" i="34"/>
  <c r="F305" i="34"/>
  <c r="E305" i="34"/>
  <c r="D305" i="34"/>
  <c r="C305" i="34"/>
  <c r="K304" i="34"/>
  <c r="J304" i="34"/>
  <c r="I304" i="34"/>
  <c r="H304" i="34"/>
  <c r="G304" i="34"/>
  <c r="F304" i="34"/>
  <c r="E304" i="34"/>
  <c r="D304" i="34"/>
  <c r="C304" i="34"/>
  <c r="K303" i="34"/>
  <c r="J303" i="34"/>
  <c r="I303" i="34"/>
  <c r="H303" i="34"/>
  <c r="G303" i="34"/>
  <c r="F303" i="34"/>
  <c r="E303" i="34"/>
  <c r="D303" i="34"/>
  <c r="C303" i="34"/>
  <c r="K302" i="34"/>
  <c r="J302" i="34"/>
  <c r="I302" i="34"/>
  <c r="H302" i="34"/>
  <c r="G302" i="34"/>
  <c r="F302" i="34"/>
  <c r="E302" i="34"/>
  <c r="D302" i="34"/>
  <c r="C302" i="34"/>
  <c r="D301" i="34"/>
  <c r="E301" i="34"/>
  <c r="F301" i="34"/>
  <c r="G301" i="34"/>
  <c r="H301" i="34"/>
  <c r="I301" i="34"/>
  <c r="J301" i="34"/>
  <c r="K301" i="34"/>
  <c r="C301" i="34"/>
  <c r="M199" i="29" l="1"/>
  <c r="M200" i="29"/>
  <c r="N201" i="29"/>
  <c r="D317" i="34"/>
  <c r="D14" i="34" s="1"/>
  <c r="E317" i="34"/>
  <c r="E14" i="34" s="1"/>
  <c r="F317" i="34"/>
  <c r="F14" i="34" s="1"/>
  <c r="G317" i="34"/>
  <c r="G14" i="34" s="1"/>
  <c r="H317" i="34"/>
  <c r="H14" i="34" s="1"/>
  <c r="I317" i="34"/>
  <c r="I14" i="34" s="1"/>
  <c r="J317" i="34"/>
  <c r="J14" i="34" s="1"/>
  <c r="K317" i="34"/>
  <c r="K14" i="34" s="1"/>
  <c r="C317" i="34"/>
  <c r="C14" i="34" s="1"/>
  <c r="N200" i="29" l="1"/>
  <c r="N199" i="29"/>
  <c r="N193" i="12" l="1"/>
  <c r="M175" i="12"/>
  <c r="M190" i="12"/>
  <c r="J225" i="12" l="1"/>
  <c r="J224" i="12"/>
  <c r="I225" i="12"/>
  <c r="I224" i="12"/>
  <c r="J222" i="12"/>
  <c r="I222" i="12"/>
  <c r="I215" i="12"/>
  <c r="J215" i="12"/>
  <c r="I216" i="12"/>
  <c r="J216" i="12"/>
  <c r="I217" i="12"/>
  <c r="J217" i="12"/>
  <c r="I218" i="12"/>
  <c r="J218" i="12"/>
  <c r="I219" i="12"/>
  <c r="J219" i="12"/>
  <c r="I220" i="12"/>
  <c r="J220" i="12"/>
  <c r="I214" i="12"/>
  <c r="J214" i="12"/>
  <c r="I213" i="12"/>
  <c r="J213" i="12"/>
  <c r="I426" i="12"/>
  <c r="J426" i="12"/>
  <c r="I206" i="12"/>
  <c r="J206" i="12"/>
  <c r="I207" i="12"/>
  <c r="J207" i="12"/>
  <c r="I208" i="12"/>
  <c r="J208" i="12"/>
  <c r="I209" i="12"/>
  <c r="J209" i="12"/>
  <c r="I210" i="12"/>
  <c r="J210" i="12"/>
  <c r="I211" i="12"/>
  <c r="J211" i="12"/>
  <c r="I212" i="12"/>
  <c r="J212" i="12"/>
  <c r="J204" i="12"/>
  <c r="I200" i="12"/>
  <c r="J200" i="12"/>
  <c r="I198" i="12"/>
  <c r="J198" i="12"/>
  <c r="I199" i="12"/>
  <c r="J199" i="12"/>
  <c r="I417" i="12"/>
  <c r="J417" i="12"/>
  <c r="I197" i="12"/>
  <c r="J197" i="12"/>
  <c r="I196" i="12"/>
  <c r="J196" i="12"/>
  <c r="I193" i="12"/>
  <c r="J193" i="12"/>
  <c r="I179" i="12"/>
  <c r="J179" i="12"/>
  <c r="I180" i="12"/>
  <c r="J180" i="12"/>
  <c r="I181" i="12"/>
  <c r="J181" i="12"/>
  <c r="I182" i="12"/>
  <c r="J182" i="12"/>
  <c r="I183" i="12"/>
  <c r="J183" i="12"/>
  <c r="I184" i="12"/>
  <c r="J184" i="12"/>
  <c r="I185" i="12"/>
  <c r="J185" i="12"/>
  <c r="I186" i="12"/>
  <c r="J186" i="12"/>
  <c r="I187" i="12"/>
  <c r="J187" i="12"/>
  <c r="I188" i="12"/>
  <c r="J188" i="12"/>
  <c r="I189" i="12"/>
  <c r="J189" i="12"/>
  <c r="I190" i="12"/>
  <c r="J190" i="12"/>
  <c r="I191" i="12"/>
  <c r="J191" i="12"/>
  <c r="I177" i="12"/>
  <c r="J177" i="12"/>
  <c r="I178" i="12"/>
  <c r="J178" i="12"/>
  <c r="I175" i="12"/>
  <c r="J175" i="12"/>
  <c r="I172" i="12"/>
  <c r="M393" i="12" s="1"/>
  <c r="J172" i="12"/>
  <c r="M392" i="12"/>
  <c r="J171" i="12"/>
  <c r="L392" i="12"/>
  <c r="I171" i="12"/>
  <c r="N392" i="12" s="1"/>
  <c r="I169" i="12"/>
  <c r="I170" i="12"/>
  <c r="I168" i="12"/>
  <c r="J168" i="12"/>
  <c r="I167" i="12"/>
  <c r="J167" i="12"/>
  <c r="I166" i="12"/>
  <c r="J166" i="12"/>
  <c r="I152" i="12"/>
  <c r="J152" i="12"/>
  <c r="I153" i="12"/>
  <c r="J153" i="12"/>
  <c r="I154" i="12"/>
  <c r="J154" i="12"/>
  <c r="I155" i="12"/>
  <c r="J155" i="12"/>
  <c r="I156" i="12"/>
  <c r="J156" i="12"/>
  <c r="I157" i="12"/>
  <c r="J157" i="12"/>
  <c r="I158" i="12"/>
  <c r="J158" i="12"/>
  <c r="I159" i="12"/>
  <c r="J159" i="12"/>
  <c r="I160" i="12"/>
  <c r="J160" i="12"/>
  <c r="I161" i="12"/>
  <c r="J161" i="12"/>
  <c r="I162" i="12"/>
  <c r="J162" i="12"/>
  <c r="I163" i="12"/>
  <c r="J163" i="12"/>
  <c r="I164" i="12"/>
  <c r="J164" i="12"/>
  <c r="I165" i="12"/>
  <c r="J165" i="12"/>
  <c r="I150" i="12"/>
  <c r="J150" i="12"/>
  <c r="I151" i="12"/>
  <c r="J151" i="12"/>
  <c r="J131" i="12"/>
  <c r="J132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33" i="12"/>
  <c r="I132" i="12"/>
  <c r="I131" i="12"/>
  <c r="J130" i="12"/>
  <c r="I130" i="12"/>
  <c r="J129" i="12"/>
  <c r="J124" i="12"/>
  <c r="I124" i="12"/>
  <c r="I122" i="12"/>
  <c r="J122" i="12"/>
  <c r="I123" i="12"/>
  <c r="J123" i="12"/>
  <c r="I121" i="12"/>
  <c r="J121" i="12"/>
  <c r="I120" i="12"/>
  <c r="J120" i="12"/>
  <c r="I119" i="12"/>
  <c r="J119" i="12"/>
  <c r="I117" i="12"/>
  <c r="J117" i="12"/>
  <c r="I118" i="12"/>
  <c r="J118" i="12"/>
  <c r="I114" i="12"/>
  <c r="J114" i="12"/>
  <c r="I115" i="12"/>
  <c r="J115" i="12"/>
  <c r="I116" i="12"/>
  <c r="J116" i="12"/>
  <c r="J329" i="12"/>
  <c r="J330" i="12"/>
  <c r="I105" i="12"/>
  <c r="J105" i="12"/>
  <c r="I106" i="12"/>
  <c r="J106" i="12"/>
  <c r="I107" i="12"/>
  <c r="J107" i="12"/>
  <c r="I108" i="12"/>
  <c r="J108" i="12"/>
  <c r="I109" i="12"/>
  <c r="J109" i="12"/>
  <c r="I110" i="12"/>
  <c r="J110" i="12"/>
  <c r="I111" i="12"/>
  <c r="J111" i="12"/>
  <c r="I112" i="12"/>
  <c r="J112" i="12"/>
  <c r="I113" i="12"/>
  <c r="J113" i="12"/>
  <c r="I99" i="12"/>
  <c r="J99" i="12"/>
  <c r="I100" i="12"/>
  <c r="J100" i="12"/>
  <c r="I101" i="12"/>
  <c r="J101" i="12"/>
  <c r="I102" i="12"/>
  <c r="J102" i="12"/>
  <c r="I103" i="12"/>
  <c r="J103" i="12"/>
  <c r="I104" i="12"/>
  <c r="J104" i="12"/>
  <c r="I98" i="12"/>
  <c r="J98" i="12"/>
  <c r="J304" i="12"/>
  <c r="J298" i="12"/>
  <c r="I77" i="12"/>
  <c r="J77" i="12"/>
  <c r="I78" i="12"/>
  <c r="J78" i="12"/>
  <c r="I79" i="12"/>
  <c r="J79" i="12"/>
  <c r="I80" i="12"/>
  <c r="J80" i="12"/>
  <c r="I81" i="12"/>
  <c r="J81" i="12"/>
  <c r="I82" i="12"/>
  <c r="J82" i="12"/>
  <c r="I83" i="12"/>
  <c r="J83" i="12"/>
  <c r="I84" i="12"/>
  <c r="J84" i="12"/>
  <c r="I85" i="12"/>
  <c r="J85" i="12"/>
  <c r="I86" i="12"/>
  <c r="J86" i="12"/>
  <c r="I87" i="12"/>
  <c r="J87" i="12"/>
  <c r="I88" i="12"/>
  <c r="J88" i="12"/>
  <c r="I89" i="12"/>
  <c r="J89" i="12"/>
  <c r="I90" i="12"/>
  <c r="J90" i="12"/>
  <c r="I91" i="12"/>
  <c r="J91" i="12"/>
  <c r="I92" i="12"/>
  <c r="J92" i="12"/>
  <c r="I93" i="12"/>
  <c r="J93" i="12"/>
  <c r="I94" i="12"/>
  <c r="J94" i="12"/>
  <c r="I95" i="12"/>
  <c r="J95" i="12"/>
  <c r="I96" i="12"/>
  <c r="J96" i="12"/>
  <c r="I97" i="12"/>
  <c r="J97" i="12"/>
  <c r="I76" i="12"/>
  <c r="J76" i="12"/>
  <c r="I73" i="12"/>
  <c r="J73" i="12"/>
  <c r="I74" i="12"/>
  <c r="J74" i="12"/>
  <c r="I72" i="12"/>
  <c r="J72" i="12"/>
  <c r="I71" i="12"/>
  <c r="J71" i="12"/>
  <c r="I66" i="12"/>
  <c r="J66" i="12"/>
  <c r="I67" i="12"/>
  <c r="J67" i="12"/>
  <c r="I68" i="12"/>
  <c r="J68" i="12"/>
  <c r="I69" i="12"/>
  <c r="J69" i="12"/>
  <c r="I70" i="12"/>
  <c r="J70" i="12"/>
  <c r="I65" i="12"/>
  <c r="J65" i="12"/>
  <c r="I64" i="12"/>
  <c r="J64" i="12"/>
  <c r="I286" i="12"/>
  <c r="J286" i="12"/>
  <c r="I285" i="12"/>
  <c r="J285" i="12"/>
  <c r="I62" i="12"/>
  <c r="J62" i="12"/>
  <c r="I61" i="12"/>
  <c r="J61" i="12"/>
  <c r="I278" i="12"/>
  <c r="J278" i="12"/>
  <c r="I57" i="12"/>
  <c r="J57" i="12"/>
  <c r="I58" i="12"/>
  <c r="J58" i="12"/>
  <c r="I59" i="12"/>
  <c r="J59" i="12"/>
  <c r="I60" i="12"/>
  <c r="J60" i="12"/>
  <c r="I55" i="12"/>
  <c r="J55" i="12"/>
  <c r="I52" i="12"/>
  <c r="J52" i="12"/>
  <c r="I53" i="12"/>
  <c r="J53" i="12"/>
  <c r="I54" i="12"/>
  <c r="J54" i="12"/>
  <c r="J51" i="12"/>
  <c r="I51" i="12"/>
  <c r="I49" i="12"/>
  <c r="J49" i="12"/>
  <c r="I45" i="12"/>
  <c r="J45" i="12"/>
  <c r="I46" i="12"/>
  <c r="J46" i="12"/>
  <c r="I47" i="12"/>
  <c r="J47" i="12"/>
  <c r="I48" i="12"/>
  <c r="J48" i="12"/>
  <c r="J44" i="12"/>
  <c r="I44" i="12"/>
  <c r="J43" i="12"/>
  <c r="I43" i="12"/>
  <c r="J42" i="12"/>
  <c r="J41" i="12"/>
  <c r="J40" i="12"/>
  <c r="I42" i="12"/>
  <c r="I41" i="12"/>
  <c r="I40" i="12"/>
  <c r="J39" i="12"/>
  <c r="I39" i="12"/>
  <c r="J38" i="12"/>
  <c r="I38" i="12"/>
  <c r="J29" i="12"/>
  <c r="J30" i="12"/>
  <c r="J31" i="12"/>
  <c r="J32" i="12"/>
  <c r="J33" i="12"/>
  <c r="J34" i="12"/>
  <c r="J35" i="12"/>
  <c r="J36" i="12"/>
  <c r="J37" i="12"/>
  <c r="J28" i="12"/>
  <c r="J248" i="12"/>
  <c r="J23" i="12"/>
  <c r="J24" i="12"/>
  <c r="J25" i="12"/>
  <c r="J26" i="12"/>
  <c r="J27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L393" i="12" l="1"/>
  <c r="N393" i="12"/>
  <c r="J240" i="12"/>
  <c r="J22" i="12"/>
  <c r="I22" i="12"/>
  <c r="J13" i="12"/>
  <c r="J14" i="12"/>
  <c r="J15" i="12"/>
  <c r="J16" i="12"/>
  <c r="J17" i="12"/>
  <c r="J18" i="12"/>
  <c r="J19" i="12"/>
  <c r="J20" i="12"/>
  <c r="J21" i="12"/>
  <c r="J12" i="12"/>
  <c r="I13" i="12"/>
  <c r="I14" i="12"/>
  <c r="I15" i="12"/>
  <c r="I16" i="12"/>
  <c r="I17" i="12"/>
  <c r="I18" i="12"/>
  <c r="I19" i="12"/>
  <c r="I20" i="12"/>
  <c r="I21" i="12"/>
  <c r="I12" i="12"/>
  <c r="G225" i="12" l="1"/>
  <c r="G224" i="12"/>
  <c r="G222" i="12"/>
  <c r="K443" i="12"/>
  <c r="J443" i="12" s="1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199" i="12"/>
  <c r="G200" i="12"/>
  <c r="G204" i="12"/>
  <c r="G206" i="12"/>
  <c r="G207" i="12"/>
  <c r="G198" i="12"/>
  <c r="G197" i="12"/>
  <c r="L418" i="12" s="1"/>
  <c r="G417" i="12"/>
  <c r="G196" i="12"/>
  <c r="G193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77" i="12"/>
  <c r="G175" i="12"/>
  <c r="G170" i="12"/>
  <c r="G169" i="12"/>
  <c r="K389" i="12"/>
  <c r="J389" i="12" s="1"/>
  <c r="K388" i="12"/>
  <c r="J388" i="12" s="1"/>
  <c r="K387" i="12"/>
  <c r="J387" i="12" s="1"/>
  <c r="K386" i="12"/>
  <c r="J386" i="12" s="1"/>
  <c r="G168" i="12"/>
  <c r="G167" i="12"/>
  <c r="G166" i="12"/>
  <c r="G165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33" i="12"/>
  <c r="G124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05" i="12"/>
  <c r="K325" i="12"/>
  <c r="J325" i="12" s="1"/>
  <c r="G104" i="12"/>
  <c r="G100" i="12"/>
  <c r="G101" i="12"/>
  <c r="G102" i="12"/>
  <c r="G103" i="12"/>
  <c r="G99" i="12"/>
  <c r="K319" i="12"/>
  <c r="J319" i="12" s="1"/>
  <c r="G98" i="12"/>
  <c r="G97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76" i="12"/>
  <c r="K295" i="12"/>
  <c r="J295" i="12" s="1"/>
  <c r="G74" i="12"/>
  <c r="G73" i="12"/>
  <c r="G72" i="12"/>
  <c r="G71" i="12"/>
  <c r="G70" i="12"/>
  <c r="G286" i="12"/>
  <c r="G285" i="12"/>
  <c r="G69" i="12"/>
  <c r="G68" i="12"/>
  <c r="G67" i="12"/>
  <c r="G66" i="12"/>
  <c r="G65" i="12"/>
  <c r="G64" i="12"/>
  <c r="K283" i="12"/>
  <c r="J283" i="12" s="1"/>
  <c r="G62" i="12"/>
  <c r="G278" i="12"/>
  <c r="G58" i="12"/>
  <c r="G59" i="12"/>
  <c r="G60" i="12"/>
  <c r="G61" i="12"/>
  <c r="G57" i="12"/>
  <c r="G52" i="12"/>
  <c r="G53" i="12"/>
  <c r="G54" i="12"/>
  <c r="G55" i="12"/>
  <c r="G51" i="12"/>
  <c r="G45" i="12"/>
  <c r="G46" i="12"/>
  <c r="G47" i="12"/>
  <c r="G48" i="12"/>
  <c r="G49" i="12"/>
  <c r="G44" i="12"/>
  <c r="G43" i="12"/>
  <c r="G40" i="12"/>
  <c r="G41" i="12"/>
  <c r="G42" i="12"/>
  <c r="G39" i="12"/>
  <c r="G38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23" i="12"/>
  <c r="G22" i="12"/>
  <c r="G13" i="12"/>
  <c r="G14" i="12"/>
  <c r="G15" i="12"/>
  <c r="G16" i="12"/>
  <c r="G17" i="12"/>
  <c r="G18" i="12"/>
  <c r="N239" i="12" s="1"/>
  <c r="G19" i="12"/>
  <c r="G20" i="12"/>
  <c r="G21" i="12"/>
  <c r="G12" i="12"/>
  <c r="K272" i="12"/>
  <c r="J272" i="12" s="1"/>
  <c r="N443" i="12"/>
  <c r="K418" i="12" l="1"/>
  <c r="J418" i="12" s="1"/>
  <c r="L281" i="12"/>
  <c r="M281" i="12"/>
  <c r="N281" i="12"/>
  <c r="N292" i="12"/>
  <c r="M292" i="12"/>
  <c r="L292" i="12"/>
  <c r="M433" i="12"/>
  <c r="N433" i="12"/>
  <c r="L433" i="12"/>
  <c r="M264" i="12"/>
  <c r="N264" i="12"/>
  <c r="L264" i="12"/>
  <c r="K292" i="12"/>
  <c r="J292" i="12" s="1"/>
  <c r="L342" i="12"/>
  <c r="M342" i="12"/>
  <c r="N342" i="12"/>
  <c r="M334" i="12"/>
  <c r="N334" i="12"/>
  <c r="L334" i="12"/>
  <c r="M386" i="12"/>
  <c r="N386" i="12"/>
  <c r="L386" i="12"/>
  <c r="K264" i="12"/>
  <c r="J264" i="12" s="1"/>
  <c r="N276" i="12"/>
  <c r="M276" i="12"/>
  <c r="L276" i="12"/>
  <c r="N293" i="12"/>
  <c r="M293" i="12"/>
  <c r="L293" i="12"/>
  <c r="M341" i="12"/>
  <c r="N341" i="12"/>
  <c r="L341" i="12"/>
  <c r="L387" i="12"/>
  <c r="M387" i="12"/>
  <c r="N387" i="12"/>
  <c r="L337" i="12"/>
  <c r="M337" i="12"/>
  <c r="N337" i="12"/>
  <c r="M243" i="12"/>
  <c r="L243" i="12"/>
  <c r="N243" i="12"/>
  <c r="K243" i="12"/>
  <c r="J243" i="12" s="1"/>
  <c r="M318" i="12"/>
  <c r="N318" i="12"/>
  <c r="L318" i="12"/>
  <c r="M340" i="12"/>
  <c r="N340" i="12"/>
  <c r="L340" i="12"/>
  <c r="M388" i="12"/>
  <c r="N388" i="12"/>
  <c r="L388" i="12"/>
  <c r="M291" i="12"/>
  <c r="N291" i="12"/>
  <c r="L291" i="12"/>
  <c r="K291" i="12"/>
  <c r="J291" i="12" s="1"/>
  <c r="M259" i="12"/>
  <c r="N259" i="12"/>
  <c r="L259" i="12"/>
  <c r="K259" i="12"/>
  <c r="J259" i="12" s="1"/>
  <c r="M270" i="12"/>
  <c r="N270" i="12"/>
  <c r="L270" i="12"/>
  <c r="L283" i="12"/>
  <c r="M283" i="12"/>
  <c r="M295" i="12"/>
  <c r="N295" i="12"/>
  <c r="L295" i="12"/>
  <c r="K318" i="12"/>
  <c r="J318" i="12" s="1"/>
  <c r="N325" i="12"/>
  <c r="L325" i="12"/>
  <c r="M325" i="12"/>
  <c r="N339" i="12"/>
  <c r="M339" i="12"/>
  <c r="L339" i="12"/>
  <c r="L389" i="12"/>
  <c r="M389" i="12"/>
  <c r="N389" i="12"/>
  <c r="N421" i="12"/>
  <c r="L421" i="12"/>
  <c r="M421" i="12"/>
  <c r="N435" i="12"/>
  <c r="L435" i="12"/>
  <c r="M435" i="12"/>
  <c r="M260" i="12"/>
  <c r="L260" i="12"/>
  <c r="N260" i="12"/>
  <c r="N269" i="12"/>
  <c r="L269" i="12"/>
  <c r="M269" i="12"/>
  <c r="M319" i="12"/>
  <c r="N319" i="12"/>
  <c r="L319" i="12"/>
  <c r="M434" i="12"/>
  <c r="L434" i="12"/>
  <c r="N434" i="12"/>
  <c r="C117" i="29"/>
  <c r="C118" i="29"/>
  <c r="C119" i="29"/>
  <c r="C120" i="29"/>
  <c r="C121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3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1" i="29"/>
  <c r="C194" i="29"/>
  <c r="C195" i="29"/>
  <c r="C196" i="29"/>
  <c r="C197" i="29"/>
  <c r="C198" i="29"/>
  <c r="C202" i="29"/>
  <c r="C204" i="29"/>
  <c r="C205" i="29"/>
  <c r="C206" i="29"/>
  <c r="C207" i="29"/>
  <c r="C208" i="29"/>
  <c r="C209" i="29"/>
  <c r="C210" i="29"/>
  <c r="C211" i="29"/>
  <c r="C212" i="29"/>
  <c r="C213" i="29"/>
  <c r="C214" i="29"/>
  <c r="C215" i="29"/>
  <c r="C216" i="29"/>
  <c r="C217" i="29"/>
  <c r="C218" i="29"/>
  <c r="C220" i="29"/>
  <c r="C222" i="29"/>
  <c r="C223" i="29"/>
  <c r="C108" i="29"/>
  <c r="C109" i="29"/>
  <c r="C110" i="29"/>
  <c r="C111" i="29"/>
  <c r="C112" i="29"/>
  <c r="C113" i="29"/>
  <c r="C114" i="29"/>
  <c r="C115" i="29"/>
  <c r="C116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9" i="29"/>
  <c r="C50" i="29"/>
  <c r="C51" i="29"/>
  <c r="C52" i="29"/>
  <c r="C53" i="29"/>
  <c r="C55" i="29"/>
  <c r="C56" i="29"/>
  <c r="C57" i="29"/>
  <c r="C58" i="29"/>
  <c r="C59" i="29"/>
  <c r="C60" i="29"/>
  <c r="C62" i="29"/>
  <c r="C63" i="29"/>
  <c r="C64" i="29"/>
  <c r="C65" i="29"/>
  <c r="C66" i="29"/>
  <c r="C67" i="29"/>
  <c r="C68" i="29"/>
  <c r="C69" i="29"/>
  <c r="C70" i="29"/>
  <c r="C71" i="29"/>
  <c r="C72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D446" i="12"/>
  <c r="E446" i="12"/>
  <c r="F446" i="12"/>
  <c r="H446" i="12"/>
  <c r="K446" i="12"/>
  <c r="J446" i="12" s="1"/>
  <c r="L446" i="12"/>
  <c r="M446" i="12"/>
  <c r="N446" i="12"/>
  <c r="D345" i="12"/>
  <c r="E345" i="12"/>
  <c r="F345" i="12"/>
  <c r="H345" i="12"/>
  <c r="K345" i="12"/>
  <c r="J345" i="12" s="1"/>
  <c r="L345" i="12"/>
  <c r="M345" i="12"/>
  <c r="N345" i="12"/>
  <c r="H350" i="12"/>
  <c r="K353" i="12"/>
  <c r="J353" i="12" s="1"/>
  <c r="F355" i="12"/>
  <c r="D357" i="12"/>
  <c r="H358" i="12"/>
  <c r="K361" i="12"/>
  <c r="J361" i="12" s="1"/>
  <c r="F363" i="12"/>
  <c r="H363" i="12"/>
  <c r="D365" i="12"/>
  <c r="H366" i="12"/>
  <c r="K369" i="12"/>
  <c r="J369" i="12" s="1"/>
  <c r="D371" i="12"/>
  <c r="E371" i="12"/>
  <c r="F371" i="12"/>
  <c r="H371" i="12"/>
  <c r="K371" i="12"/>
  <c r="J371" i="12" s="1"/>
  <c r="L371" i="12"/>
  <c r="M371" i="12"/>
  <c r="N371" i="12"/>
  <c r="D372" i="12"/>
  <c r="E372" i="12"/>
  <c r="F372" i="12"/>
  <c r="H372" i="12"/>
  <c r="K372" i="12"/>
  <c r="J372" i="12" s="1"/>
  <c r="L372" i="12"/>
  <c r="M372" i="12"/>
  <c r="N372" i="12"/>
  <c r="D373" i="12"/>
  <c r="E373" i="12"/>
  <c r="F373" i="12"/>
  <c r="H373" i="12"/>
  <c r="K373" i="12"/>
  <c r="J373" i="12" s="1"/>
  <c r="L373" i="12"/>
  <c r="M373" i="12"/>
  <c r="N373" i="12"/>
  <c r="D374" i="12"/>
  <c r="E374" i="12"/>
  <c r="F374" i="12"/>
  <c r="H374" i="12"/>
  <c r="K374" i="12"/>
  <c r="J374" i="12" s="1"/>
  <c r="L374" i="12"/>
  <c r="M374" i="12"/>
  <c r="N374" i="12"/>
  <c r="D375" i="12"/>
  <c r="E375" i="12"/>
  <c r="F375" i="12"/>
  <c r="H375" i="12"/>
  <c r="K375" i="12"/>
  <c r="J375" i="12" s="1"/>
  <c r="L375" i="12"/>
  <c r="M375" i="12"/>
  <c r="N375" i="12"/>
  <c r="D376" i="12"/>
  <c r="E376" i="12"/>
  <c r="F376" i="12"/>
  <c r="H376" i="12"/>
  <c r="K376" i="12"/>
  <c r="J376" i="12" s="1"/>
  <c r="L376" i="12"/>
  <c r="M376" i="12"/>
  <c r="N376" i="12"/>
  <c r="D377" i="12"/>
  <c r="E377" i="12"/>
  <c r="F377" i="12"/>
  <c r="H377" i="12"/>
  <c r="K377" i="12"/>
  <c r="J377" i="12" s="1"/>
  <c r="L377" i="12"/>
  <c r="M377" i="12"/>
  <c r="N377" i="12"/>
  <c r="D378" i="12"/>
  <c r="E378" i="12"/>
  <c r="F378" i="12"/>
  <c r="H378" i="12"/>
  <c r="K378" i="12"/>
  <c r="J378" i="12" s="1"/>
  <c r="L378" i="12"/>
  <c r="M378" i="12"/>
  <c r="N378" i="12"/>
  <c r="D379" i="12"/>
  <c r="E379" i="12"/>
  <c r="F379" i="12"/>
  <c r="H379" i="12"/>
  <c r="K379" i="12"/>
  <c r="J379" i="12" s="1"/>
  <c r="L379" i="12"/>
  <c r="M379" i="12"/>
  <c r="N379" i="12"/>
  <c r="D380" i="12"/>
  <c r="E380" i="12"/>
  <c r="F380" i="12"/>
  <c r="H380" i="12"/>
  <c r="K380" i="12"/>
  <c r="J380" i="12" s="1"/>
  <c r="L380" i="12"/>
  <c r="M380" i="12"/>
  <c r="N380" i="12"/>
  <c r="D381" i="12"/>
  <c r="E381" i="12"/>
  <c r="F381" i="12"/>
  <c r="H381" i="12"/>
  <c r="K381" i="12"/>
  <c r="J381" i="12" s="1"/>
  <c r="L381" i="12"/>
  <c r="M381" i="12"/>
  <c r="N381" i="12"/>
  <c r="D382" i="12"/>
  <c r="E382" i="12"/>
  <c r="F382" i="12"/>
  <c r="H382" i="12"/>
  <c r="K382" i="12"/>
  <c r="J382" i="12" s="1"/>
  <c r="L382" i="12"/>
  <c r="M382" i="12"/>
  <c r="N382" i="12"/>
  <c r="D383" i="12"/>
  <c r="E383" i="12"/>
  <c r="F383" i="12"/>
  <c r="H383" i="12"/>
  <c r="K383" i="12"/>
  <c r="J383" i="12" s="1"/>
  <c r="L383" i="12"/>
  <c r="M383" i="12"/>
  <c r="N383" i="12"/>
  <c r="D384" i="12"/>
  <c r="E384" i="12"/>
  <c r="F384" i="12"/>
  <c r="H384" i="12"/>
  <c r="K384" i="12"/>
  <c r="J384" i="12" s="1"/>
  <c r="L384" i="12"/>
  <c r="M384" i="12"/>
  <c r="N384" i="12"/>
  <c r="D385" i="12"/>
  <c r="E385" i="12"/>
  <c r="F385" i="12"/>
  <c r="H385" i="12"/>
  <c r="K385" i="12"/>
  <c r="J385" i="12" s="1"/>
  <c r="L385" i="12"/>
  <c r="M385" i="12"/>
  <c r="N385" i="12"/>
  <c r="D386" i="12"/>
  <c r="E386" i="12"/>
  <c r="F386" i="12"/>
  <c r="H386" i="12"/>
  <c r="D387" i="12"/>
  <c r="E387" i="12"/>
  <c r="F387" i="12"/>
  <c r="H387" i="12"/>
  <c r="D388" i="12"/>
  <c r="E388" i="12"/>
  <c r="F388" i="12"/>
  <c r="H388" i="12"/>
  <c r="D389" i="12"/>
  <c r="E389" i="12"/>
  <c r="F389" i="12"/>
  <c r="H389" i="12"/>
  <c r="D390" i="12"/>
  <c r="E390" i="12"/>
  <c r="F390" i="12"/>
  <c r="H390" i="12"/>
  <c r="K390" i="12"/>
  <c r="J390" i="12" s="1"/>
  <c r="L390" i="12"/>
  <c r="M390" i="12"/>
  <c r="N390" i="12"/>
  <c r="D391" i="12"/>
  <c r="E391" i="12"/>
  <c r="F391" i="12"/>
  <c r="H391" i="12"/>
  <c r="K391" i="12"/>
  <c r="J391" i="12" s="1"/>
  <c r="L391" i="12"/>
  <c r="M391" i="12"/>
  <c r="N391" i="12"/>
  <c r="D392" i="12"/>
  <c r="E392" i="12"/>
  <c r="F392" i="12"/>
  <c r="H392" i="12"/>
  <c r="K392" i="12"/>
  <c r="J392" i="12" s="1"/>
  <c r="D393" i="12"/>
  <c r="E393" i="12"/>
  <c r="F393" i="12"/>
  <c r="H393" i="12"/>
  <c r="K393" i="12"/>
  <c r="J393" i="12" s="1"/>
  <c r="D396" i="12"/>
  <c r="E396" i="12"/>
  <c r="F396" i="12"/>
  <c r="H396" i="12"/>
  <c r="K396" i="12"/>
  <c r="J396" i="12" s="1"/>
  <c r="L396" i="12"/>
  <c r="M396" i="12"/>
  <c r="N396" i="12"/>
  <c r="D398" i="12"/>
  <c r="E398" i="12"/>
  <c r="F398" i="12"/>
  <c r="H398" i="12"/>
  <c r="K398" i="12"/>
  <c r="J398" i="12" s="1"/>
  <c r="L398" i="12"/>
  <c r="M398" i="12"/>
  <c r="N398" i="12"/>
  <c r="D399" i="12"/>
  <c r="E399" i="12"/>
  <c r="F399" i="12"/>
  <c r="H399" i="12"/>
  <c r="K399" i="12"/>
  <c r="J399" i="12" s="1"/>
  <c r="L399" i="12"/>
  <c r="M399" i="12"/>
  <c r="N399" i="12"/>
  <c r="D400" i="12"/>
  <c r="E400" i="12"/>
  <c r="F400" i="12"/>
  <c r="H400" i="12"/>
  <c r="K400" i="12"/>
  <c r="J400" i="12" s="1"/>
  <c r="L400" i="12"/>
  <c r="M400" i="12"/>
  <c r="N400" i="12"/>
  <c r="D401" i="12"/>
  <c r="E401" i="12"/>
  <c r="F401" i="12"/>
  <c r="H401" i="12"/>
  <c r="K401" i="12"/>
  <c r="J401" i="12" s="1"/>
  <c r="L401" i="12"/>
  <c r="M401" i="12"/>
  <c r="N401" i="12"/>
  <c r="D402" i="12"/>
  <c r="E402" i="12"/>
  <c r="F402" i="12"/>
  <c r="H402" i="12"/>
  <c r="K402" i="12"/>
  <c r="J402" i="12" s="1"/>
  <c r="L402" i="12"/>
  <c r="M402" i="12"/>
  <c r="N402" i="12"/>
  <c r="D403" i="12"/>
  <c r="E403" i="12"/>
  <c r="F403" i="12"/>
  <c r="H403" i="12"/>
  <c r="K403" i="12"/>
  <c r="J403" i="12" s="1"/>
  <c r="L403" i="12"/>
  <c r="M403" i="12"/>
  <c r="N403" i="12"/>
  <c r="D404" i="12"/>
  <c r="E404" i="12"/>
  <c r="F404" i="12"/>
  <c r="H404" i="12"/>
  <c r="K404" i="12"/>
  <c r="J404" i="12" s="1"/>
  <c r="L404" i="12"/>
  <c r="M404" i="12"/>
  <c r="N404" i="12"/>
  <c r="D405" i="12"/>
  <c r="E405" i="12"/>
  <c r="F405" i="12"/>
  <c r="H405" i="12"/>
  <c r="K405" i="12"/>
  <c r="J405" i="12" s="1"/>
  <c r="L405" i="12"/>
  <c r="M405" i="12"/>
  <c r="N405" i="12"/>
  <c r="D406" i="12"/>
  <c r="E406" i="12"/>
  <c r="F406" i="12"/>
  <c r="H406" i="12"/>
  <c r="K406" i="12"/>
  <c r="J406" i="12" s="1"/>
  <c r="L406" i="12"/>
  <c r="M406" i="12"/>
  <c r="N406" i="12"/>
  <c r="D407" i="12"/>
  <c r="E407" i="12"/>
  <c r="F407" i="12"/>
  <c r="H407" i="12"/>
  <c r="K407" i="12"/>
  <c r="J407" i="12" s="1"/>
  <c r="L407" i="12"/>
  <c r="M407" i="12"/>
  <c r="N407" i="12"/>
  <c r="D408" i="12"/>
  <c r="E408" i="12"/>
  <c r="F408" i="12"/>
  <c r="H408" i="12"/>
  <c r="K408" i="12"/>
  <c r="J408" i="12" s="1"/>
  <c r="L408" i="12"/>
  <c r="M408" i="12"/>
  <c r="N408" i="12"/>
  <c r="D409" i="12"/>
  <c r="E409" i="12"/>
  <c r="F409" i="12"/>
  <c r="H409" i="12"/>
  <c r="K409" i="12"/>
  <c r="J409" i="12" s="1"/>
  <c r="L409" i="12"/>
  <c r="M409" i="12"/>
  <c r="N409" i="12"/>
  <c r="D410" i="12"/>
  <c r="E410" i="12"/>
  <c r="F410" i="12"/>
  <c r="H410" i="12"/>
  <c r="K410" i="12"/>
  <c r="J410" i="12" s="1"/>
  <c r="L410" i="12"/>
  <c r="M410" i="12"/>
  <c r="N410" i="12"/>
  <c r="D411" i="12"/>
  <c r="E411" i="12"/>
  <c r="F411" i="12"/>
  <c r="H411" i="12"/>
  <c r="K411" i="12"/>
  <c r="J411" i="12" s="1"/>
  <c r="L411" i="12"/>
  <c r="M411" i="12"/>
  <c r="N411" i="12"/>
  <c r="D412" i="12"/>
  <c r="E412" i="12"/>
  <c r="F412" i="12"/>
  <c r="H412" i="12"/>
  <c r="K412" i="12"/>
  <c r="J412" i="12" s="1"/>
  <c r="L412" i="12"/>
  <c r="M412" i="12"/>
  <c r="N412" i="12"/>
  <c r="D414" i="12"/>
  <c r="E414" i="12"/>
  <c r="F414" i="12"/>
  <c r="H414" i="12"/>
  <c r="K414" i="12"/>
  <c r="J414" i="12" s="1"/>
  <c r="L414" i="12"/>
  <c r="M414" i="12"/>
  <c r="N414" i="12"/>
  <c r="D417" i="12"/>
  <c r="E417" i="12"/>
  <c r="F417" i="12"/>
  <c r="D418" i="12"/>
  <c r="E418" i="12"/>
  <c r="F418" i="12"/>
  <c r="H418" i="12"/>
  <c r="D419" i="12"/>
  <c r="E419" i="12"/>
  <c r="F419" i="12"/>
  <c r="H419" i="12"/>
  <c r="K419" i="12"/>
  <c r="J419" i="12" s="1"/>
  <c r="L419" i="12"/>
  <c r="D420" i="12"/>
  <c r="E420" i="12"/>
  <c r="F420" i="12"/>
  <c r="H420" i="12"/>
  <c r="K420" i="12"/>
  <c r="J420" i="12" s="1"/>
  <c r="L420" i="12"/>
  <c r="M420" i="12"/>
  <c r="N420" i="12"/>
  <c r="D421" i="12"/>
  <c r="E421" i="12"/>
  <c r="F421" i="12"/>
  <c r="H421" i="12"/>
  <c r="K421" i="12"/>
  <c r="J421" i="12" s="1"/>
  <c r="D425" i="12"/>
  <c r="E425" i="12"/>
  <c r="F425" i="12"/>
  <c r="H425" i="12"/>
  <c r="K425" i="12"/>
  <c r="J425" i="12" s="1"/>
  <c r="L425" i="12"/>
  <c r="M425" i="12"/>
  <c r="N425" i="12"/>
  <c r="D427" i="12"/>
  <c r="E427" i="12"/>
  <c r="F427" i="12"/>
  <c r="H427" i="12"/>
  <c r="K427" i="12"/>
  <c r="J427" i="12" s="1"/>
  <c r="L427" i="12"/>
  <c r="M427" i="12"/>
  <c r="N427" i="12"/>
  <c r="D428" i="12"/>
  <c r="E428" i="12"/>
  <c r="F428" i="12"/>
  <c r="H428" i="12"/>
  <c r="K428" i="12"/>
  <c r="J428" i="12" s="1"/>
  <c r="L428" i="12"/>
  <c r="M428" i="12"/>
  <c r="N428" i="12"/>
  <c r="D429" i="12"/>
  <c r="E429" i="12"/>
  <c r="F429" i="12"/>
  <c r="H429" i="12"/>
  <c r="K429" i="12"/>
  <c r="J429" i="12" s="1"/>
  <c r="L429" i="12"/>
  <c r="M429" i="12"/>
  <c r="D430" i="12"/>
  <c r="E430" i="12"/>
  <c r="F430" i="12"/>
  <c r="H430" i="12"/>
  <c r="K430" i="12"/>
  <c r="J430" i="12" s="1"/>
  <c r="L430" i="12"/>
  <c r="M430" i="12"/>
  <c r="N430" i="12"/>
  <c r="D431" i="12"/>
  <c r="E431" i="12"/>
  <c r="F431" i="12"/>
  <c r="H431" i="12"/>
  <c r="K431" i="12"/>
  <c r="J431" i="12" s="1"/>
  <c r="L431" i="12"/>
  <c r="M431" i="12"/>
  <c r="N431" i="12"/>
  <c r="D432" i="12"/>
  <c r="E432" i="12"/>
  <c r="F432" i="12"/>
  <c r="H432" i="12"/>
  <c r="K432" i="12"/>
  <c r="J432" i="12" s="1"/>
  <c r="L432" i="12"/>
  <c r="M432" i="12"/>
  <c r="N432" i="12"/>
  <c r="D433" i="12"/>
  <c r="E433" i="12"/>
  <c r="F433" i="12"/>
  <c r="H433" i="12"/>
  <c r="K433" i="12"/>
  <c r="J433" i="12" s="1"/>
  <c r="D434" i="12"/>
  <c r="E434" i="12"/>
  <c r="F434" i="12"/>
  <c r="H434" i="12"/>
  <c r="K434" i="12"/>
  <c r="J434" i="12" s="1"/>
  <c r="D435" i="12"/>
  <c r="E435" i="12"/>
  <c r="F435" i="12"/>
  <c r="H435" i="12"/>
  <c r="K435" i="12"/>
  <c r="J435" i="12" s="1"/>
  <c r="D436" i="12"/>
  <c r="E436" i="12"/>
  <c r="F436" i="12"/>
  <c r="H436" i="12"/>
  <c r="K436" i="12"/>
  <c r="J436" i="12" s="1"/>
  <c r="L436" i="12"/>
  <c r="M436" i="12"/>
  <c r="N436" i="12"/>
  <c r="D437" i="12"/>
  <c r="E437" i="12"/>
  <c r="F437" i="12"/>
  <c r="H437" i="12"/>
  <c r="K437" i="12"/>
  <c r="J437" i="12" s="1"/>
  <c r="L437" i="12"/>
  <c r="M437" i="12"/>
  <c r="N437" i="12"/>
  <c r="D438" i="12"/>
  <c r="E438" i="12"/>
  <c r="F438" i="12"/>
  <c r="H438" i="12"/>
  <c r="K438" i="12"/>
  <c r="J438" i="12" s="1"/>
  <c r="L438" i="12"/>
  <c r="M438" i="12"/>
  <c r="N438" i="12"/>
  <c r="D439" i="12"/>
  <c r="E439" i="12"/>
  <c r="F439" i="12"/>
  <c r="H439" i="12"/>
  <c r="K439" i="12"/>
  <c r="J439" i="12" s="1"/>
  <c r="L439" i="12"/>
  <c r="M439" i="12"/>
  <c r="N439" i="12"/>
  <c r="D440" i="12"/>
  <c r="E440" i="12"/>
  <c r="F440" i="12"/>
  <c r="H440" i="12"/>
  <c r="K440" i="12"/>
  <c r="J440" i="12" s="1"/>
  <c r="L440" i="12"/>
  <c r="M440" i="12"/>
  <c r="N440" i="12"/>
  <c r="D441" i="12"/>
  <c r="E441" i="12"/>
  <c r="F441" i="12"/>
  <c r="H441" i="12"/>
  <c r="K441" i="12"/>
  <c r="J441" i="12" s="1"/>
  <c r="L441" i="12"/>
  <c r="M441" i="12"/>
  <c r="N441" i="12"/>
  <c r="D443" i="12"/>
  <c r="E443" i="12"/>
  <c r="F443" i="12"/>
  <c r="H443" i="12"/>
  <c r="D445" i="12"/>
  <c r="E445" i="12"/>
  <c r="F445" i="12"/>
  <c r="H445" i="12"/>
  <c r="K445" i="12"/>
  <c r="J445" i="12" s="1"/>
  <c r="L445" i="12"/>
  <c r="M445" i="12"/>
  <c r="N445" i="12"/>
  <c r="C146" i="11"/>
  <c r="C145" i="11"/>
  <c r="E368" i="12" s="1"/>
  <c r="C144" i="11"/>
  <c r="D367" i="12" s="1"/>
  <c r="C143" i="11"/>
  <c r="D366" i="12" s="1"/>
  <c r="C142" i="11"/>
  <c r="K365" i="12" s="1"/>
  <c r="J365" i="12" s="1"/>
  <c r="C141" i="11"/>
  <c r="F364" i="12" s="1"/>
  <c r="C140" i="11"/>
  <c r="D363" i="12" s="1"/>
  <c r="C139" i="11"/>
  <c r="C138" i="11"/>
  <c r="C137" i="11"/>
  <c r="E360" i="12" s="1"/>
  <c r="C136" i="11"/>
  <c r="D359" i="12" s="1"/>
  <c r="C135" i="11"/>
  <c r="D358" i="12" s="1"/>
  <c r="C134" i="11"/>
  <c r="K357" i="12" s="1"/>
  <c r="J357" i="12" s="1"/>
  <c r="C133" i="11"/>
  <c r="F356" i="12" s="1"/>
  <c r="C132" i="11"/>
  <c r="D355" i="12" s="1"/>
  <c r="C131" i="11"/>
  <c r="C130" i="11"/>
  <c r="C129" i="11"/>
  <c r="C128" i="11"/>
  <c r="D351" i="12" s="1"/>
  <c r="C127" i="11"/>
  <c r="D350" i="12" s="1"/>
  <c r="C25" i="11"/>
  <c r="D304" i="12"/>
  <c r="E304" i="12"/>
  <c r="F304" i="12"/>
  <c r="H304" i="12"/>
  <c r="D305" i="12"/>
  <c r="E305" i="12"/>
  <c r="F305" i="12"/>
  <c r="H305" i="12"/>
  <c r="K305" i="12"/>
  <c r="J305" i="12" s="1"/>
  <c r="L305" i="12"/>
  <c r="M305" i="12"/>
  <c r="D306" i="12"/>
  <c r="E306" i="12"/>
  <c r="F306" i="12"/>
  <c r="H306" i="12"/>
  <c r="K306" i="12"/>
  <c r="J306" i="12" s="1"/>
  <c r="L306" i="12"/>
  <c r="M306" i="12"/>
  <c r="N306" i="12"/>
  <c r="D307" i="12"/>
  <c r="E307" i="12"/>
  <c r="F307" i="12"/>
  <c r="H307" i="12"/>
  <c r="K307" i="12"/>
  <c r="J307" i="12" s="1"/>
  <c r="L307" i="12"/>
  <c r="M307" i="12"/>
  <c r="N307" i="12"/>
  <c r="D308" i="12"/>
  <c r="E308" i="12"/>
  <c r="F308" i="12"/>
  <c r="H308" i="12"/>
  <c r="K308" i="12"/>
  <c r="J308" i="12" s="1"/>
  <c r="L308" i="12"/>
  <c r="M308" i="12"/>
  <c r="N308" i="12"/>
  <c r="D309" i="12"/>
  <c r="E309" i="12"/>
  <c r="F309" i="12"/>
  <c r="H309" i="12"/>
  <c r="K309" i="12"/>
  <c r="J309" i="12" s="1"/>
  <c r="L309" i="12"/>
  <c r="M309" i="12"/>
  <c r="N309" i="12"/>
  <c r="D310" i="12"/>
  <c r="E310" i="12"/>
  <c r="F310" i="12"/>
  <c r="H310" i="12"/>
  <c r="K310" i="12"/>
  <c r="J310" i="12" s="1"/>
  <c r="L310" i="12"/>
  <c r="M310" i="12"/>
  <c r="N310" i="12"/>
  <c r="D311" i="12"/>
  <c r="E311" i="12"/>
  <c r="F311" i="12"/>
  <c r="H311" i="12"/>
  <c r="K311" i="12"/>
  <c r="J311" i="12" s="1"/>
  <c r="L311" i="12"/>
  <c r="M311" i="12"/>
  <c r="N311" i="12"/>
  <c r="M352" i="12" l="1"/>
  <c r="L352" i="12"/>
  <c r="N352" i="12"/>
  <c r="N353" i="12"/>
  <c r="M353" i="12"/>
  <c r="L353" i="12"/>
  <c r="N361" i="12"/>
  <c r="M361" i="12"/>
  <c r="L361" i="12"/>
  <c r="N369" i="12"/>
  <c r="M369" i="12"/>
  <c r="L369" i="12"/>
  <c r="H369" i="12"/>
  <c r="D368" i="12"/>
  <c r="F366" i="12"/>
  <c r="K364" i="12"/>
  <c r="J364" i="12" s="1"/>
  <c r="E363" i="12"/>
  <c r="H361" i="12"/>
  <c r="D360" i="12"/>
  <c r="F358" i="12"/>
  <c r="K356" i="12"/>
  <c r="J356" i="12" s="1"/>
  <c r="E355" i="12"/>
  <c r="H353" i="12"/>
  <c r="D352" i="12"/>
  <c r="F350" i="12"/>
  <c r="E352" i="12"/>
  <c r="M354" i="12"/>
  <c r="L354" i="12"/>
  <c r="N354" i="12"/>
  <c r="M362" i="12"/>
  <c r="L362" i="12"/>
  <c r="N362" i="12"/>
  <c r="F369" i="12"/>
  <c r="K367" i="12"/>
  <c r="J367" i="12" s="1"/>
  <c r="E366" i="12"/>
  <c r="H364" i="12"/>
  <c r="F361" i="12"/>
  <c r="K359" i="12"/>
  <c r="J359" i="12" s="1"/>
  <c r="E358" i="12"/>
  <c r="H356" i="12"/>
  <c r="F353" i="12"/>
  <c r="K351" i="12"/>
  <c r="J351" i="12" s="1"/>
  <c r="E350" i="12"/>
  <c r="M355" i="12"/>
  <c r="L355" i="12"/>
  <c r="N355" i="12"/>
  <c r="M363" i="12"/>
  <c r="N363" i="12"/>
  <c r="L363" i="12"/>
  <c r="E369" i="12"/>
  <c r="H367" i="12"/>
  <c r="K362" i="12"/>
  <c r="J362" i="12" s="1"/>
  <c r="E361" i="12"/>
  <c r="H359" i="12"/>
  <c r="K354" i="12"/>
  <c r="J354" i="12" s="1"/>
  <c r="E353" i="12"/>
  <c r="H351" i="12"/>
  <c r="N360" i="12"/>
  <c r="M360" i="12"/>
  <c r="L360" i="12"/>
  <c r="N356" i="12"/>
  <c r="M356" i="12"/>
  <c r="L356" i="12"/>
  <c r="N364" i="12"/>
  <c r="M364" i="12"/>
  <c r="L364" i="12"/>
  <c r="D369" i="12"/>
  <c r="F367" i="12"/>
  <c r="E364" i="12"/>
  <c r="H362" i="12"/>
  <c r="D361" i="12"/>
  <c r="F359" i="12"/>
  <c r="E356" i="12"/>
  <c r="H354" i="12"/>
  <c r="G354" i="12" s="1"/>
  <c r="D353" i="12"/>
  <c r="F351" i="12"/>
  <c r="N368" i="12"/>
  <c r="M368" i="12"/>
  <c r="L368" i="12"/>
  <c r="L357" i="12"/>
  <c r="M357" i="12"/>
  <c r="N357" i="12"/>
  <c r="L365" i="12"/>
  <c r="M365" i="12"/>
  <c r="N365" i="12"/>
  <c r="K368" i="12"/>
  <c r="J368" i="12" s="1"/>
  <c r="E367" i="12"/>
  <c r="H365" i="12"/>
  <c r="D364" i="12"/>
  <c r="D141" i="29" s="1"/>
  <c r="E141" i="29" s="1"/>
  <c r="F141" i="29" s="1"/>
  <c r="H141" i="29" s="1"/>
  <c r="K141" i="29" s="1"/>
  <c r="L141" i="29" s="1"/>
  <c r="M141" i="29" s="1"/>
  <c r="N141" i="29" s="1"/>
  <c r="F362" i="12"/>
  <c r="K360" i="12"/>
  <c r="J360" i="12" s="1"/>
  <c r="E359" i="12"/>
  <c r="H357" i="12"/>
  <c r="D356" i="12"/>
  <c r="F354" i="12"/>
  <c r="K352" i="12"/>
  <c r="J352" i="12" s="1"/>
  <c r="E351" i="12"/>
  <c r="N350" i="12"/>
  <c r="M350" i="12"/>
  <c r="L350" i="12"/>
  <c r="L358" i="12"/>
  <c r="N358" i="12"/>
  <c r="M358" i="12"/>
  <c r="N366" i="12"/>
  <c r="M366" i="12"/>
  <c r="L366" i="12"/>
  <c r="H368" i="12"/>
  <c r="G368" i="12" s="1"/>
  <c r="F365" i="12"/>
  <c r="K363" i="12"/>
  <c r="J363" i="12" s="1"/>
  <c r="E362" i="12"/>
  <c r="H360" i="12"/>
  <c r="F357" i="12"/>
  <c r="K355" i="12"/>
  <c r="J355" i="12" s="1"/>
  <c r="E354" i="12"/>
  <c r="H352" i="12"/>
  <c r="G352" i="12" s="1"/>
  <c r="N351" i="12"/>
  <c r="L351" i="12"/>
  <c r="M351" i="12"/>
  <c r="L359" i="12"/>
  <c r="N359" i="12"/>
  <c r="M359" i="12"/>
  <c r="M367" i="12"/>
  <c r="N367" i="12"/>
  <c r="L367" i="12"/>
  <c r="F368" i="12"/>
  <c r="K366" i="12"/>
  <c r="J366" i="12" s="1"/>
  <c r="E365" i="12"/>
  <c r="D362" i="12"/>
  <c r="F360" i="12"/>
  <c r="K358" i="12"/>
  <c r="J358" i="12" s="1"/>
  <c r="E357" i="12"/>
  <c r="H355" i="12"/>
  <c r="D354" i="12"/>
  <c r="F352" i="12"/>
  <c r="K350" i="12"/>
  <c r="J350" i="12" s="1"/>
  <c r="G441" i="12"/>
  <c r="I441" i="12"/>
  <c r="G436" i="12"/>
  <c r="I436" i="12"/>
  <c r="G409" i="12"/>
  <c r="I409" i="12"/>
  <c r="G404" i="12"/>
  <c r="I404" i="12"/>
  <c r="G396" i="12"/>
  <c r="I396" i="12"/>
  <c r="G367" i="12"/>
  <c r="I367" i="12"/>
  <c r="G359" i="12"/>
  <c r="I359" i="12"/>
  <c r="G351" i="12"/>
  <c r="I351" i="12"/>
  <c r="G390" i="12"/>
  <c r="I390" i="12"/>
  <c r="G385" i="12"/>
  <c r="I385" i="12"/>
  <c r="G381" i="12"/>
  <c r="I381" i="12"/>
  <c r="G380" i="12"/>
  <c r="I380" i="12"/>
  <c r="G379" i="12"/>
  <c r="I379" i="12"/>
  <c r="G378" i="12"/>
  <c r="I378" i="12"/>
  <c r="G377" i="12"/>
  <c r="I377" i="12"/>
  <c r="G376" i="12"/>
  <c r="I376" i="12"/>
  <c r="G373" i="12"/>
  <c r="I373" i="12"/>
  <c r="G362" i="12"/>
  <c r="I362" i="12"/>
  <c r="I354" i="12"/>
  <c r="G439" i="12"/>
  <c r="I439" i="12"/>
  <c r="G408" i="12"/>
  <c r="I408" i="12"/>
  <c r="G403" i="12"/>
  <c r="I403" i="12"/>
  <c r="G398" i="12"/>
  <c r="I398" i="12"/>
  <c r="G364" i="12"/>
  <c r="I364" i="12"/>
  <c r="G434" i="12"/>
  <c r="I434" i="12"/>
  <c r="G391" i="12"/>
  <c r="I391" i="12"/>
  <c r="G383" i="12"/>
  <c r="I383" i="12"/>
  <c r="G371" i="12"/>
  <c r="I371" i="12"/>
  <c r="G305" i="12"/>
  <c r="I305" i="12"/>
  <c r="G421" i="12"/>
  <c r="I421" i="12"/>
  <c r="G420" i="12"/>
  <c r="I420" i="12"/>
  <c r="G365" i="12"/>
  <c r="I365" i="12"/>
  <c r="G357" i="12"/>
  <c r="I357" i="12"/>
  <c r="G440" i="12"/>
  <c r="I440" i="12"/>
  <c r="G406" i="12"/>
  <c r="I406" i="12"/>
  <c r="G401" i="12"/>
  <c r="I401" i="12"/>
  <c r="G419" i="12"/>
  <c r="I419" i="12"/>
  <c r="G386" i="12"/>
  <c r="I386" i="12"/>
  <c r="G374" i="12"/>
  <c r="I374" i="12"/>
  <c r="G311" i="12"/>
  <c r="I311" i="12"/>
  <c r="G310" i="12"/>
  <c r="I310" i="12"/>
  <c r="G309" i="12"/>
  <c r="I309" i="12"/>
  <c r="G308" i="12"/>
  <c r="I308" i="12"/>
  <c r="G307" i="12"/>
  <c r="I307" i="12"/>
  <c r="G306" i="12"/>
  <c r="I306" i="12"/>
  <c r="G445" i="12"/>
  <c r="I445" i="12"/>
  <c r="I368" i="12"/>
  <c r="G360" i="12"/>
  <c r="I360" i="12"/>
  <c r="G438" i="12"/>
  <c r="I438" i="12"/>
  <c r="G414" i="12"/>
  <c r="I414" i="12"/>
  <c r="G410" i="12"/>
  <c r="I410" i="12"/>
  <c r="G405" i="12"/>
  <c r="I405" i="12"/>
  <c r="G400" i="12"/>
  <c r="I400" i="12"/>
  <c r="G392" i="12"/>
  <c r="I392" i="12"/>
  <c r="G384" i="12"/>
  <c r="I384" i="12"/>
  <c r="G375" i="12"/>
  <c r="I375" i="12"/>
  <c r="G435" i="12"/>
  <c r="I435" i="12"/>
  <c r="G418" i="12"/>
  <c r="I418" i="12"/>
  <c r="G393" i="12"/>
  <c r="I393" i="12"/>
  <c r="G363" i="12"/>
  <c r="I363" i="12"/>
  <c r="G355" i="12"/>
  <c r="I355" i="12"/>
  <c r="G443" i="12"/>
  <c r="I443" i="12"/>
  <c r="G412" i="12"/>
  <c r="I412" i="12"/>
  <c r="G407" i="12"/>
  <c r="I407" i="12"/>
  <c r="G402" i="12"/>
  <c r="I402" i="12"/>
  <c r="G399" i="12"/>
  <c r="I399" i="12"/>
  <c r="G356" i="12"/>
  <c r="I356" i="12"/>
  <c r="G388" i="12"/>
  <c r="I388" i="12"/>
  <c r="G382" i="12"/>
  <c r="I382" i="12"/>
  <c r="G372" i="12"/>
  <c r="I372" i="12"/>
  <c r="G429" i="12"/>
  <c r="I429" i="12"/>
  <c r="G428" i="12"/>
  <c r="I428" i="12"/>
  <c r="G427" i="12"/>
  <c r="I427" i="12"/>
  <c r="G425" i="12"/>
  <c r="I425" i="12"/>
  <c r="G389" i="12"/>
  <c r="I389" i="12"/>
  <c r="G387" i="12"/>
  <c r="I387" i="12"/>
  <c r="G366" i="12"/>
  <c r="I366" i="12"/>
  <c r="G358" i="12"/>
  <c r="I358" i="12"/>
  <c r="G350" i="12"/>
  <c r="I350" i="12"/>
  <c r="G345" i="12"/>
  <c r="I345" i="12"/>
  <c r="G446" i="12"/>
  <c r="I446" i="12"/>
  <c r="G437" i="12"/>
  <c r="I437" i="12"/>
  <c r="G411" i="12"/>
  <c r="I411" i="12"/>
  <c r="G304" i="12"/>
  <c r="I304" i="12"/>
  <c r="G433" i="12"/>
  <c r="I433" i="12"/>
  <c r="G432" i="12"/>
  <c r="I432" i="12"/>
  <c r="G431" i="12"/>
  <c r="I431" i="12"/>
  <c r="G430" i="12"/>
  <c r="I430" i="12"/>
  <c r="G369" i="12"/>
  <c r="I369" i="12"/>
  <c r="G361" i="12"/>
  <c r="I361" i="12"/>
  <c r="G353" i="12"/>
  <c r="I353" i="12"/>
  <c r="D131" i="29"/>
  <c r="E131" i="29" s="1"/>
  <c r="F131" i="29" s="1"/>
  <c r="H131" i="29" s="1"/>
  <c r="K131" i="29" s="1"/>
  <c r="L131" i="29" s="1"/>
  <c r="M131" i="29" s="1"/>
  <c r="D188" i="29"/>
  <c r="D138" i="29"/>
  <c r="E138" i="29" s="1"/>
  <c r="D130" i="29"/>
  <c r="E130" i="29" s="1"/>
  <c r="F130" i="29" s="1"/>
  <c r="H130" i="29" s="1"/>
  <c r="K130" i="29" s="1"/>
  <c r="D223" i="29"/>
  <c r="E223" i="29" s="1"/>
  <c r="D145" i="29"/>
  <c r="E145" i="29" s="1"/>
  <c r="F145" i="29" s="1"/>
  <c r="H145" i="29" s="1"/>
  <c r="K145" i="29" s="1"/>
  <c r="L145" i="29" s="1"/>
  <c r="M145" i="29" s="1"/>
  <c r="N145" i="29" s="1"/>
  <c r="D127" i="29"/>
  <c r="E127" i="29" s="1"/>
  <c r="F127" i="29" s="1"/>
  <c r="H127" i="29" s="1"/>
  <c r="D133" i="29"/>
  <c r="E133" i="29" s="1"/>
  <c r="F133" i="29" s="1"/>
  <c r="H133" i="29" s="1"/>
  <c r="K133" i="29" s="1"/>
  <c r="L133" i="29" s="1"/>
  <c r="M133" i="29" s="1"/>
  <c r="N133" i="29" s="1"/>
  <c r="D140" i="29"/>
  <c r="E140" i="29" s="1"/>
  <c r="F140" i="29" s="1"/>
  <c r="H140" i="29" s="1"/>
  <c r="K140" i="29" s="1"/>
  <c r="L140" i="29" s="1"/>
  <c r="M140" i="29" s="1"/>
  <c r="N140" i="29" s="1"/>
  <c r="D194" i="29"/>
  <c r="D151" i="29"/>
  <c r="D149" i="29"/>
  <c r="D139" i="29"/>
  <c r="E139" i="29" s="1"/>
  <c r="F139" i="29" s="1"/>
  <c r="H139" i="29" s="1"/>
  <c r="K139" i="29" s="1"/>
  <c r="L139" i="29" s="1"/>
  <c r="M139" i="29" s="1"/>
  <c r="N139" i="29" s="1"/>
  <c r="D135" i="29"/>
  <c r="E135" i="29" s="1"/>
  <c r="F135" i="29" s="1"/>
  <c r="H135" i="29" s="1"/>
  <c r="K135" i="29" s="1"/>
  <c r="L135" i="29" s="1"/>
  <c r="M135" i="29" s="1"/>
  <c r="N135" i="29" s="1"/>
  <c r="D173" i="29"/>
  <c r="D146" i="29"/>
  <c r="D153" i="29"/>
  <c r="D137" i="29"/>
  <c r="E137" i="29" s="1"/>
  <c r="F137" i="29" s="1"/>
  <c r="H137" i="29" s="1"/>
  <c r="K137" i="29" s="1"/>
  <c r="L137" i="29" s="1"/>
  <c r="M137" i="29" s="1"/>
  <c r="N137" i="29" s="1"/>
  <c r="D168" i="29"/>
  <c r="D160" i="29"/>
  <c r="D152" i="29"/>
  <c r="D143" i="29"/>
  <c r="E143" i="29" s="1"/>
  <c r="F143" i="29" s="1"/>
  <c r="H143" i="29" s="1"/>
  <c r="K143" i="29" s="1"/>
  <c r="L143" i="29" s="1"/>
  <c r="M143" i="29" s="1"/>
  <c r="N143" i="29" s="1"/>
  <c r="D136" i="29"/>
  <c r="E136" i="29" s="1"/>
  <c r="D186" i="29"/>
  <c r="D178" i="29"/>
  <c r="D167" i="29"/>
  <c r="D159" i="29"/>
  <c r="D142" i="29"/>
  <c r="D129" i="29"/>
  <c r="E129" i="29" s="1"/>
  <c r="F129" i="29" s="1"/>
  <c r="D215" i="29"/>
  <c r="D207" i="29"/>
  <c r="D195" i="29"/>
  <c r="D185" i="29"/>
  <c r="D177" i="29"/>
  <c r="D150" i="29"/>
  <c r="D85" i="29"/>
  <c r="D214" i="29"/>
  <c r="D206" i="29"/>
  <c r="D165" i="29"/>
  <c r="D157" i="29"/>
  <c r="D170" i="29"/>
  <c r="D155" i="29"/>
  <c r="D164" i="29"/>
  <c r="D156" i="29"/>
  <c r="D213" i="29"/>
  <c r="D205" i="29"/>
  <c r="D184" i="29"/>
  <c r="D176" i="29"/>
  <c r="D166" i="29"/>
  <c r="D158" i="29"/>
  <c r="D144" i="29"/>
  <c r="E144" i="29" s="1"/>
  <c r="F144" i="29" s="1"/>
  <c r="H144" i="29" s="1"/>
  <c r="K144" i="29" s="1"/>
  <c r="L144" i="29" s="1"/>
  <c r="M144" i="29" s="1"/>
  <c r="N144" i="29" s="1"/>
  <c r="D132" i="29"/>
  <c r="D83" i="29"/>
  <c r="D222" i="29"/>
  <c r="E222" i="29" s="1"/>
  <c r="F222" i="29" s="1"/>
  <c r="H222" i="29" s="1"/>
  <c r="K222" i="29" s="1"/>
  <c r="L222" i="29" s="1"/>
  <c r="M222" i="29" s="1"/>
  <c r="N222" i="29" s="1"/>
  <c r="D212" i="29"/>
  <c r="D204" i="29"/>
  <c r="D191" i="29"/>
  <c r="D183" i="29"/>
  <c r="D175" i="29"/>
  <c r="D220" i="29"/>
  <c r="D211" i="29"/>
  <c r="D202" i="29"/>
  <c r="E202" i="29" s="1"/>
  <c r="F202" i="29" s="1"/>
  <c r="H202" i="29" s="1"/>
  <c r="K202" i="29" s="1"/>
  <c r="L202" i="29" s="1"/>
  <c r="M202" i="29" s="1"/>
  <c r="N202" i="29" s="1"/>
  <c r="D189" i="29"/>
  <c r="D182" i="29"/>
  <c r="D81" i="29"/>
  <c r="D218" i="29"/>
  <c r="D210" i="29"/>
  <c r="D198" i="29"/>
  <c r="E198" i="29" s="1"/>
  <c r="F198" i="29" s="1"/>
  <c r="H198" i="29" s="1"/>
  <c r="K198" i="29" s="1"/>
  <c r="L198" i="29" s="1"/>
  <c r="M198" i="29" s="1"/>
  <c r="N198" i="29" s="1"/>
  <c r="D181" i="29"/>
  <c r="D163" i="29"/>
  <c r="D88" i="29"/>
  <c r="D217" i="29"/>
  <c r="D209" i="29"/>
  <c r="D197" i="29"/>
  <c r="E197" i="29" s="1"/>
  <c r="F197" i="29" s="1"/>
  <c r="H197" i="29" s="1"/>
  <c r="K197" i="29" s="1"/>
  <c r="L197" i="29" s="1"/>
  <c r="M197" i="29" s="1"/>
  <c r="N197" i="29" s="1"/>
  <c r="D180" i="29"/>
  <c r="D162" i="29"/>
  <c r="D87" i="29"/>
  <c r="D216" i="29"/>
  <c r="D208" i="29"/>
  <c r="D196" i="29"/>
  <c r="D187" i="29"/>
  <c r="D179" i="29"/>
  <c r="D169" i="29"/>
  <c r="D161" i="29"/>
  <c r="D154" i="29"/>
  <c r="D148" i="29"/>
  <c r="D134" i="29"/>
  <c r="E134" i="29" s="1"/>
  <c r="F134" i="29" s="1"/>
  <c r="H134" i="29" s="1"/>
  <c r="K134" i="29" s="1"/>
  <c r="L134" i="29" s="1"/>
  <c r="D128" i="29"/>
  <c r="D86" i="29"/>
  <c r="D82" i="29"/>
  <c r="D84" i="29"/>
  <c r="F136" i="29" l="1"/>
  <c r="H136" i="29" s="1"/>
  <c r="K136" i="29" s="1"/>
  <c r="L136" i="29" s="1"/>
  <c r="M136" i="29" s="1"/>
  <c r="N136" i="29" s="1"/>
  <c r="L130" i="29"/>
  <c r="M130" i="29" s="1"/>
  <c r="N130" i="29" s="1"/>
  <c r="F138" i="29"/>
  <c r="M134" i="29"/>
  <c r="N134" i="29" s="1"/>
  <c r="E128" i="29"/>
  <c r="F128" i="29" s="1"/>
  <c r="H128" i="29" s="1"/>
  <c r="K128" i="29" s="1"/>
  <c r="L128" i="29" s="1"/>
  <c r="M128" i="29" s="1"/>
  <c r="N128" i="29" s="1"/>
  <c r="I352" i="12"/>
  <c r="H129" i="29"/>
  <c r="K129" i="29" s="1"/>
  <c r="L129" i="29" s="1"/>
  <c r="M129" i="29" s="1"/>
  <c r="N129" i="29" s="1"/>
  <c r="E142" i="29"/>
  <c r="F142" i="29" s="1"/>
  <c r="H142" i="29" s="1"/>
  <c r="K142" i="29" s="1"/>
  <c r="L142" i="29" s="1"/>
  <c r="M142" i="29" s="1"/>
  <c r="N142" i="29" s="1"/>
  <c r="N131" i="29"/>
  <c r="E146" i="29"/>
  <c r="F146" i="29" s="1"/>
  <c r="H146" i="29" s="1"/>
  <c r="K146" i="29" s="1"/>
  <c r="L146" i="29" s="1"/>
  <c r="M146" i="29" s="1"/>
  <c r="N146" i="29" s="1"/>
  <c r="E132" i="29"/>
  <c r="F132" i="29" s="1"/>
  <c r="H132" i="29" s="1"/>
  <c r="K132" i="29" s="1"/>
  <c r="L132" i="29" s="1"/>
  <c r="M132" i="29" s="1"/>
  <c r="N132" i="29" s="1"/>
  <c r="K127" i="29"/>
  <c r="L127" i="29" s="1"/>
  <c r="M127" i="29" s="1"/>
  <c r="N127" i="29" s="1"/>
  <c r="I141" i="29"/>
  <c r="J145" i="29"/>
  <c r="J135" i="29"/>
  <c r="I222" i="29"/>
  <c r="I197" i="29"/>
  <c r="I131" i="29"/>
  <c r="I140" i="29"/>
  <c r="I133" i="29"/>
  <c r="J129" i="29"/>
  <c r="J132" i="29"/>
  <c r="I135" i="29"/>
  <c r="I137" i="29"/>
  <c r="J141" i="29"/>
  <c r="J202" i="29"/>
  <c r="I143" i="29"/>
  <c r="J128" i="29"/>
  <c r="I134" i="29"/>
  <c r="I198" i="29"/>
  <c r="I128" i="29"/>
  <c r="I202" i="29"/>
  <c r="I130" i="29"/>
  <c r="J198" i="29"/>
  <c r="J143" i="29"/>
  <c r="J140" i="29"/>
  <c r="J197" i="29"/>
  <c r="J134" i="29"/>
  <c r="E188" i="29"/>
  <c r="E173" i="29"/>
  <c r="I127" i="29"/>
  <c r="I145" i="29"/>
  <c r="J131" i="29"/>
  <c r="J137" i="29"/>
  <c r="J222" i="29"/>
  <c r="I139" i="29"/>
  <c r="J144" i="29"/>
  <c r="J133" i="29"/>
  <c r="J127" i="29"/>
  <c r="J139" i="29"/>
  <c r="I142" i="29"/>
  <c r="I138" i="29"/>
  <c r="J130" i="29"/>
  <c r="I132" i="29"/>
  <c r="I129" i="29"/>
  <c r="J142" i="29"/>
  <c r="I144" i="29"/>
  <c r="G141" i="29"/>
  <c r="G139" i="29"/>
  <c r="G128" i="29"/>
  <c r="G202" i="29"/>
  <c r="G131" i="29"/>
  <c r="G133" i="29"/>
  <c r="H138" i="29"/>
  <c r="G138" i="29"/>
  <c r="G136" i="29"/>
  <c r="G144" i="29"/>
  <c r="G197" i="29"/>
  <c r="G129" i="29"/>
  <c r="G137" i="29"/>
  <c r="G145" i="29"/>
  <c r="G198" i="29"/>
  <c r="G130" i="29"/>
  <c r="G132" i="29"/>
  <c r="G140" i="29"/>
  <c r="G134" i="29"/>
  <c r="G142" i="29"/>
  <c r="G127" i="29"/>
  <c r="G135" i="29"/>
  <c r="G143" i="29"/>
  <c r="G222" i="29"/>
  <c r="E149" i="29"/>
  <c r="E151" i="29"/>
  <c r="F151" i="29" s="1"/>
  <c r="G151" i="29" s="1"/>
  <c r="E165" i="29"/>
  <c r="F165" i="29" s="1"/>
  <c r="G165" i="29" s="1"/>
  <c r="E194" i="29"/>
  <c r="E150" i="29"/>
  <c r="E164" i="29"/>
  <c r="E157" i="29"/>
  <c r="E218" i="29"/>
  <c r="E204" i="29"/>
  <c r="E206" i="29"/>
  <c r="E196" i="29"/>
  <c r="E81" i="29"/>
  <c r="E212" i="29"/>
  <c r="E166" i="29"/>
  <c r="E155" i="29"/>
  <c r="E185" i="29"/>
  <c r="E186" i="29"/>
  <c r="E160" i="29"/>
  <c r="E208" i="29"/>
  <c r="E162" i="29"/>
  <c r="E182" i="29"/>
  <c r="E176" i="29"/>
  <c r="E170" i="29"/>
  <c r="E214" i="29"/>
  <c r="E168" i="29"/>
  <c r="E184" i="29"/>
  <c r="E159" i="29"/>
  <c r="E163" i="29"/>
  <c r="F188" i="29"/>
  <c r="G188" i="29" s="1"/>
  <c r="F223" i="29"/>
  <c r="G223" i="29" s="1"/>
  <c r="E195" i="29"/>
  <c r="E211" i="29"/>
  <c r="E161" i="29"/>
  <c r="E187" i="29"/>
  <c r="E148" i="29"/>
  <c r="E216" i="29"/>
  <c r="E180" i="29"/>
  <c r="E189" i="29"/>
  <c r="E83" i="29"/>
  <c r="E84" i="29"/>
  <c r="E154" i="29"/>
  <c r="E87" i="29"/>
  <c r="E82" i="29"/>
  <c r="E209" i="29"/>
  <c r="E181" i="29"/>
  <c r="E175" i="29"/>
  <c r="E213" i="29"/>
  <c r="E85" i="29"/>
  <c r="E207" i="29"/>
  <c r="E167" i="29"/>
  <c r="E153" i="29"/>
  <c r="E86" i="29"/>
  <c r="E169" i="29"/>
  <c r="E217" i="29"/>
  <c r="E220" i="29"/>
  <c r="E183" i="29"/>
  <c r="E179" i="29"/>
  <c r="E88" i="29"/>
  <c r="E210" i="29"/>
  <c r="E156" i="29"/>
  <c r="E191" i="29"/>
  <c r="E177" i="29"/>
  <c r="E215" i="29"/>
  <c r="E178" i="29"/>
  <c r="E152" i="29"/>
  <c r="F164" i="29"/>
  <c r="G164" i="29" s="1"/>
  <c r="E158" i="29"/>
  <c r="E205" i="29"/>
  <c r="J146" i="29" l="1"/>
  <c r="G146" i="29"/>
  <c r="I136" i="29"/>
  <c r="J136" i="29"/>
  <c r="I146" i="29"/>
  <c r="I164" i="29"/>
  <c r="K138" i="29"/>
  <c r="L138" i="29" s="1"/>
  <c r="M138" i="29" s="1"/>
  <c r="N138" i="29" s="1"/>
  <c r="J138" i="29"/>
  <c r="I151" i="29"/>
  <c r="I165" i="29"/>
  <c r="I188" i="29"/>
  <c r="I223" i="29"/>
  <c r="F173" i="29"/>
  <c r="F194" i="29"/>
  <c r="H194" i="29" s="1"/>
  <c r="J194" i="29" s="1"/>
  <c r="F157" i="29"/>
  <c r="F149" i="29"/>
  <c r="H149" i="29" s="1"/>
  <c r="J149" i="29" s="1"/>
  <c r="F150" i="29"/>
  <c r="H164" i="29"/>
  <c r="J164" i="29" s="1"/>
  <c r="F87" i="29"/>
  <c r="F178" i="29"/>
  <c r="F209" i="29"/>
  <c r="F84" i="29"/>
  <c r="F211" i="29"/>
  <c r="H165" i="29"/>
  <c r="J165" i="29" s="1"/>
  <c r="F179" i="29"/>
  <c r="F158" i="29"/>
  <c r="F215" i="29"/>
  <c r="F191" i="29"/>
  <c r="F153" i="29"/>
  <c r="F213" i="29"/>
  <c r="F82" i="29"/>
  <c r="F83" i="29"/>
  <c r="F148" i="29"/>
  <c r="F195" i="29"/>
  <c r="F163" i="29"/>
  <c r="F168" i="29"/>
  <c r="F176" i="29"/>
  <c r="F160" i="29"/>
  <c r="F166" i="29"/>
  <c r="F206" i="29"/>
  <c r="F156" i="29"/>
  <c r="F217" i="29"/>
  <c r="F175" i="29"/>
  <c r="F186" i="29"/>
  <c r="F187" i="29"/>
  <c r="F167" i="29"/>
  <c r="F189" i="29"/>
  <c r="H223" i="29"/>
  <c r="J223" i="29" s="1"/>
  <c r="F159" i="29"/>
  <c r="F182" i="29"/>
  <c r="F212" i="29"/>
  <c r="H151" i="29"/>
  <c r="J151" i="29" s="1"/>
  <c r="F210" i="29"/>
  <c r="F183" i="29"/>
  <c r="F169" i="29"/>
  <c r="F152" i="29"/>
  <c r="F207" i="29"/>
  <c r="F181" i="29"/>
  <c r="F154" i="29"/>
  <c r="F180" i="29"/>
  <c r="F161" i="29"/>
  <c r="H188" i="29"/>
  <c r="J188" i="29" s="1"/>
  <c r="F184" i="29"/>
  <c r="F214" i="29"/>
  <c r="F162" i="29"/>
  <c r="F185" i="29"/>
  <c r="F81" i="29"/>
  <c r="F204" i="29"/>
  <c r="F88" i="29"/>
  <c r="F220" i="29"/>
  <c r="F86" i="29"/>
  <c r="F177" i="29"/>
  <c r="F85" i="29"/>
  <c r="F216" i="29"/>
  <c r="F170" i="29"/>
  <c r="F208" i="29"/>
  <c r="F155" i="29"/>
  <c r="F196" i="29"/>
  <c r="F218" i="29"/>
  <c r="F205" i="29"/>
  <c r="G218" i="29" l="1"/>
  <c r="I218" i="29"/>
  <c r="G170" i="29"/>
  <c r="I170" i="29"/>
  <c r="G177" i="29"/>
  <c r="I177" i="29"/>
  <c r="G162" i="29"/>
  <c r="I162" i="29"/>
  <c r="G161" i="29"/>
  <c r="I161" i="29"/>
  <c r="G207" i="29"/>
  <c r="I207" i="29"/>
  <c r="G169" i="29"/>
  <c r="I169" i="29"/>
  <c r="G212" i="29"/>
  <c r="I212" i="29"/>
  <c r="G189" i="29"/>
  <c r="I189" i="29"/>
  <c r="G179" i="29"/>
  <c r="I179" i="29"/>
  <c r="G209" i="29"/>
  <c r="I209" i="29"/>
  <c r="G157" i="29"/>
  <c r="I157" i="29"/>
  <c r="G186" i="29"/>
  <c r="I186" i="29"/>
  <c r="G175" i="29"/>
  <c r="I175" i="29"/>
  <c r="G166" i="29"/>
  <c r="I166" i="29"/>
  <c r="G163" i="29"/>
  <c r="I163" i="29"/>
  <c r="G82" i="29"/>
  <c r="I82" i="29"/>
  <c r="G215" i="29"/>
  <c r="I215" i="29"/>
  <c r="G150" i="29"/>
  <c r="I150" i="29"/>
  <c r="G194" i="29"/>
  <c r="I194" i="29"/>
  <c r="G168" i="29"/>
  <c r="I168" i="29"/>
  <c r="G183" i="29"/>
  <c r="I183" i="29"/>
  <c r="H173" i="29"/>
  <c r="I173" i="29"/>
  <c r="G173" i="29"/>
  <c r="G191" i="29"/>
  <c r="I191" i="29"/>
  <c r="G196" i="29"/>
  <c r="I196" i="29"/>
  <c r="G180" i="29"/>
  <c r="I180" i="29"/>
  <c r="G182" i="29"/>
  <c r="I182" i="29"/>
  <c r="G217" i="29"/>
  <c r="I217" i="29"/>
  <c r="G160" i="29"/>
  <c r="I160" i="29"/>
  <c r="G195" i="29"/>
  <c r="I195" i="29"/>
  <c r="G213" i="29"/>
  <c r="I213" i="29"/>
  <c r="G158" i="29"/>
  <c r="I158" i="29"/>
  <c r="G178" i="29"/>
  <c r="I178" i="29"/>
  <c r="G149" i="29"/>
  <c r="I149" i="29"/>
  <c r="G88" i="29"/>
  <c r="I88" i="29"/>
  <c r="G216" i="29"/>
  <c r="I216" i="29"/>
  <c r="G86" i="29"/>
  <c r="I86" i="29"/>
  <c r="G155" i="29"/>
  <c r="I155" i="29"/>
  <c r="G81" i="29"/>
  <c r="I81" i="29"/>
  <c r="G184" i="29"/>
  <c r="I184" i="29"/>
  <c r="G154" i="29"/>
  <c r="I154" i="29"/>
  <c r="G152" i="29"/>
  <c r="I152" i="29"/>
  <c r="G210" i="29"/>
  <c r="I210" i="29"/>
  <c r="G159" i="29"/>
  <c r="I159" i="29"/>
  <c r="G187" i="29"/>
  <c r="I187" i="29"/>
  <c r="G211" i="29"/>
  <c r="I211" i="29"/>
  <c r="G83" i="29"/>
  <c r="I83" i="29"/>
  <c r="G204" i="29"/>
  <c r="I204" i="29"/>
  <c r="G167" i="29"/>
  <c r="I167" i="29"/>
  <c r="G85" i="29"/>
  <c r="I85" i="29"/>
  <c r="G220" i="29"/>
  <c r="I220" i="29"/>
  <c r="G156" i="29"/>
  <c r="I156" i="29"/>
  <c r="G176" i="29"/>
  <c r="I176" i="29"/>
  <c r="G148" i="29"/>
  <c r="I148" i="29"/>
  <c r="G153" i="29"/>
  <c r="I153" i="29"/>
  <c r="G87" i="29"/>
  <c r="I87" i="29"/>
  <c r="G206" i="29"/>
  <c r="I206" i="29"/>
  <c r="G214" i="29"/>
  <c r="I214" i="29"/>
  <c r="G205" i="29"/>
  <c r="I205" i="29"/>
  <c r="G208" i="29"/>
  <c r="I208" i="29"/>
  <c r="G185" i="29"/>
  <c r="I185" i="29"/>
  <c r="G181" i="29"/>
  <c r="I181" i="29"/>
  <c r="G84" i="29"/>
  <c r="I84" i="29"/>
  <c r="H157" i="29"/>
  <c r="H150" i="29"/>
  <c r="H176" i="29"/>
  <c r="J176" i="29" s="1"/>
  <c r="H88" i="29"/>
  <c r="J88" i="29" s="1"/>
  <c r="H181" i="29"/>
  <c r="J181" i="29" s="1"/>
  <c r="H182" i="29"/>
  <c r="J182" i="29" s="1"/>
  <c r="H175" i="29"/>
  <c r="J175" i="29" s="1"/>
  <c r="H206" i="29"/>
  <c r="J206" i="29" s="1"/>
  <c r="H168" i="29"/>
  <c r="J168" i="29" s="1"/>
  <c r="H83" i="29"/>
  <c r="J83" i="29" s="1"/>
  <c r="H179" i="29"/>
  <c r="J179" i="29" s="1"/>
  <c r="H84" i="29"/>
  <c r="J84" i="29" s="1"/>
  <c r="H87" i="29"/>
  <c r="J87" i="29" s="1"/>
  <c r="H156" i="29"/>
  <c r="J156" i="29" s="1"/>
  <c r="H211" i="29"/>
  <c r="J211" i="29" s="1"/>
  <c r="H218" i="29"/>
  <c r="J218" i="29" s="1"/>
  <c r="H185" i="29"/>
  <c r="J185" i="29" s="1"/>
  <c r="H183" i="29"/>
  <c r="J183" i="29" s="1"/>
  <c r="H167" i="29"/>
  <c r="J167" i="29" s="1"/>
  <c r="H196" i="29"/>
  <c r="J196" i="29" s="1"/>
  <c r="H216" i="29"/>
  <c r="J216" i="29" s="1"/>
  <c r="H162" i="29"/>
  <c r="J162" i="29" s="1"/>
  <c r="H161" i="29"/>
  <c r="J161" i="29" s="1"/>
  <c r="H207" i="29"/>
  <c r="J207" i="29" s="1"/>
  <c r="H210" i="29"/>
  <c r="J210" i="29" s="1"/>
  <c r="H159" i="29"/>
  <c r="J159" i="29" s="1"/>
  <c r="H187" i="29"/>
  <c r="J187" i="29" s="1"/>
  <c r="H191" i="29"/>
  <c r="J191" i="29" s="1"/>
  <c r="H186" i="29"/>
  <c r="J186" i="29" s="1"/>
  <c r="H153" i="29"/>
  <c r="J153" i="29" s="1"/>
  <c r="K194" i="29"/>
  <c r="H170" i="29"/>
  <c r="J170" i="29" s="1"/>
  <c r="K188" i="29"/>
  <c r="H217" i="29"/>
  <c r="J217" i="29" s="1"/>
  <c r="H166" i="29"/>
  <c r="J166" i="29" s="1"/>
  <c r="H163" i="29"/>
  <c r="J163" i="29" s="1"/>
  <c r="H82" i="29"/>
  <c r="J82" i="29" s="1"/>
  <c r="H209" i="29"/>
  <c r="J209" i="29" s="1"/>
  <c r="K164" i="29"/>
  <c r="H155" i="29"/>
  <c r="J155" i="29" s="1"/>
  <c r="H85" i="29"/>
  <c r="J85" i="29" s="1"/>
  <c r="H86" i="29"/>
  <c r="J86" i="29" s="1"/>
  <c r="H204" i="29"/>
  <c r="J204" i="29" s="1"/>
  <c r="H214" i="29"/>
  <c r="J214" i="29" s="1"/>
  <c r="H180" i="29"/>
  <c r="J180" i="29" s="1"/>
  <c r="K151" i="29"/>
  <c r="K223" i="29"/>
  <c r="H215" i="29"/>
  <c r="J215" i="29" s="1"/>
  <c r="H148" i="29"/>
  <c r="J148" i="29" s="1"/>
  <c r="H178" i="29"/>
  <c r="J178" i="29" s="1"/>
  <c r="H177" i="29"/>
  <c r="J177" i="29" s="1"/>
  <c r="H152" i="29"/>
  <c r="J152" i="29" s="1"/>
  <c r="H160" i="29"/>
  <c r="J160" i="29" s="1"/>
  <c r="H195" i="29"/>
  <c r="J195" i="29" s="1"/>
  <c r="H213" i="29"/>
  <c r="J213" i="29" s="1"/>
  <c r="K165" i="29"/>
  <c r="H208" i="29"/>
  <c r="J208" i="29" s="1"/>
  <c r="K149" i="29"/>
  <c r="H220" i="29"/>
  <c r="J220" i="29" s="1"/>
  <c r="H81" i="29"/>
  <c r="J81" i="29" s="1"/>
  <c r="H184" i="29"/>
  <c r="J184" i="29" s="1"/>
  <c r="H154" i="29"/>
  <c r="J154" i="29" s="1"/>
  <c r="H169" i="29"/>
  <c r="J169" i="29" s="1"/>
  <c r="H212" i="29"/>
  <c r="J212" i="29" s="1"/>
  <c r="H189" i="29"/>
  <c r="J189" i="29" s="1"/>
  <c r="H158" i="29"/>
  <c r="J158" i="29" s="1"/>
  <c r="H205" i="29"/>
  <c r="J205" i="29" s="1"/>
  <c r="J157" i="29" l="1"/>
  <c r="K157" i="29"/>
  <c r="J150" i="29"/>
  <c r="K173" i="29"/>
  <c r="J173" i="29"/>
  <c r="K150" i="29"/>
  <c r="L150" i="29" s="1"/>
  <c r="L151" i="29"/>
  <c r="K209" i="29"/>
  <c r="K187" i="29"/>
  <c r="K185" i="29"/>
  <c r="K87" i="29"/>
  <c r="K168" i="29"/>
  <c r="K182" i="29"/>
  <c r="K176" i="29"/>
  <c r="K212" i="29"/>
  <c r="L165" i="29"/>
  <c r="K177" i="29"/>
  <c r="K215" i="29"/>
  <c r="K180" i="29"/>
  <c r="K85" i="29"/>
  <c r="L157" i="29"/>
  <c r="K217" i="29"/>
  <c r="K170" i="29"/>
  <c r="K159" i="29"/>
  <c r="K162" i="29"/>
  <c r="K218" i="29"/>
  <c r="K84" i="29"/>
  <c r="K206" i="29"/>
  <c r="K181" i="29"/>
  <c r="L188" i="29"/>
  <c r="K166" i="29"/>
  <c r="K158" i="29"/>
  <c r="K220" i="29"/>
  <c r="K214" i="29"/>
  <c r="K82" i="29"/>
  <c r="L194" i="29"/>
  <c r="K210" i="29"/>
  <c r="K167" i="29"/>
  <c r="K179" i="29"/>
  <c r="K88" i="29"/>
  <c r="K154" i="29"/>
  <c r="K195" i="29"/>
  <c r="K148" i="29"/>
  <c r="L223" i="29"/>
  <c r="K204" i="29"/>
  <c r="L164" i="29"/>
  <c r="K163" i="29"/>
  <c r="K153" i="29"/>
  <c r="K207" i="29"/>
  <c r="K196" i="29"/>
  <c r="K183" i="29"/>
  <c r="K156" i="29"/>
  <c r="K83" i="29"/>
  <c r="K81" i="29"/>
  <c r="K152" i="29"/>
  <c r="K86" i="29"/>
  <c r="K186" i="29"/>
  <c r="K169" i="29"/>
  <c r="K213" i="29"/>
  <c r="K178" i="29"/>
  <c r="K155" i="29"/>
  <c r="K216" i="29"/>
  <c r="K211" i="29"/>
  <c r="K175" i="29"/>
  <c r="L149" i="29"/>
  <c r="K191" i="29"/>
  <c r="K189" i="29"/>
  <c r="K184" i="29"/>
  <c r="K208" i="29"/>
  <c r="K160" i="29"/>
  <c r="K161" i="29"/>
  <c r="K205" i="29"/>
  <c r="L173" i="29" l="1"/>
  <c r="L155" i="29"/>
  <c r="L207" i="29"/>
  <c r="L152" i="29"/>
  <c r="L82" i="29"/>
  <c r="L160" i="29"/>
  <c r="L175" i="29"/>
  <c r="L156" i="29"/>
  <c r="L153" i="29"/>
  <c r="M223" i="29"/>
  <c r="L195" i="29"/>
  <c r="L220" i="29"/>
  <c r="M188" i="29"/>
  <c r="L218" i="29"/>
  <c r="L176" i="29"/>
  <c r="L185" i="29"/>
  <c r="L87" i="29"/>
  <c r="L213" i="29"/>
  <c r="L178" i="29"/>
  <c r="L169" i="29"/>
  <c r="L81" i="29"/>
  <c r="L167" i="29"/>
  <c r="L214" i="29"/>
  <c r="L217" i="29"/>
  <c r="L215" i="29"/>
  <c r="M149" i="29"/>
  <c r="L204" i="29"/>
  <c r="L212" i="29"/>
  <c r="L211" i="29"/>
  <c r="L163" i="29"/>
  <c r="L181" i="29"/>
  <c r="L186" i="29"/>
  <c r="M150" i="29"/>
  <c r="L154" i="29"/>
  <c r="L210" i="29"/>
  <c r="L162" i="29"/>
  <c r="M157" i="29"/>
  <c r="L177" i="29"/>
  <c r="M165" i="29"/>
  <c r="L170" i="29"/>
  <c r="L208" i="29"/>
  <c r="L182" i="29"/>
  <c r="L184" i="29"/>
  <c r="L216" i="29"/>
  <c r="L196" i="29"/>
  <c r="M164" i="29"/>
  <c r="L166" i="29"/>
  <c r="L206" i="29"/>
  <c r="L168" i="29"/>
  <c r="L209" i="29"/>
  <c r="L189" i="29"/>
  <c r="L83" i="29"/>
  <c r="L84" i="29"/>
  <c r="M151" i="29"/>
  <c r="L179" i="29"/>
  <c r="L180" i="29"/>
  <c r="L161" i="29"/>
  <c r="L191" i="29"/>
  <c r="L183" i="29"/>
  <c r="L148" i="29"/>
  <c r="L158" i="29"/>
  <c r="L187" i="29"/>
  <c r="L86" i="29"/>
  <c r="L88" i="29"/>
  <c r="M194" i="29"/>
  <c r="L159" i="29"/>
  <c r="L85" i="29"/>
  <c r="L205" i="29"/>
  <c r="M173" i="29" l="1"/>
  <c r="M189" i="29"/>
  <c r="M156" i="29"/>
  <c r="M86" i="29"/>
  <c r="M88" i="29"/>
  <c r="M209" i="29"/>
  <c r="M177" i="29"/>
  <c r="N150" i="29"/>
  <c r="M178" i="29"/>
  <c r="M176" i="29"/>
  <c r="M195" i="29"/>
  <c r="N194" i="29"/>
  <c r="N165" i="29"/>
  <c r="M185" i="29"/>
  <c r="M85" i="29"/>
  <c r="M208" i="29"/>
  <c r="N151" i="29"/>
  <c r="M159" i="29"/>
  <c r="M158" i="29"/>
  <c r="M161" i="29"/>
  <c r="M196" i="29"/>
  <c r="M182" i="29"/>
  <c r="M170" i="29"/>
  <c r="M210" i="29"/>
  <c r="M211" i="29"/>
  <c r="M204" i="29"/>
  <c r="M152" i="29"/>
  <c r="M155" i="29"/>
  <c r="M206" i="29"/>
  <c r="M217" i="29"/>
  <c r="M82" i="29"/>
  <c r="M84" i="29"/>
  <c r="N157" i="29"/>
  <c r="M186" i="29"/>
  <c r="M81" i="29"/>
  <c r="M148" i="29"/>
  <c r="M180" i="29"/>
  <c r="M154" i="29"/>
  <c r="N149" i="29"/>
  <c r="M175" i="29"/>
  <c r="M191" i="29"/>
  <c r="N164" i="29"/>
  <c r="M163" i="29"/>
  <c r="M166" i="29"/>
  <c r="M213" i="29"/>
  <c r="M83" i="29"/>
  <c r="M216" i="29"/>
  <c r="M162" i="29"/>
  <c r="M212" i="29"/>
  <c r="M167" i="29"/>
  <c r="M169" i="29"/>
  <c r="M87" i="29"/>
  <c r="N188" i="29"/>
  <c r="M153" i="29"/>
  <c r="M207" i="29"/>
  <c r="M187" i="29"/>
  <c r="M220" i="29"/>
  <c r="M184" i="29"/>
  <c r="M168" i="29"/>
  <c r="M214" i="29"/>
  <c r="M218" i="29"/>
  <c r="N223" i="29"/>
  <c r="M183" i="29"/>
  <c r="M179" i="29"/>
  <c r="M181" i="29"/>
  <c r="M215" i="29"/>
  <c r="M160" i="29"/>
  <c r="M205" i="29"/>
  <c r="N173" i="29" l="1"/>
  <c r="N177" i="29"/>
  <c r="N212" i="29"/>
  <c r="N213" i="29"/>
  <c r="N175" i="29"/>
  <c r="N85" i="29"/>
  <c r="N88" i="29"/>
  <c r="N181" i="29"/>
  <c r="N179" i="29"/>
  <c r="N218" i="29"/>
  <c r="N187" i="29"/>
  <c r="N148" i="29"/>
  <c r="N206" i="29"/>
  <c r="N170" i="29"/>
  <c r="N86" i="29"/>
  <c r="N178" i="29"/>
  <c r="N214" i="29"/>
  <c r="N207" i="29"/>
  <c r="N166" i="29"/>
  <c r="N191" i="29"/>
  <c r="N154" i="29"/>
  <c r="N81" i="29"/>
  <c r="N155" i="29"/>
  <c r="N182" i="29"/>
  <c r="N161" i="29"/>
  <c r="N195" i="29"/>
  <c r="N156" i="29"/>
  <c r="N184" i="29"/>
  <c r="N87" i="29"/>
  <c r="N84" i="29"/>
  <c r="N185" i="29"/>
  <c r="N169" i="29"/>
  <c r="N216" i="29"/>
  <c r="N82" i="29"/>
  <c r="N211" i="29"/>
  <c r="N209" i="29"/>
  <c r="N163" i="29"/>
  <c r="N183" i="29"/>
  <c r="N162" i="29"/>
  <c r="N215" i="29"/>
  <c r="N220" i="29"/>
  <c r="N167" i="29"/>
  <c r="N186" i="29"/>
  <c r="N152" i="29"/>
  <c r="N196" i="29"/>
  <c r="N158" i="29"/>
  <c r="N176" i="29"/>
  <c r="N189" i="29"/>
  <c r="N180" i="29"/>
  <c r="N204" i="29"/>
  <c r="N160" i="29"/>
  <c r="N168" i="29"/>
  <c r="N153" i="29"/>
  <c r="N83" i="29"/>
  <c r="N217" i="29"/>
  <c r="N210" i="29"/>
  <c r="N159" i="29"/>
  <c r="N208" i="29"/>
  <c r="N205" i="29"/>
  <c r="M286" i="12" l="1"/>
  <c r="N286" i="12"/>
  <c r="L286" i="12"/>
  <c r="E286" i="12"/>
  <c r="F286" i="12"/>
  <c r="M27" i="13" l="1"/>
  <c r="L30" i="13" l="1"/>
  <c r="D30" i="13"/>
  <c r="N30" i="13"/>
  <c r="F27" i="13"/>
  <c r="F30" i="13"/>
  <c r="L28" i="13"/>
  <c r="M28" i="13"/>
  <c r="K28" i="13"/>
  <c r="J28" i="13" s="1"/>
  <c r="L27" i="13"/>
  <c r="E30" i="13"/>
  <c r="K30" i="13"/>
  <c r="J30" i="13" s="1"/>
  <c r="N28" i="13"/>
  <c r="N27" i="13"/>
  <c r="K27" i="13"/>
  <c r="J27" i="13" s="1"/>
  <c r="F28" i="13"/>
  <c r="M30" i="13"/>
  <c r="H30" i="13" l="1"/>
  <c r="H30" i="8"/>
  <c r="H27" i="8"/>
  <c r="H27" i="13"/>
  <c r="H28" i="13"/>
  <c r="H28" i="8"/>
  <c r="D28" i="13"/>
  <c r="G30" i="8" l="1"/>
  <c r="I30" i="8"/>
  <c r="G30" i="13"/>
  <c r="I30" i="13"/>
  <c r="G28" i="8"/>
  <c r="I28" i="8"/>
  <c r="G27" i="13"/>
  <c r="I27" i="13"/>
  <c r="G28" i="13"/>
  <c r="I28" i="13"/>
  <c r="I27" i="8"/>
  <c r="G27" i="8"/>
  <c r="D27" i="13"/>
  <c r="E28" i="13"/>
  <c r="E27" i="13"/>
  <c r="D17" i="34" l="1"/>
  <c r="E17" i="34"/>
  <c r="F17" i="34"/>
  <c r="G17" i="34"/>
  <c r="H17" i="34"/>
  <c r="I17" i="34"/>
  <c r="J17" i="34"/>
  <c r="K17" i="34"/>
  <c r="C17" i="34"/>
  <c r="Q353" i="34"/>
  <c r="Q352" i="34"/>
  <c r="I360" i="34"/>
  <c r="H360" i="34"/>
  <c r="G360" i="34"/>
  <c r="F360" i="34"/>
  <c r="D360" i="34"/>
  <c r="C360" i="34"/>
  <c r="J359" i="34"/>
  <c r="I359" i="34"/>
  <c r="H359" i="34"/>
  <c r="G359" i="34"/>
  <c r="F359" i="34"/>
  <c r="D359" i="34"/>
  <c r="C359" i="34"/>
  <c r="J358" i="34"/>
  <c r="H358" i="34"/>
  <c r="G358" i="34"/>
  <c r="F358" i="34"/>
  <c r="D358" i="34"/>
  <c r="C358" i="34"/>
  <c r="H357" i="34"/>
  <c r="G357" i="34"/>
  <c r="F357" i="34"/>
  <c r="D357" i="34"/>
  <c r="C357" i="34"/>
  <c r="H356" i="34"/>
  <c r="G356" i="34"/>
  <c r="F356" i="34"/>
  <c r="D356" i="34"/>
  <c r="C356" i="34"/>
  <c r="D355" i="34"/>
  <c r="O355" i="34" s="1"/>
  <c r="C355" i="34"/>
  <c r="N355" i="34" s="1"/>
  <c r="D354" i="34"/>
  <c r="O354" i="34" s="1"/>
  <c r="C354" i="34"/>
  <c r="N354" i="34" s="1"/>
  <c r="O346" i="34"/>
  <c r="J360" i="34" s="1"/>
  <c r="D346" i="34"/>
  <c r="E360" i="34" s="1"/>
  <c r="P360" i="34" s="1"/>
  <c r="D345" i="34"/>
  <c r="E359" i="34" s="1"/>
  <c r="D344" i="34"/>
  <c r="E358" i="34" s="1"/>
  <c r="D343" i="34"/>
  <c r="E357" i="34" s="1"/>
  <c r="P357" i="34" s="1"/>
  <c r="D342" i="34"/>
  <c r="E356" i="34" s="1"/>
  <c r="P356" i="34" s="1"/>
  <c r="D341" i="34"/>
  <c r="E355" i="34" s="1"/>
  <c r="P355" i="34" s="1"/>
  <c r="D340" i="34"/>
  <c r="E354" i="34" s="1"/>
  <c r="P354" i="34" s="1"/>
  <c r="B339" i="34"/>
  <c r="B340" i="34" s="1"/>
  <c r="B341" i="34" s="1"/>
  <c r="B342" i="34" s="1"/>
  <c r="B343" i="34" s="1"/>
  <c r="B344" i="34" s="1"/>
  <c r="B345" i="34" s="1"/>
  <c r="B346" i="34" s="1"/>
  <c r="H330" i="34"/>
  <c r="H331" i="34" s="1"/>
  <c r="F329" i="34"/>
  <c r="K327" i="34"/>
  <c r="K330" i="34" s="1"/>
  <c r="K331" i="34" s="1"/>
  <c r="J327" i="34"/>
  <c r="J330" i="34" s="1"/>
  <c r="J331" i="34" s="1"/>
  <c r="I327" i="34"/>
  <c r="I330" i="34" s="1"/>
  <c r="I331" i="34" s="1"/>
  <c r="H327" i="34"/>
  <c r="H16" i="34" s="1"/>
  <c r="H13" i="34" s="1"/>
  <c r="G327" i="34"/>
  <c r="G329" i="34" s="1"/>
  <c r="F327" i="34"/>
  <c r="F330" i="34" s="1"/>
  <c r="F331" i="34" s="1"/>
  <c r="E327" i="34"/>
  <c r="E329" i="34" s="1"/>
  <c r="D327" i="34"/>
  <c r="D330" i="34" s="1"/>
  <c r="D331" i="34" s="1"/>
  <c r="C327" i="34"/>
  <c r="C330" i="34" s="1"/>
  <c r="C331" i="34" s="1"/>
  <c r="O359" i="34" l="1"/>
  <c r="N360" i="34"/>
  <c r="H329" i="34"/>
  <c r="N356" i="34"/>
  <c r="I16" i="34"/>
  <c r="I13" i="34" s="1"/>
  <c r="G330" i="34"/>
  <c r="G331" i="34" s="1"/>
  <c r="P359" i="34"/>
  <c r="O356" i="34"/>
  <c r="Q356" i="34" s="1"/>
  <c r="N357" i="34"/>
  <c r="G16" i="34"/>
  <c r="G13" i="34" s="1"/>
  <c r="P358" i="34"/>
  <c r="O357" i="34"/>
  <c r="Q357" i="34" s="1"/>
  <c r="N359" i="34"/>
  <c r="Q359" i="34" s="1"/>
  <c r="O360" i="34"/>
  <c r="Q360" i="34" s="1"/>
  <c r="F16" i="34"/>
  <c r="F13" i="34" s="1"/>
  <c r="Q354" i="34"/>
  <c r="E16" i="34"/>
  <c r="E13" i="34" s="1"/>
  <c r="N358" i="34"/>
  <c r="C16" i="34"/>
  <c r="C13" i="34" s="1"/>
  <c r="D16" i="34"/>
  <c r="D13" i="34" s="1"/>
  <c r="O358" i="34"/>
  <c r="K16" i="34"/>
  <c r="K13" i="34" s="1"/>
  <c r="J16" i="34"/>
  <c r="J13" i="34" s="1"/>
  <c r="Q355" i="34"/>
  <c r="I329" i="34"/>
  <c r="K329" i="34"/>
  <c r="E330" i="34"/>
  <c r="E331" i="34" s="1"/>
  <c r="J329" i="34"/>
  <c r="C329" i="34"/>
  <c r="D329" i="34"/>
  <c r="Q358" i="34" l="1"/>
  <c r="C22" i="34" s="1" a="1"/>
  <c r="J22" i="34" l="1"/>
  <c r="D22" i="34"/>
  <c r="K22" i="34"/>
  <c r="C22" i="34"/>
  <c r="I22" i="34"/>
  <c r="H22" i="34"/>
  <c r="E22" i="34"/>
  <c r="G22" i="34"/>
  <c r="F22" i="34"/>
  <c r="N233" i="12" l="1"/>
  <c r="M233" i="12"/>
  <c r="C10" i="29"/>
  <c r="D335" i="12"/>
  <c r="D112" i="29" s="1"/>
  <c r="E335" i="12"/>
  <c r="F335" i="12"/>
  <c r="H335" i="12"/>
  <c r="K335" i="12"/>
  <c r="J335" i="12" s="1"/>
  <c r="L335" i="12"/>
  <c r="M335" i="12"/>
  <c r="N335" i="12"/>
  <c r="D336" i="12"/>
  <c r="D113" i="29" s="1"/>
  <c r="E336" i="12"/>
  <c r="F336" i="12"/>
  <c r="H336" i="12"/>
  <c r="K336" i="12"/>
  <c r="J336" i="12" s="1"/>
  <c r="L336" i="12"/>
  <c r="M336" i="12"/>
  <c r="N336" i="12"/>
  <c r="D337" i="12"/>
  <c r="D114" i="29" s="1"/>
  <c r="E337" i="12"/>
  <c r="F337" i="12"/>
  <c r="H337" i="12"/>
  <c r="K337" i="12"/>
  <c r="J337" i="12" s="1"/>
  <c r="D338" i="12"/>
  <c r="D115" i="29" s="1"/>
  <c r="E338" i="12"/>
  <c r="F338" i="12"/>
  <c r="H338" i="12"/>
  <c r="K338" i="12"/>
  <c r="J338" i="12" s="1"/>
  <c r="L338" i="12"/>
  <c r="M338" i="12"/>
  <c r="N338" i="12"/>
  <c r="D339" i="12"/>
  <c r="D116" i="29" s="1"/>
  <c r="E339" i="12"/>
  <c r="F339" i="12"/>
  <c r="H339" i="12"/>
  <c r="K339" i="12"/>
  <c r="J339" i="12" s="1"/>
  <c r="D340" i="12"/>
  <c r="D117" i="29" s="1"/>
  <c r="E340" i="12"/>
  <c r="F340" i="12"/>
  <c r="H340" i="12"/>
  <c r="K340" i="12"/>
  <c r="J340" i="12" s="1"/>
  <c r="D341" i="12"/>
  <c r="D118" i="29" s="1"/>
  <c r="E341" i="12"/>
  <c r="F341" i="12"/>
  <c r="H341" i="12"/>
  <c r="K341" i="12"/>
  <c r="J341" i="12" s="1"/>
  <c r="D342" i="12"/>
  <c r="D119" i="29" s="1"/>
  <c r="E342" i="12"/>
  <c r="F342" i="12"/>
  <c r="H342" i="12"/>
  <c r="K342" i="12"/>
  <c r="J342" i="12" s="1"/>
  <c r="D343" i="12"/>
  <c r="D120" i="29" s="1"/>
  <c r="E343" i="12"/>
  <c r="F343" i="12"/>
  <c r="H343" i="12"/>
  <c r="K343" i="12"/>
  <c r="J343" i="12" s="1"/>
  <c r="L343" i="12"/>
  <c r="M343" i="12"/>
  <c r="N343" i="12"/>
  <c r="D344" i="12"/>
  <c r="D121" i="29" s="1"/>
  <c r="E344" i="12"/>
  <c r="F344" i="12"/>
  <c r="H344" i="12"/>
  <c r="K344" i="12"/>
  <c r="J344" i="12" s="1"/>
  <c r="L344" i="12"/>
  <c r="M344" i="12"/>
  <c r="N344" i="12"/>
  <c r="D298" i="12"/>
  <c r="D75" i="29" s="1"/>
  <c r="E298" i="12"/>
  <c r="F298" i="12"/>
  <c r="H298" i="12"/>
  <c r="D299" i="12"/>
  <c r="D76" i="29" s="1"/>
  <c r="E299" i="12"/>
  <c r="F299" i="12"/>
  <c r="H299" i="12"/>
  <c r="K299" i="12"/>
  <c r="J299" i="12" s="1"/>
  <c r="D300" i="12"/>
  <c r="D77" i="29" s="1"/>
  <c r="E300" i="12"/>
  <c r="F300" i="12"/>
  <c r="H300" i="12"/>
  <c r="K300" i="12"/>
  <c r="J300" i="12" s="1"/>
  <c r="L300" i="12"/>
  <c r="M300" i="12"/>
  <c r="N300" i="12"/>
  <c r="D301" i="12"/>
  <c r="D78" i="29" s="1"/>
  <c r="E301" i="12"/>
  <c r="F301" i="12"/>
  <c r="H301" i="12"/>
  <c r="K301" i="12"/>
  <c r="J301" i="12" s="1"/>
  <c r="L301" i="12"/>
  <c r="M301" i="12"/>
  <c r="N301" i="12"/>
  <c r="D302" i="12"/>
  <c r="D79" i="29" s="1"/>
  <c r="E302" i="12"/>
  <c r="F302" i="12"/>
  <c r="H302" i="12"/>
  <c r="K302" i="12"/>
  <c r="J302" i="12" s="1"/>
  <c r="L302" i="12"/>
  <c r="M302" i="12"/>
  <c r="N302" i="12"/>
  <c r="D303" i="12"/>
  <c r="D80" i="29" s="1"/>
  <c r="E303" i="12"/>
  <c r="F303" i="12"/>
  <c r="H303" i="12"/>
  <c r="K303" i="12"/>
  <c r="J303" i="12" s="1"/>
  <c r="L303" i="12"/>
  <c r="M303" i="12"/>
  <c r="N303" i="12"/>
  <c r="D312" i="12"/>
  <c r="D89" i="29" s="1"/>
  <c r="E312" i="12"/>
  <c r="F312" i="12"/>
  <c r="H312" i="12"/>
  <c r="K312" i="12"/>
  <c r="J312" i="12" s="1"/>
  <c r="L312" i="12"/>
  <c r="M312" i="12"/>
  <c r="D313" i="12"/>
  <c r="E313" i="12"/>
  <c r="F313" i="12"/>
  <c r="H313" i="12"/>
  <c r="K313" i="12"/>
  <c r="J313" i="12" s="1"/>
  <c r="L313" i="12"/>
  <c r="M313" i="12"/>
  <c r="N313" i="12"/>
  <c r="D314" i="12"/>
  <c r="D91" i="29" s="1"/>
  <c r="E314" i="12"/>
  <c r="F314" i="12"/>
  <c r="H314" i="12"/>
  <c r="K314" i="12"/>
  <c r="J314" i="12" s="1"/>
  <c r="L314" i="12"/>
  <c r="M314" i="12"/>
  <c r="N314" i="12"/>
  <c r="D315" i="12"/>
  <c r="D92" i="29" s="1"/>
  <c r="E315" i="12"/>
  <c r="F315" i="12"/>
  <c r="H315" i="12"/>
  <c r="K315" i="12"/>
  <c r="J315" i="12" s="1"/>
  <c r="L315" i="12"/>
  <c r="M315" i="12"/>
  <c r="N315" i="12"/>
  <c r="D316" i="12"/>
  <c r="D93" i="29" s="1"/>
  <c r="E316" i="12"/>
  <c r="F316" i="12"/>
  <c r="H316" i="12"/>
  <c r="K316" i="12"/>
  <c r="J316" i="12" s="1"/>
  <c r="L316" i="12"/>
  <c r="M316" i="12"/>
  <c r="N316" i="12"/>
  <c r="D317" i="12"/>
  <c r="D94" i="29" s="1"/>
  <c r="E317" i="12"/>
  <c r="F317" i="12"/>
  <c r="H317" i="12"/>
  <c r="K317" i="12"/>
  <c r="J317" i="12" s="1"/>
  <c r="L317" i="12"/>
  <c r="M317" i="12"/>
  <c r="N317" i="12"/>
  <c r="D318" i="12"/>
  <c r="D95" i="29" s="1"/>
  <c r="E318" i="12"/>
  <c r="F318" i="12"/>
  <c r="H318" i="12"/>
  <c r="D319" i="12"/>
  <c r="D96" i="29" s="1"/>
  <c r="E319" i="12"/>
  <c r="F319" i="12"/>
  <c r="H319" i="12"/>
  <c r="D320" i="12"/>
  <c r="D97" i="29" s="1"/>
  <c r="E320" i="12"/>
  <c r="F320" i="12"/>
  <c r="H320" i="12"/>
  <c r="K320" i="12"/>
  <c r="J320" i="12" s="1"/>
  <c r="L320" i="12"/>
  <c r="M320" i="12"/>
  <c r="N320" i="12"/>
  <c r="D321" i="12"/>
  <c r="E321" i="12"/>
  <c r="F321" i="12"/>
  <c r="H321" i="12"/>
  <c r="K321" i="12"/>
  <c r="J321" i="12" s="1"/>
  <c r="L321" i="12"/>
  <c r="M321" i="12"/>
  <c r="N321" i="12"/>
  <c r="D322" i="12"/>
  <c r="E322" i="12"/>
  <c r="F322" i="12"/>
  <c r="H322" i="12"/>
  <c r="K322" i="12"/>
  <c r="J322" i="12" s="1"/>
  <c r="L322" i="12"/>
  <c r="M322" i="12"/>
  <c r="N322" i="12"/>
  <c r="D323" i="12"/>
  <c r="D100" i="29" s="1"/>
  <c r="E323" i="12"/>
  <c r="F323" i="12"/>
  <c r="H323" i="12"/>
  <c r="K323" i="12"/>
  <c r="J323" i="12" s="1"/>
  <c r="L323" i="12"/>
  <c r="M323" i="12"/>
  <c r="N323" i="12"/>
  <c r="D324" i="12"/>
  <c r="D101" i="29" s="1"/>
  <c r="E324" i="12"/>
  <c r="F324" i="12"/>
  <c r="H324" i="12"/>
  <c r="K324" i="12"/>
  <c r="J324" i="12" s="1"/>
  <c r="L324" i="12"/>
  <c r="M324" i="12"/>
  <c r="N324" i="12"/>
  <c r="D325" i="12"/>
  <c r="D102" i="29" s="1"/>
  <c r="E325" i="12"/>
  <c r="F325" i="12"/>
  <c r="H325" i="12"/>
  <c r="D326" i="12"/>
  <c r="D103" i="29" s="1"/>
  <c r="E326" i="12"/>
  <c r="F326" i="12"/>
  <c r="H326" i="12"/>
  <c r="K326" i="12"/>
  <c r="J326" i="12" s="1"/>
  <c r="L326" i="12"/>
  <c r="M326" i="12"/>
  <c r="N326" i="12"/>
  <c r="D327" i="12"/>
  <c r="D104" i="29" s="1"/>
  <c r="E327" i="12"/>
  <c r="F327" i="12"/>
  <c r="H327" i="12"/>
  <c r="K327" i="12"/>
  <c r="J327" i="12" s="1"/>
  <c r="L327" i="12"/>
  <c r="M327" i="12"/>
  <c r="N327" i="12"/>
  <c r="D328" i="12"/>
  <c r="D105" i="29" s="1"/>
  <c r="E328" i="12"/>
  <c r="F328" i="12"/>
  <c r="H328" i="12"/>
  <c r="K328" i="12"/>
  <c r="J328" i="12" s="1"/>
  <c r="L328" i="12"/>
  <c r="M328" i="12"/>
  <c r="N328" i="12"/>
  <c r="D329" i="12"/>
  <c r="D106" i="29" s="1"/>
  <c r="E329" i="12"/>
  <c r="F329" i="12"/>
  <c r="H329" i="12"/>
  <c r="D330" i="12"/>
  <c r="D107" i="29" s="1"/>
  <c r="E330" i="12"/>
  <c r="F330" i="12"/>
  <c r="H330" i="12"/>
  <c r="D331" i="12"/>
  <c r="D108" i="29" s="1"/>
  <c r="E331" i="12"/>
  <c r="F331" i="12"/>
  <c r="H331" i="12"/>
  <c r="K331" i="12"/>
  <c r="J331" i="12" s="1"/>
  <c r="L331" i="12"/>
  <c r="M331" i="12"/>
  <c r="N331" i="12"/>
  <c r="D332" i="12"/>
  <c r="D109" i="29" s="1"/>
  <c r="E332" i="12"/>
  <c r="F332" i="12"/>
  <c r="H332" i="12"/>
  <c r="K332" i="12"/>
  <c r="J332" i="12" s="1"/>
  <c r="L332" i="12"/>
  <c r="M332" i="12"/>
  <c r="N332" i="12"/>
  <c r="D333" i="12"/>
  <c r="D110" i="29" s="1"/>
  <c r="E333" i="12"/>
  <c r="F333" i="12"/>
  <c r="H333" i="12"/>
  <c r="K333" i="12"/>
  <c r="J333" i="12" s="1"/>
  <c r="L333" i="12"/>
  <c r="M333" i="12"/>
  <c r="D334" i="12"/>
  <c r="D111" i="29" s="1"/>
  <c r="E334" i="12"/>
  <c r="F334" i="12"/>
  <c r="H334" i="12"/>
  <c r="K334" i="12"/>
  <c r="J334" i="12" s="1"/>
  <c r="D297" i="12"/>
  <c r="D74" i="29" s="1"/>
  <c r="E297" i="12"/>
  <c r="F297" i="12"/>
  <c r="H297" i="12"/>
  <c r="K297" i="12"/>
  <c r="J297" i="12" s="1"/>
  <c r="L297" i="12"/>
  <c r="M297" i="12"/>
  <c r="D286" i="12"/>
  <c r="D63" i="29" s="1"/>
  <c r="D287" i="12"/>
  <c r="D64" i="29" s="1"/>
  <c r="E287" i="12"/>
  <c r="F287" i="12"/>
  <c r="H287" i="12"/>
  <c r="K287" i="12"/>
  <c r="J287" i="12" s="1"/>
  <c r="L287" i="12"/>
  <c r="M287" i="12"/>
  <c r="N287" i="12"/>
  <c r="D288" i="12"/>
  <c r="D65" i="29" s="1"/>
  <c r="E288" i="12"/>
  <c r="F288" i="12"/>
  <c r="H288" i="12"/>
  <c r="K288" i="12"/>
  <c r="J288" i="12" s="1"/>
  <c r="L288" i="12"/>
  <c r="M288" i="12"/>
  <c r="N288" i="12"/>
  <c r="D289" i="12"/>
  <c r="D66" i="29" s="1"/>
  <c r="E289" i="12"/>
  <c r="F289" i="12"/>
  <c r="H289" i="12"/>
  <c r="K289" i="12"/>
  <c r="J289" i="12" s="1"/>
  <c r="L289" i="12"/>
  <c r="M289" i="12"/>
  <c r="D290" i="12"/>
  <c r="D67" i="29" s="1"/>
  <c r="E290" i="12"/>
  <c r="F290" i="12"/>
  <c r="H290" i="12"/>
  <c r="K290" i="12"/>
  <c r="J290" i="12" s="1"/>
  <c r="L290" i="12"/>
  <c r="M290" i="12"/>
  <c r="N290" i="12"/>
  <c r="D291" i="12"/>
  <c r="D68" i="29" s="1"/>
  <c r="E291" i="12"/>
  <c r="F291" i="12"/>
  <c r="H291" i="12"/>
  <c r="D292" i="12"/>
  <c r="D69" i="29" s="1"/>
  <c r="E292" i="12"/>
  <c r="F292" i="12"/>
  <c r="H292" i="12"/>
  <c r="D293" i="12"/>
  <c r="D70" i="29" s="1"/>
  <c r="E293" i="12"/>
  <c r="F293" i="12"/>
  <c r="H293" i="12"/>
  <c r="K293" i="12"/>
  <c r="J293" i="12" s="1"/>
  <c r="D294" i="12"/>
  <c r="D71" i="29" s="1"/>
  <c r="E294" i="12"/>
  <c r="F294" i="12"/>
  <c r="H294" i="12"/>
  <c r="K294" i="12"/>
  <c r="J294" i="12" s="1"/>
  <c r="L294" i="12"/>
  <c r="M294" i="12"/>
  <c r="N294" i="12"/>
  <c r="D295" i="12"/>
  <c r="D72" i="29" s="1"/>
  <c r="E295" i="12"/>
  <c r="F295" i="12"/>
  <c r="H295" i="12"/>
  <c r="D285" i="12"/>
  <c r="D62" i="29" s="1"/>
  <c r="E285" i="12"/>
  <c r="F285" i="12"/>
  <c r="D279" i="12"/>
  <c r="D56" i="29" s="1"/>
  <c r="E279" i="12"/>
  <c r="F279" i="12"/>
  <c r="H279" i="12"/>
  <c r="K279" i="12"/>
  <c r="J279" i="12" s="1"/>
  <c r="L279" i="12"/>
  <c r="M279" i="12"/>
  <c r="N279" i="12"/>
  <c r="D280" i="12"/>
  <c r="D57" i="29" s="1"/>
  <c r="E280" i="12"/>
  <c r="F280" i="12"/>
  <c r="H280" i="12"/>
  <c r="K280" i="12"/>
  <c r="J280" i="12" s="1"/>
  <c r="L280" i="12"/>
  <c r="D281" i="12"/>
  <c r="D58" i="29" s="1"/>
  <c r="E281" i="12"/>
  <c r="F281" i="12"/>
  <c r="H281" i="12"/>
  <c r="K281" i="12"/>
  <c r="J281" i="12" s="1"/>
  <c r="D282" i="12"/>
  <c r="D59" i="29" s="1"/>
  <c r="E282" i="12"/>
  <c r="F282" i="12"/>
  <c r="H282" i="12"/>
  <c r="K282" i="12"/>
  <c r="J282" i="12" s="1"/>
  <c r="L282" i="12"/>
  <c r="M282" i="12"/>
  <c r="N282" i="12"/>
  <c r="D283" i="12"/>
  <c r="D60" i="29" s="1"/>
  <c r="E283" i="12"/>
  <c r="F283" i="12"/>
  <c r="H283" i="12"/>
  <c r="D278" i="12"/>
  <c r="D55" i="29" s="1"/>
  <c r="E278" i="12"/>
  <c r="F278" i="12"/>
  <c r="D274" i="12"/>
  <c r="D51" i="29" s="1"/>
  <c r="E274" i="12"/>
  <c r="F274" i="12"/>
  <c r="H274" i="12"/>
  <c r="K274" i="12"/>
  <c r="J274" i="12" s="1"/>
  <c r="D275" i="12"/>
  <c r="D52" i="29" s="1"/>
  <c r="E275" i="12"/>
  <c r="F275" i="12"/>
  <c r="H275" i="12"/>
  <c r="K275" i="12"/>
  <c r="J275" i="12" s="1"/>
  <c r="L275" i="12"/>
  <c r="D276" i="12"/>
  <c r="D53" i="29" s="1"/>
  <c r="E276" i="12"/>
  <c r="F276" i="12"/>
  <c r="H276" i="12"/>
  <c r="K276" i="12"/>
  <c r="J276" i="12" s="1"/>
  <c r="D273" i="12"/>
  <c r="D50" i="29" s="1"/>
  <c r="E273" i="12"/>
  <c r="F273" i="12"/>
  <c r="H273" i="12"/>
  <c r="K273" i="12"/>
  <c r="J273" i="12" s="1"/>
  <c r="D272" i="12"/>
  <c r="D49" i="29" s="1"/>
  <c r="E272" i="12"/>
  <c r="F272" i="12"/>
  <c r="H272" i="12"/>
  <c r="D234" i="12"/>
  <c r="D11" i="29" s="1"/>
  <c r="E234" i="12"/>
  <c r="F234" i="12"/>
  <c r="H234" i="12"/>
  <c r="K234" i="12"/>
  <c r="J234" i="12" s="1"/>
  <c r="L234" i="12"/>
  <c r="M234" i="12"/>
  <c r="N234" i="12"/>
  <c r="D235" i="12"/>
  <c r="D12" i="29" s="1"/>
  <c r="E235" i="12"/>
  <c r="F235" i="12"/>
  <c r="H235" i="12"/>
  <c r="K235" i="12"/>
  <c r="J235" i="12" s="1"/>
  <c r="L235" i="12"/>
  <c r="M235" i="12"/>
  <c r="N235" i="12"/>
  <c r="D236" i="12"/>
  <c r="D13" i="29" s="1"/>
  <c r="E236" i="12"/>
  <c r="F236" i="12"/>
  <c r="H236" i="12"/>
  <c r="K236" i="12"/>
  <c r="J236" i="12" s="1"/>
  <c r="L236" i="12"/>
  <c r="M236" i="12"/>
  <c r="N236" i="12"/>
  <c r="D237" i="12"/>
  <c r="D14" i="29" s="1"/>
  <c r="E237" i="12"/>
  <c r="F237" i="12"/>
  <c r="H237" i="12"/>
  <c r="K237" i="12"/>
  <c r="J237" i="12" s="1"/>
  <c r="L237" i="12"/>
  <c r="M237" i="12"/>
  <c r="N237" i="12"/>
  <c r="D238" i="12"/>
  <c r="D15" i="29" s="1"/>
  <c r="E238" i="12"/>
  <c r="F238" i="12"/>
  <c r="H238" i="12"/>
  <c r="K238" i="12"/>
  <c r="J238" i="12" s="1"/>
  <c r="L238" i="12"/>
  <c r="M238" i="12"/>
  <c r="N238" i="12"/>
  <c r="D239" i="12"/>
  <c r="D16" i="29" s="1"/>
  <c r="E239" i="12"/>
  <c r="F239" i="12"/>
  <c r="H239" i="12"/>
  <c r="K239" i="12"/>
  <c r="J239" i="12" s="1"/>
  <c r="L239" i="12"/>
  <c r="M239" i="12"/>
  <c r="D240" i="12"/>
  <c r="D17" i="29" s="1"/>
  <c r="E240" i="12"/>
  <c r="F240" i="12"/>
  <c r="H240" i="12"/>
  <c r="D241" i="12"/>
  <c r="D18" i="29" s="1"/>
  <c r="E241" i="12"/>
  <c r="F241" i="12"/>
  <c r="H241" i="12"/>
  <c r="K241" i="12"/>
  <c r="J241" i="12" s="1"/>
  <c r="L241" i="12"/>
  <c r="D242" i="12"/>
  <c r="D19" i="29" s="1"/>
  <c r="E242" i="12"/>
  <c r="F242" i="12"/>
  <c r="H242" i="12"/>
  <c r="K242" i="12"/>
  <c r="J242" i="12" s="1"/>
  <c r="D243" i="12"/>
  <c r="D20" i="29" s="1"/>
  <c r="E243" i="12"/>
  <c r="F243" i="12"/>
  <c r="H243" i="12"/>
  <c r="D244" i="12"/>
  <c r="D21" i="29" s="1"/>
  <c r="E244" i="12"/>
  <c r="F244" i="12"/>
  <c r="H244" i="12"/>
  <c r="K244" i="12"/>
  <c r="J244" i="12" s="1"/>
  <c r="L244" i="12"/>
  <c r="M244" i="12"/>
  <c r="N244" i="12"/>
  <c r="D245" i="12"/>
  <c r="D22" i="29" s="1"/>
  <c r="E245" i="12"/>
  <c r="F245" i="12"/>
  <c r="H245" i="12"/>
  <c r="K245" i="12"/>
  <c r="J245" i="12" s="1"/>
  <c r="L245" i="12"/>
  <c r="M245" i="12"/>
  <c r="N245" i="12"/>
  <c r="D246" i="12"/>
  <c r="D23" i="29" s="1"/>
  <c r="E23" i="29" s="1"/>
  <c r="E246" i="12"/>
  <c r="F246" i="12"/>
  <c r="H246" i="12"/>
  <c r="K246" i="12"/>
  <c r="J246" i="12" s="1"/>
  <c r="L246" i="12"/>
  <c r="M246" i="12"/>
  <c r="N246" i="12"/>
  <c r="D247" i="12"/>
  <c r="D24" i="29" s="1"/>
  <c r="E24" i="29" s="1"/>
  <c r="E247" i="12"/>
  <c r="F247" i="12"/>
  <c r="H247" i="12"/>
  <c r="K247" i="12"/>
  <c r="J247" i="12" s="1"/>
  <c r="L247" i="12"/>
  <c r="M247" i="12"/>
  <c r="N247" i="12"/>
  <c r="D249" i="12"/>
  <c r="D26" i="29" s="1"/>
  <c r="E26" i="29" s="1"/>
  <c r="E249" i="12"/>
  <c r="F249" i="12"/>
  <c r="H249" i="12"/>
  <c r="K249" i="12"/>
  <c r="J249" i="12" s="1"/>
  <c r="L249" i="12"/>
  <c r="M249" i="12"/>
  <c r="N249" i="12"/>
  <c r="D250" i="12"/>
  <c r="D27" i="29" s="1"/>
  <c r="E27" i="29" s="1"/>
  <c r="E250" i="12"/>
  <c r="F250" i="12"/>
  <c r="H250" i="12"/>
  <c r="K250" i="12"/>
  <c r="J250" i="12" s="1"/>
  <c r="L250" i="12"/>
  <c r="M250" i="12"/>
  <c r="N250" i="12"/>
  <c r="D251" i="12"/>
  <c r="D28" i="29" s="1"/>
  <c r="E28" i="29" s="1"/>
  <c r="E251" i="12"/>
  <c r="F251" i="12"/>
  <c r="H251" i="12"/>
  <c r="K251" i="12"/>
  <c r="J251" i="12" s="1"/>
  <c r="L251" i="12"/>
  <c r="M251" i="12"/>
  <c r="N251" i="12"/>
  <c r="D252" i="12"/>
  <c r="D29" i="29" s="1"/>
  <c r="E29" i="29" s="1"/>
  <c r="E252" i="12"/>
  <c r="F252" i="12"/>
  <c r="H252" i="12"/>
  <c r="K252" i="12"/>
  <c r="J252" i="12" s="1"/>
  <c r="L252" i="12"/>
  <c r="M252" i="12"/>
  <c r="N252" i="12"/>
  <c r="D253" i="12"/>
  <c r="D30" i="29" s="1"/>
  <c r="E30" i="29" s="1"/>
  <c r="E253" i="12"/>
  <c r="F253" i="12"/>
  <c r="H253" i="12"/>
  <c r="K253" i="12"/>
  <c r="J253" i="12" s="1"/>
  <c r="L253" i="12"/>
  <c r="M253" i="12"/>
  <c r="N253" i="12"/>
  <c r="D254" i="12"/>
  <c r="D31" i="29" s="1"/>
  <c r="E31" i="29" s="1"/>
  <c r="E254" i="12"/>
  <c r="F254" i="12"/>
  <c r="H254" i="12"/>
  <c r="K254" i="12"/>
  <c r="J254" i="12" s="1"/>
  <c r="L254" i="12"/>
  <c r="M254" i="12"/>
  <c r="N254" i="12"/>
  <c r="D255" i="12"/>
  <c r="D32" i="29" s="1"/>
  <c r="E32" i="29" s="1"/>
  <c r="E255" i="12"/>
  <c r="F255" i="12"/>
  <c r="H255" i="12"/>
  <c r="K255" i="12"/>
  <c r="J255" i="12" s="1"/>
  <c r="L255" i="12"/>
  <c r="M255" i="12"/>
  <c r="N255" i="12"/>
  <c r="D256" i="12"/>
  <c r="D33" i="29" s="1"/>
  <c r="E33" i="29" s="1"/>
  <c r="E256" i="12"/>
  <c r="F256" i="12"/>
  <c r="H256" i="12"/>
  <c r="K256" i="12"/>
  <c r="J256" i="12" s="1"/>
  <c r="L256" i="12"/>
  <c r="M256" i="12"/>
  <c r="N256" i="12"/>
  <c r="D257" i="12"/>
  <c r="D34" i="29" s="1"/>
  <c r="E34" i="29" s="1"/>
  <c r="E257" i="12"/>
  <c r="F257" i="12"/>
  <c r="H257" i="12"/>
  <c r="K257" i="12"/>
  <c r="J257" i="12" s="1"/>
  <c r="L257" i="12"/>
  <c r="M257" i="12"/>
  <c r="N257" i="12"/>
  <c r="D258" i="12"/>
  <c r="D35" i="29" s="1"/>
  <c r="E35" i="29" s="1"/>
  <c r="E258" i="12"/>
  <c r="F258" i="12"/>
  <c r="H258" i="12"/>
  <c r="K258" i="12"/>
  <c r="J258" i="12" s="1"/>
  <c r="L258" i="12"/>
  <c r="M258" i="12"/>
  <c r="N258" i="12"/>
  <c r="D259" i="12"/>
  <c r="D36" i="29" s="1"/>
  <c r="E36" i="29" s="1"/>
  <c r="E259" i="12"/>
  <c r="F259" i="12"/>
  <c r="H259" i="12"/>
  <c r="D260" i="12"/>
  <c r="D37" i="29" s="1"/>
  <c r="E37" i="29" s="1"/>
  <c r="E260" i="12"/>
  <c r="F260" i="12"/>
  <c r="H260" i="12"/>
  <c r="K260" i="12"/>
  <c r="J260" i="12" s="1"/>
  <c r="D261" i="12"/>
  <c r="D38" i="29" s="1"/>
  <c r="E38" i="29" s="1"/>
  <c r="E261" i="12"/>
  <c r="F261" i="12"/>
  <c r="H261" i="12"/>
  <c r="K261" i="12"/>
  <c r="J261" i="12" s="1"/>
  <c r="L261" i="12"/>
  <c r="M261" i="12"/>
  <c r="N261" i="12"/>
  <c r="D262" i="12"/>
  <c r="D39" i="29" s="1"/>
  <c r="E39" i="29" s="1"/>
  <c r="E262" i="12"/>
  <c r="F262" i="12"/>
  <c r="H262" i="12"/>
  <c r="K262" i="12"/>
  <c r="J262" i="12" s="1"/>
  <c r="L262" i="12"/>
  <c r="M262" i="12"/>
  <c r="N262" i="12"/>
  <c r="D263" i="12"/>
  <c r="D40" i="29" s="1"/>
  <c r="E40" i="29" s="1"/>
  <c r="E263" i="12"/>
  <c r="F263" i="12"/>
  <c r="H263" i="12"/>
  <c r="K263" i="12"/>
  <c r="J263" i="12" s="1"/>
  <c r="L263" i="12"/>
  <c r="M263" i="12"/>
  <c r="N263" i="12"/>
  <c r="D264" i="12"/>
  <c r="D41" i="29" s="1"/>
  <c r="E41" i="29" s="1"/>
  <c r="E264" i="12"/>
  <c r="F264" i="12"/>
  <c r="H264" i="12"/>
  <c r="D265" i="12"/>
  <c r="E265" i="12"/>
  <c r="F265" i="12"/>
  <c r="H265" i="12"/>
  <c r="K265" i="12"/>
  <c r="J265" i="12" s="1"/>
  <c r="L265" i="12"/>
  <c r="M265" i="12"/>
  <c r="N265" i="12"/>
  <c r="D266" i="12"/>
  <c r="E266" i="12"/>
  <c r="F266" i="12"/>
  <c r="H266" i="12"/>
  <c r="K266" i="12"/>
  <c r="J266" i="12" s="1"/>
  <c r="L266" i="12"/>
  <c r="M266" i="12"/>
  <c r="N266" i="12"/>
  <c r="D267" i="12"/>
  <c r="D44" i="29" s="1"/>
  <c r="E267" i="12"/>
  <c r="F267" i="12"/>
  <c r="H267" i="12"/>
  <c r="K267" i="12"/>
  <c r="J267" i="12" s="1"/>
  <c r="L267" i="12"/>
  <c r="M267" i="12"/>
  <c r="N267" i="12"/>
  <c r="D268" i="12"/>
  <c r="D45" i="29" s="1"/>
  <c r="E268" i="12"/>
  <c r="F268" i="12"/>
  <c r="H268" i="12"/>
  <c r="K268" i="12"/>
  <c r="J268" i="12" s="1"/>
  <c r="L268" i="12"/>
  <c r="M268" i="12"/>
  <c r="N268" i="12"/>
  <c r="D269" i="12"/>
  <c r="D46" i="29" s="1"/>
  <c r="E269" i="12"/>
  <c r="F269" i="12"/>
  <c r="H269" i="12"/>
  <c r="K269" i="12"/>
  <c r="J269" i="12" s="1"/>
  <c r="D270" i="12"/>
  <c r="D47" i="29" s="1"/>
  <c r="E270" i="12"/>
  <c r="F270" i="12"/>
  <c r="H270" i="12"/>
  <c r="K270" i="12"/>
  <c r="J270" i="12" s="1"/>
  <c r="E233" i="12"/>
  <c r="F233" i="12"/>
  <c r="H233" i="12"/>
  <c r="K233" i="12"/>
  <c r="J233" i="12" s="1"/>
  <c r="L233" i="12"/>
  <c r="E16" i="29" l="1"/>
  <c r="E15" i="29"/>
  <c r="E14" i="29"/>
  <c r="E13" i="29"/>
  <c r="E12" i="29"/>
  <c r="E11" i="29"/>
  <c r="F11" i="29" s="1"/>
  <c r="H11" i="29" s="1"/>
  <c r="K11" i="29" s="1"/>
  <c r="L11" i="29" s="1"/>
  <c r="M11" i="29" s="1"/>
  <c r="N11" i="29" s="1"/>
  <c r="G240" i="12"/>
  <c r="I240" i="12"/>
  <c r="G274" i="12"/>
  <c r="I274" i="12"/>
  <c r="G260" i="12"/>
  <c r="I260" i="12"/>
  <c r="G243" i="12"/>
  <c r="I243" i="12"/>
  <c r="G295" i="12"/>
  <c r="I295" i="12"/>
  <c r="G294" i="12"/>
  <c r="I294" i="12"/>
  <c r="G333" i="12"/>
  <c r="I333" i="12"/>
  <c r="G332" i="12"/>
  <c r="I332" i="12"/>
  <c r="G331" i="12"/>
  <c r="I331" i="12"/>
  <c r="G329" i="12"/>
  <c r="I329" i="12"/>
  <c r="G328" i="12"/>
  <c r="I328" i="12"/>
  <c r="G327" i="12"/>
  <c r="I327" i="12"/>
  <c r="G326" i="12"/>
  <c r="I326" i="12"/>
  <c r="G319" i="12"/>
  <c r="I319" i="12"/>
  <c r="G299" i="12"/>
  <c r="I299" i="12"/>
  <c r="G339" i="12"/>
  <c r="I339" i="12"/>
  <c r="G338" i="12"/>
  <c r="I338" i="12"/>
  <c r="G280" i="12"/>
  <c r="I280" i="12"/>
  <c r="G279" i="12"/>
  <c r="I279" i="12"/>
  <c r="G292" i="12"/>
  <c r="I292" i="12"/>
  <c r="G334" i="12"/>
  <c r="I334" i="12"/>
  <c r="G342" i="12"/>
  <c r="I342" i="12"/>
  <c r="G268" i="12"/>
  <c r="I268" i="12"/>
  <c r="G270" i="12"/>
  <c r="I270" i="12"/>
  <c r="E46" i="29"/>
  <c r="F46" i="29" s="1"/>
  <c r="H46" i="29" s="1"/>
  <c r="K46" i="29" s="1"/>
  <c r="L46" i="29" s="1"/>
  <c r="M46" i="29" s="1"/>
  <c r="N46" i="29" s="1"/>
  <c r="E45" i="29"/>
  <c r="F45" i="29" s="1"/>
  <c r="H45" i="29" s="1"/>
  <c r="K45" i="29" s="1"/>
  <c r="L45" i="29" s="1"/>
  <c r="M45" i="29" s="1"/>
  <c r="N45" i="29" s="1"/>
  <c r="E44" i="29"/>
  <c r="E17" i="29"/>
  <c r="G272" i="12"/>
  <c r="I272" i="12"/>
  <c r="G275" i="12"/>
  <c r="I275" i="12"/>
  <c r="G267" i="12"/>
  <c r="I267" i="12"/>
  <c r="G241" i="12"/>
  <c r="I241" i="12"/>
  <c r="G281" i="12"/>
  <c r="I281" i="12"/>
  <c r="G312" i="12"/>
  <c r="I312" i="12"/>
  <c r="G303" i="12"/>
  <c r="I303" i="12"/>
  <c r="G302" i="12"/>
  <c r="I302" i="12"/>
  <c r="G301" i="12"/>
  <c r="I301" i="12"/>
  <c r="G300" i="12"/>
  <c r="I300" i="12"/>
  <c r="G340" i="12"/>
  <c r="I340" i="12"/>
  <c r="G266" i="12"/>
  <c r="I266" i="12"/>
  <c r="G264" i="12"/>
  <c r="I264" i="12"/>
  <c r="G261" i="12"/>
  <c r="I261" i="12"/>
  <c r="G259" i="12"/>
  <c r="I259" i="12"/>
  <c r="G258" i="12"/>
  <c r="I258" i="12"/>
  <c r="G257" i="12"/>
  <c r="I257" i="12"/>
  <c r="G256" i="12"/>
  <c r="I256" i="12"/>
  <c r="G254" i="12"/>
  <c r="I254" i="12"/>
  <c r="G253" i="12"/>
  <c r="I253" i="12"/>
  <c r="G252" i="12"/>
  <c r="I252" i="12"/>
  <c r="G251" i="12"/>
  <c r="I251" i="12"/>
  <c r="G250" i="12"/>
  <c r="I250" i="12"/>
  <c r="G249" i="12"/>
  <c r="I249" i="12"/>
  <c r="G247" i="12"/>
  <c r="I247" i="12"/>
  <c r="G246" i="12"/>
  <c r="I246" i="12"/>
  <c r="G245" i="12"/>
  <c r="I245" i="12"/>
  <c r="G244" i="12"/>
  <c r="I244" i="12"/>
  <c r="G276" i="12"/>
  <c r="I276" i="12"/>
  <c r="G289" i="12"/>
  <c r="I289" i="12"/>
  <c r="G288" i="12"/>
  <c r="I288" i="12"/>
  <c r="G287" i="12"/>
  <c r="I287" i="12"/>
  <c r="G297" i="12"/>
  <c r="I297" i="12"/>
  <c r="G330" i="12"/>
  <c r="I330" i="12"/>
  <c r="G325" i="12"/>
  <c r="I325" i="12"/>
  <c r="G324" i="12"/>
  <c r="I324" i="12"/>
  <c r="G323" i="12"/>
  <c r="I323" i="12"/>
  <c r="G322" i="12"/>
  <c r="I322" i="12"/>
  <c r="G321" i="12"/>
  <c r="I321" i="12"/>
  <c r="G320" i="12"/>
  <c r="I320" i="12"/>
  <c r="G318" i="12"/>
  <c r="I318" i="12"/>
  <c r="G317" i="12"/>
  <c r="I317" i="12"/>
  <c r="G316" i="12"/>
  <c r="I316" i="12"/>
  <c r="G315" i="12"/>
  <c r="I315" i="12"/>
  <c r="G314" i="12"/>
  <c r="I314" i="12"/>
  <c r="G313" i="12"/>
  <c r="I313" i="12"/>
  <c r="G298" i="12"/>
  <c r="I298" i="12"/>
  <c r="G344" i="12"/>
  <c r="I344" i="12"/>
  <c r="G343" i="12"/>
  <c r="I343" i="12"/>
  <c r="G269" i="12"/>
  <c r="I269" i="12"/>
  <c r="G262" i="12"/>
  <c r="I262" i="12"/>
  <c r="G255" i="12"/>
  <c r="I255" i="12"/>
  <c r="E47" i="29"/>
  <c r="F47" i="29" s="1"/>
  <c r="H47" i="29" s="1"/>
  <c r="K47" i="29" s="1"/>
  <c r="L47" i="29" s="1"/>
  <c r="M47" i="29" s="1"/>
  <c r="N47" i="29" s="1"/>
  <c r="G242" i="12"/>
  <c r="I242" i="12"/>
  <c r="G293" i="12"/>
  <c r="I293" i="12"/>
  <c r="G291" i="12"/>
  <c r="I291" i="12"/>
  <c r="G290" i="12"/>
  <c r="I290" i="12"/>
  <c r="G337" i="12"/>
  <c r="I337" i="12"/>
  <c r="G336" i="12"/>
  <c r="I336" i="12"/>
  <c r="G335" i="12"/>
  <c r="I335" i="12"/>
  <c r="G265" i="12"/>
  <c r="I265" i="12"/>
  <c r="G273" i="12"/>
  <c r="I273" i="12"/>
  <c r="G263" i="12"/>
  <c r="I263" i="12"/>
  <c r="G233" i="12"/>
  <c r="I233" i="12"/>
  <c r="G239" i="12"/>
  <c r="I239" i="12"/>
  <c r="G238" i="12"/>
  <c r="I238" i="12"/>
  <c r="G237" i="12"/>
  <c r="I237" i="12"/>
  <c r="G236" i="12"/>
  <c r="I236" i="12"/>
  <c r="G235" i="12"/>
  <c r="I235" i="12"/>
  <c r="G234" i="12"/>
  <c r="I234" i="12"/>
  <c r="G283" i="12"/>
  <c r="I283" i="12"/>
  <c r="G282" i="12"/>
  <c r="I282" i="12"/>
  <c r="G341" i="12"/>
  <c r="I341" i="12"/>
  <c r="E56" i="29"/>
  <c r="F56" i="29" s="1"/>
  <c r="G56" i="29" s="1"/>
  <c r="E19" i="29"/>
  <c r="F19" i="29" s="1"/>
  <c r="H19" i="29" s="1"/>
  <c r="K19" i="29" s="1"/>
  <c r="L19" i="29" s="1"/>
  <c r="M19" i="29" s="1"/>
  <c r="N19" i="29" s="1"/>
  <c r="E62" i="29"/>
  <c r="E71" i="29"/>
  <c r="E70" i="29"/>
  <c r="E69" i="29"/>
  <c r="E68" i="29"/>
  <c r="E67" i="29"/>
  <c r="E63" i="29"/>
  <c r="E76" i="29"/>
  <c r="E51" i="29"/>
  <c r="E80" i="29"/>
  <c r="E74" i="29"/>
  <c r="E110" i="29"/>
  <c r="E109" i="29"/>
  <c r="E108" i="29"/>
  <c r="E106" i="29"/>
  <c r="E105" i="29"/>
  <c r="E104" i="29"/>
  <c r="E103" i="29"/>
  <c r="E101" i="29"/>
  <c r="E100" i="29"/>
  <c r="E97" i="29"/>
  <c r="E96" i="29"/>
  <c r="E95" i="29"/>
  <c r="E93" i="29"/>
  <c r="E92" i="29"/>
  <c r="E91" i="29"/>
  <c r="E75" i="29"/>
  <c r="E121" i="29"/>
  <c r="E120" i="29"/>
  <c r="E119" i="29"/>
  <c r="E118" i="29"/>
  <c r="E117" i="29"/>
  <c r="E116" i="29"/>
  <c r="E115" i="29"/>
  <c r="E114" i="29"/>
  <c r="E113" i="29"/>
  <c r="E112" i="29"/>
  <c r="E52" i="29"/>
  <c r="E55" i="29"/>
  <c r="E60" i="29"/>
  <c r="E59" i="29"/>
  <c r="E58" i="29"/>
  <c r="E72" i="29"/>
  <c r="E66" i="29"/>
  <c r="E65" i="29"/>
  <c r="E64" i="29"/>
  <c r="E111" i="29"/>
  <c r="F17" i="29"/>
  <c r="H17" i="29" s="1"/>
  <c r="F16" i="29"/>
  <c r="H16" i="29" s="1"/>
  <c r="K16" i="29" s="1"/>
  <c r="L16" i="29" s="1"/>
  <c r="M16" i="29" s="1"/>
  <c r="N16" i="29" s="1"/>
  <c r="F15" i="29"/>
  <c r="H15" i="29" s="1"/>
  <c r="K15" i="29" s="1"/>
  <c r="L15" i="29" s="1"/>
  <c r="M15" i="29" s="1"/>
  <c r="N15" i="29" s="1"/>
  <c r="F14" i="29"/>
  <c r="H14" i="29" s="1"/>
  <c r="K14" i="29" s="1"/>
  <c r="L14" i="29" s="1"/>
  <c r="M14" i="29" s="1"/>
  <c r="N14" i="29" s="1"/>
  <c r="F13" i="29"/>
  <c r="H13" i="29" s="1"/>
  <c r="K13" i="29" s="1"/>
  <c r="L13" i="29" s="1"/>
  <c r="M13" i="29" s="1"/>
  <c r="N13" i="29" s="1"/>
  <c r="F12" i="29"/>
  <c r="H12" i="29" s="1"/>
  <c r="K12" i="29" s="1"/>
  <c r="L12" i="29" s="1"/>
  <c r="M12" i="29" s="1"/>
  <c r="N12" i="29" s="1"/>
  <c r="E20" i="29"/>
  <c r="F20" i="29" s="1"/>
  <c r="H20" i="29" s="1"/>
  <c r="E53" i="29"/>
  <c r="F41" i="29"/>
  <c r="H41" i="29" s="1"/>
  <c r="F39" i="29"/>
  <c r="H39" i="29" s="1"/>
  <c r="K39" i="29" s="1"/>
  <c r="L39" i="29" s="1"/>
  <c r="M39" i="29" s="1"/>
  <c r="N39" i="29" s="1"/>
  <c r="F37" i="29"/>
  <c r="H37" i="29" s="1"/>
  <c r="K37" i="29" s="1"/>
  <c r="L37" i="29" s="1"/>
  <c r="M37" i="29" s="1"/>
  <c r="N37" i="29" s="1"/>
  <c r="F35" i="29"/>
  <c r="H35" i="29" s="1"/>
  <c r="K35" i="29" s="1"/>
  <c r="L35" i="29" s="1"/>
  <c r="M35" i="29" s="1"/>
  <c r="N35" i="29" s="1"/>
  <c r="F33" i="29"/>
  <c r="H33" i="29" s="1"/>
  <c r="K33" i="29" s="1"/>
  <c r="L33" i="29" s="1"/>
  <c r="M33" i="29" s="1"/>
  <c r="N33" i="29" s="1"/>
  <c r="F31" i="29"/>
  <c r="H31" i="29" s="1"/>
  <c r="K31" i="29" s="1"/>
  <c r="L31" i="29" s="1"/>
  <c r="M31" i="29" s="1"/>
  <c r="N31" i="29" s="1"/>
  <c r="F29" i="29"/>
  <c r="H29" i="29" s="1"/>
  <c r="K29" i="29" s="1"/>
  <c r="L29" i="29" s="1"/>
  <c r="M29" i="29" s="1"/>
  <c r="N29" i="29" s="1"/>
  <c r="F27" i="29"/>
  <c r="H27" i="29" s="1"/>
  <c r="K27" i="29" s="1"/>
  <c r="L27" i="29" s="1"/>
  <c r="M27" i="29" s="1"/>
  <c r="N27" i="29" s="1"/>
  <c r="F26" i="29"/>
  <c r="H26" i="29" s="1"/>
  <c r="K26" i="29" s="1"/>
  <c r="L26" i="29" s="1"/>
  <c r="M26" i="29" s="1"/>
  <c r="N26" i="29" s="1"/>
  <c r="F24" i="29"/>
  <c r="H24" i="29" s="1"/>
  <c r="K24" i="29" s="1"/>
  <c r="L24" i="29" s="1"/>
  <c r="M24" i="29" s="1"/>
  <c r="N24" i="29" s="1"/>
  <c r="F23" i="29"/>
  <c r="H23" i="29" s="1"/>
  <c r="K23" i="29" s="1"/>
  <c r="L23" i="29" s="1"/>
  <c r="M23" i="29" s="1"/>
  <c r="N23" i="29" s="1"/>
  <c r="E22" i="29"/>
  <c r="F22" i="29" s="1"/>
  <c r="H22" i="29" s="1"/>
  <c r="K22" i="29" s="1"/>
  <c r="L22" i="29" s="1"/>
  <c r="M22" i="29" s="1"/>
  <c r="N22" i="29" s="1"/>
  <c r="E21" i="29"/>
  <c r="F21" i="29" s="1"/>
  <c r="H21" i="29" s="1"/>
  <c r="K21" i="29" s="1"/>
  <c r="L21" i="29" s="1"/>
  <c r="M21" i="29" s="1"/>
  <c r="N21" i="29" s="1"/>
  <c r="E50" i="29"/>
  <c r="E107" i="29"/>
  <c r="F44" i="29"/>
  <c r="H44" i="29" s="1"/>
  <c r="K44" i="29" s="1"/>
  <c r="L44" i="29" s="1"/>
  <c r="M44" i="29" s="1"/>
  <c r="N44" i="29" s="1"/>
  <c r="F40" i="29"/>
  <c r="H40" i="29" s="1"/>
  <c r="K40" i="29" s="1"/>
  <c r="L40" i="29" s="1"/>
  <c r="M40" i="29" s="1"/>
  <c r="N40" i="29" s="1"/>
  <c r="F38" i="29"/>
  <c r="H38" i="29" s="1"/>
  <c r="K38" i="29" s="1"/>
  <c r="L38" i="29" s="1"/>
  <c r="M38" i="29" s="1"/>
  <c r="N38" i="29" s="1"/>
  <c r="F36" i="29"/>
  <c r="H36" i="29" s="1"/>
  <c r="F34" i="29"/>
  <c r="H34" i="29" s="1"/>
  <c r="K34" i="29" s="1"/>
  <c r="L34" i="29" s="1"/>
  <c r="M34" i="29" s="1"/>
  <c r="N34" i="29" s="1"/>
  <c r="F32" i="29"/>
  <c r="H32" i="29" s="1"/>
  <c r="K32" i="29" s="1"/>
  <c r="L32" i="29" s="1"/>
  <c r="M32" i="29" s="1"/>
  <c r="N32" i="29" s="1"/>
  <c r="F30" i="29"/>
  <c r="H30" i="29" s="1"/>
  <c r="K30" i="29" s="1"/>
  <c r="L30" i="29" s="1"/>
  <c r="M30" i="29" s="1"/>
  <c r="N30" i="29" s="1"/>
  <c r="F28" i="29"/>
  <c r="H28" i="29" s="1"/>
  <c r="K28" i="29" s="1"/>
  <c r="L28" i="29" s="1"/>
  <c r="M28" i="29" s="1"/>
  <c r="N28" i="29" s="1"/>
  <c r="E18" i="29"/>
  <c r="F18" i="29" s="1"/>
  <c r="H18" i="29" s="1"/>
  <c r="K18" i="29" s="1"/>
  <c r="L18" i="29" s="1"/>
  <c r="M18" i="29" s="1"/>
  <c r="N18" i="29" s="1"/>
  <c r="D43" i="29"/>
  <c r="E43" i="29" s="1"/>
  <c r="F43" i="29" s="1"/>
  <c r="H43" i="29" s="1"/>
  <c r="K43" i="29" s="1"/>
  <c r="L43" i="29" s="1"/>
  <c r="M43" i="29" s="1"/>
  <c r="N43" i="29" s="1"/>
  <c r="E78" i="29"/>
  <c r="D42" i="29"/>
  <c r="E42" i="29" s="1"/>
  <c r="F42" i="29" s="1"/>
  <c r="H42" i="29" s="1"/>
  <c r="K42" i="29" s="1"/>
  <c r="L42" i="29" s="1"/>
  <c r="M42" i="29" s="1"/>
  <c r="N42" i="29" s="1"/>
  <c r="E49" i="29"/>
  <c r="E57" i="29"/>
  <c r="E102" i="29"/>
  <c r="E94" i="29"/>
  <c r="E89" i="29"/>
  <c r="E79" i="29"/>
  <c r="E77" i="29"/>
  <c r="D99" i="29"/>
  <c r="D98" i="29"/>
  <c r="D90" i="29"/>
  <c r="I45" i="29" l="1"/>
  <c r="I56" i="29"/>
  <c r="J35" i="29"/>
  <c r="I14" i="29"/>
  <c r="J23" i="29"/>
  <c r="J39" i="29"/>
  <c r="I44" i="29"/>
  <c r="J45" i="29"/>
  <c r="I42" i="29"/>
  <c r="J11" i="29"/>
  <c r="I39" i="29"/>
  <c r="I23" i="29"/>
  <c r="I28" i="29"/>
  <c r="I33" i="29"/>
  <c r="J24" i="29"/>
  <c r="J26" i="29"/>
  <c r="J40" i="29"/>
  <c r="K20" i="29"/>
  <c r="L20" i="29" s="1"/>
  <c r="M20" i="29" s="1"/>
  <c r="N20" i="29" s="1"/>
  <c r="J20" i="29"/>
  <c r="K17" i="29"/>
  <c r="L17" i="29" s="1"/>
  <c r="M17" i="29" s="1"/>
  <c r="N17" i="29" s="1"/>
  <c r="J17" i="29"/>
  <c r="I11" i="29"/>
  <c r="I15" i="29"/>
  <c r="J46" i="29"/>
  <c r="J12" i="29"/>
  <c r="J31" i="29"/>
  <c r="J28" i="29"/>
  <c r="F71" i="29"/>
  <c r="G71" i="29" s="1"/>
  <c r="J13" i="29"/>
  <c r="I32" i="29"/>
  <c r="I46" i="29"/>
  <c r="I24" i="29"/>
  <c r="I29" i="29"/>
  <c r="I34" i="29"/>
  <c r="J34" i="29"/>
  <c r="I43" i="29"/>
  <c r="J29" i="29"/>
  <c r="J44" i="29"/>
  <c r="I12" i="29"/>
  <c r="I16" i="29"/>
  <c r="J14" i="29"/>
  <c r="J19" i="29"/>
  <c r="I38" i="29"/>
  <c r="I18" i="29"/>
  <c r="J32" i="29"/>
  <c r="K36" i="29"/>
  <c r="L36" i="29" s="1"/>
  <c r="M36" i="29" s="1"/>
  <c r="N36" i="29" s="1"/>
  <c r="J36" i="29"/>
  <c r="I40" i="29"/>
  <c r="J15" i="29"/>
  <c r="J27" i="29"/>
  <c r="I21" i="29"/>
  <c r="I26" i="29"/>
  <c r="I30" i="29"/>
  <c r="I35" i="29"/>
  <c r="I47" i="29"/>
  <c r="J47" i="29"/>
  <c r="I20" i="29"/>
  <c r="I13" i="29"/>
  <c r="J42" i="29"/>
  <c r="J16" i="29"/>
  <c r="J30" i="29"/>
  <c r="I41" i="29"/>
  <c r="J21" i="29"/>
  <c r="J18" i="29"/>
  <c r="I17" i="29"/>
  <c r="K41" i="29"/>
  <c r="L41" i="29" s="1"/>
  <c r="M41" i="29" s="1"/>
  <c r="N41" i="29" s="1"/>
  <c r="J41" i="29"/>
  <c r="J43" i="29"/>
  <c r="I19" i="29"/>
  <c r="J33" i="29"/>
  <c r="I22" i="29"/>
  <c r="I27" i="29"/>
  <c r="I31" i="29"/>
  <c r="I36" i="29"/>
  <c r="J22" i="29"/>
  <c r="J37" i="29"/>
  <c r="J38" i="29"/>
  <c r="I37" i="29"/>
  <c r="F70" i="29"/>
  <c r="G70" i="29" s="1"/>
  <c r="G41" i="29"/>
  <c r="G14" i="29"/>
  <c r="G29" i="29"/>
  <c r="F62" i="29"/>
  <c r="G40" i="29"/>
  <c r="G46" i="29"/>
  <c r="G45" i="29"/>
  <c r="G18" i="29"/>
  <c r="G15" i="29"/>
  <c r="G31" i="29"/>
  <c r="G16" i="29"/>
  <c r="G33" i="29"/>
  <c r="G17" i="29"/>
  <c r="G24" i="29"/>
  <c r="G19" i="29"/>
  <c r="G21" i="29"/>
  <c r="G36" i="29"/>
  <c r="G30" i="29"/>
  <c r="G22" i="29"/>
  <c r="G42" i="29"/>
  <c r="G11" i="29"/>
  <c r="G34" i="29"/>
  <c r="G27" i="29"/>
  <c r="G23" i="29"/>
  <c r="G47" i="29"/>
  <c r="G39" i="29"/>
  <c r="G20" i="29"/>
  <c r="G12" i="29"/>
  <c r="G35" i="29"/>
  <c r="G32" i="29"/>
  <c r="G26" i="29"/>
  <c r="G38" i="29"/>
  <c r="G37" i="29"/>
  <c r="G13" i="29"/>
  <c r="G43" i="29"/>
  <c r="G44" i="29"/>
  <c r="G28" i="29"/>
  <c r="F67" i="29"/>
  <c r="G67" i="29" s="1"/>
  <c r="F69" i="29"/>
  <c r="G69" i="29" s="1"/>
  <c r="F78" i="29"/>
  <c r="G78" i="29" s="1"/>
  <c r="F107" i="29"/>
  <c r="G107" i="29" s="1"/>
  <c r="H71" i="29"/>
  <c r="J71" i="29" s="1"/>
  <c r="F60" i="29"/>
  <c r="G60" i="29" s="1"/>
  <c r="F112" i="29"/>
  <c r="G112" i="29" s="1"/>
  <c r="F116" i="29"/>
  <c r="G116" i="29" s="1"/>
  <c r="F120" i="29"/>
  <c r="G120" i="29" s="1"/>
  <c r="F92" i="29"/>
  <c r="G92" i="29" s="1"/>
  <c r="F97" i="29"/>
  <c r="G97" i="29" s="1"/>
  <c r="F104" i="29"/>
  <c r="G104" i="29" s="1"/>
  <c r="F109" i="29"/>
  <c r="G109" i="29" s="1"/>
  <c r="F94" i="29"/>
  <c r="G94" i="29" s="1"/>
  <c r="F111" i="29"/>
  <c r="G111" i="29" s="1"/>
  <c r="F55" i="29"/>
  <c r="F51" i="29"/>
  <c r="G51" i="29" s="1"/>
  <c r="F76" i="29"/>
  <c r="G76" i="29" s="1"/>
  <c r="F59" i="29"/>
  <c r="G59" i="29" s="1"/>
  <c r="E90" i="29"/>
  <c r="F102" i="29"/>
  <c r="G102" i="29" s="1"/>
  <c r="F50" i="29"/>
  <c r="G50" i="29" s="1"/>
  <c r="F53" i="29"/>
  <c r="G53" i="29" s="1"/>
  <c r="F64" i="29"/>
  <c r="G64" i="29" s="1"/>
  <c r="F52" i="29"/>
  <c r="G52" i="29" s="1"/>
  <c r="F113" i="29"/>
  <c r="G113" i="29" s="1"/>
  <c r="F117" i="29"/>
  <c r="G117" i="29" s="1"/>
  <c r="F121" i="29"/>
  <c r="G121" i="29" s="1"/>
  <c r="F93" i="29"/>
  <c r="G93" i="29" s="1"/>
  <c r="F100" i="29"/>
  <c r="G100" i="29" s="1"/>
  <c r="F105" i="29"/>
  <c r="G105" i="29" s="1"/>
  <c r="F110" i="29"/>
  <c r="G110" i="29" s="1"/>
  <c r="E98" i="29"/>
  <c r="F57" i="29"/>
  <c r="G57" i="29" s="1"/>
  <c r="F65" i="29"/>
  <c r="G65" i="29" s="1"/>
  <c r="F74" i="29"/>
  <c r="G74" i="29" s="1"/>
  <c r="F80" i="29"/>
  <c r="G80" i="29" s="1"/>
  <c r="F63" i="29"/>
  <c r="E99" i="29"/>
  <c r="F49" i="29"/>
  <c r="G49" i="29" s="1"/>
  <c r="F66" i="29"/>
  <c r="G66" i="29" s="1"/>
  <c r="F114" i="29"/>
  <c r="G114" i="29" s="1"/>
  <c r="F118" i="29"/>
  <c r="G118" i="29" s="1"/>
  <c r="F75" i="29"/>
  <c r="G75" i="29" s="1"/>
  <c r="F95" i="29"/>
  <c r="G95" i="29" s="1"/>
  <c r="F101" i="29"/>
  <c r="G101" i="29" s="1"/>
  <c r="F106" i="29"/>
  <c r="G106" i="29" s="1"/>
  <c r="H70" i="29"/>
  <c r="J70" i="29" s="1"/>
  <c r="F77" i="29"/>
  <c r="G77" i="29" s="1"/>
  <c r="F68" i="29"/>
  <c r="G68" i="29" s="1"/>
  <c r="F72" i="29"/>
  <c r="G72" i="29" s="1"/>
  <c r="H56" i="29"/>
  <c r="J56" i="29" s="1"/>
  <c r="F79" i="29"/>
  <c r="G79" i="29" s="1"/>
  <c r="F58" i="29"/>
  <c r="G58" i="29" s="1"/>
  <c r="F115" i="29"/>
  <c r="G115" i="29" s="1"/>
  <c r="F119" i="29"/>
  <c r="G119" i="29" s="1"/>
  <c r="F91" i="29"/>
  <c r="G91" i="29" s="1"/>
  <c r="F96" i="29"/>
  <c r="G96" i="29" s="1"/>
  <c r="F103" i="29"/>
  <c r="G103" i="29" s="1"/>
  <c r="F108" i="29"/>
  <c r="G108" i="29" s="1"/>
  <c r="F89" i="29"/>
  <c r="I89" i="29" s="1"/>
  <c r="D233" i="12"/>
  <c r="D10" i="29" s="1"/>
  <c r="I71" i="29" l="1"/>
  <c r="I114" i="29"/>
  <c r="I75" i="29"/>
  <c r="I104" i="29"/>
  <c r="I118" i="29"/>
  <c r="I107" i="29"/>
  <c r="I117" i="29"/>
  <c r="I97" i="29"/>
  <c r="I49" i="29"/>
  <c r="I80" i="29"/>
  <c r="I50" i="29"/>
  <c r="I106" i="29"/>
  <c r="I60" i="29"/>
  <c r="I57" i="29"/>
  <c r="I92" i="29"/>
  <c r="I52" i="29"/>
  <c r="G55" i="29"/>
  <c r="I55" i="29"/>
  <c r="I96" i="29"/>
  <c r="I94" i="29"/>
  <c r="I108" i="29"/>
  <c r="I68" i="29"/>
  <c r="I78" i="29"/>
  <c r="I119" i="29"/>
  <c r="I121" i="29"/>
  <c r="I69" i="29"/>
  <c r="I91" i="29"/>
  <c r="I51" i="29"/>
  <c r="I112" i="29"/>
  <c r="I58" i="29"/>
  <c r="I110" i="29"/>
  <c r="I65" i="29"/>
  <c r="I67" i="29"/>
  <c r="G62" i="29"/>
  <c r="I62" i="29"/>
  <c r="I115" i="29"/>
  <c r="I105" i="29"/>
  <c r="I102" i="29"/>
  <c r="I59" i="29"/>
  <c r="I53" i="29"/>
  <c r="I74" i="29"/>
  <c r="I77" i="29"/>
  <c r="G63" i="29"/>
  <c r="I63" i="29"/>
  <c r="I70" i="29"/>
  <c r="I76" i="29"/>
  <c r="I95" i="29"/>
  <c r="I120" i="29"/>
  <c r="I64" i="29"/>
  <c r="I72" i="29"/>
  <c r="H67" i="29"/>
  <c r="J67" i="29" s="1"/>
  <c r="I103" i="29"/>
  <c r="I66" i="29"/>
  <c r="I79" i="29"/>
  <c r="I113" i="29"/>
  <c r="I111" i="29"/>
  <c r="I93" i="29"/>
  <c r="I109" i="29"/>
  <c r="I101" i="29"/>
  <c r="I116" i="29"/>
  <c r="I100" i="29"/>
  <c r="H62" i="29"/>
  <c r="J62" i="29" s="1"/>
  <c r="H69" i="29"/>
  <c r="J69" i="29" s="1"/>
  <c r="G89" i="29"/>
  <c r="H79" i="29"/>
  <c r="J79" i="29" s="1"/>
  <c r="H102" i="29"/>
  <c r="J102" i="29" s="1"/>
  <c r="H103" i="29"/>
  <c r="J103" i="29" s="1"/>
  <c r="H115" i="29"/>
  <c r="J115" i="29" s="1"/>
  <c r="H95" i="29"/>
  <c r="J95" i="29" s="1"/>
  <c r="H66" i="29"/>
  <c r="J66" i="29" s="1"/>
  <c r="H57" i="29"/>
  <c r="J57" i="29" s="1"/>
  <c r="H59" i="29"/>
  <c r="J59" i="29" s="1"/>
  <c r="H104" i="29"/>
  <c r="J104" i="29" s="1"/>
  <c r="H116" i="29"/>
  <c r="J116" i="29" s="1"/>
  <c r="H107" i="29"/>
  <c r="J107" i="29" s="1"/>
  <c r="H52" i="29"/>
  <c r="J52" i="29" s="1"/>
  <c r="H110" i="29"/>
  <c r="J110" i="29" s="1"/>
  <c r="H121" i="29"/>
  <c r="J121" i="29" s="1"/>
  <c r="H64" i="29"/>
  <c r="J64" i="29" s="1"/>
  <c r="F90" i="29"/>
  <c r="H55" i="29"/>
  <c r="J55" i="29" s="1"/>
  <c r="H93" i="29"/>
  <c r="J93" i="29" s="1"/>
  <c r="H94" i="29"/>
  <c r="J94" i="29" s="1"/>
  <c r="H96" i="29"/>
  <c r="J96" i="29" s="1"/>
  <c r="H58" i="29"/>
  <c r="J58" i="29" s="1"/>
  <c r="H75" i="29"/>
  <c r="J75" i="29" s="1"/>
  <c r="H63" i="29"/>
  <c r="J63" i="29" s="1"/>
  <c r="F98" i="29"/>
  <c r="H97" i="29"/>
  <c r="J97" i="29" s="1"/>
  <c r="H112" i="29"/>
  <c r="J112" i="29" s="1"/>
  <c r="H78" i="29"/>
  <c r="J78" i="29" s="1"/>
  <c r="H72" i="29"/>
  <c r="J72" i="29" s="1"/>
  <c r="H105" i="29"/>
  <c r="J105" i="29" s="1"/>
  <c r="H117" i="29"/>
  <c r="J117" i="29" s="1"/>
  <c r="H53" i="29"/>
  <c r="J53" i="29" s="1"/>
  <c r="H76" i="29"/>
  <c r="J76" i="29" s="1"/>
  <c r="H111" i="29"/>
  <c r="J111" i="29" s="1"/>
  <c r="H91" i="29"/>
  <c r="J91" i="29" s="1"/>
  <c r="H68" i="29"/>
  <c r="J68" i="29" s="1"/>
  <c r="H106" i="29"/>
  <c r="J106" i="29" s="1"/>
  <c r="H118" i="29"/>
  <c r="J118" i="29" s="1"/>
  <c r="H49" i="29"/>
  <c r="J49" i="29" s="1"/>
  <c r="H80" i="29"/>
  <c r="J80" i="29" s="1"/>
  <c r="H92" i="29"/>
  <c r="J92" i="29" s="1"/>
  <c r="H60" i="29"/>
  <c r="J60" i="29" s="1"/>
  <c r="H100" i="29"/>
  <c r="J100" i="29" s="1"/>
  <c r="H113" i="29"/>
  <c r="J113" i="29" s="1"/>
  <c r="H50" i="29"/>
  <c r="J50" i="29" s="1"/>
  <c r="H51" i="29"/>
  <c r="J51" i="29" s="1"/>
  <c r="K62" i="29"/>
  <c r="H108" i="29"/>
  <c r="J108" i="29" s="1"/>
  <c r="H119" i="29"/>
  <c r="J119" i="29" s="1"/>
  <c r="K56" i="29"/>
  <c r="H77" i="29"/>
  <c r="J77" i="29" s="1"/>
  <c r="K70" i="29"/>
  <c r="H101" i="29"/>
  <c r="J101" i="29" s="1"/>
  <c r="H114" i="29"/>
  <c r="J114" i="29" s="1"/>
  <c r="F99" i="29"/>
  <c r="H74" i="29"/>
  <c r="J74" i="29" s="1"/>
  <c r="H65" i="29"/>
  <c r="J65" i="29" s="1"/>
  <c r="H109" i="29"/>
  <c r="J109" i="29" s="1"/>
  <c r="H120" i="29"/>
  <c r="J120" i="29" s="1"/>
  <c r="K71" i="29"/>
  <c r="H89" i="29"/>
  <c r="M248" i="12"/>
  <c r="N248" i="12"/>
  <c r="L248" i="12"/>
  <c r="D248" i="12"/>
  <c r="H248" i="12"/>
  <c r="E248" i="12"/>
  <c r="F248" i="12"/>
  <c r="E10" i="29"/>
  <c r="K67" i="29" l="1"/>
  <c r="K69" i="29"/>
  <c r="L69" i="29" s="1"/>
  <c r="G248" i="12"/>
  <c r="I248" i="12"/>
  <c r="J89" i="29"/>
  <c r="G98" i="29"/>
  <c r="I98" i="29"/>
  <c r="G90" i="29"/>
  <c r="I90" i="29"/>
  <c r="G99" i="29"/>
  <c r="I99" i="29"/>
  <c r="F10" i="29"/>
  <c r="I10" i="29" s="1"/>
  <c r="K77" i="29"/>
  <c r="K109" i="29"/>
  <c r="K118" i="29"/>
  <c r="K91" i="29"/>
  <c r="K97" i="29"/>
  <c r="K63" i="29"/>
  <c r="K64" i="29"/>
  <c r="K107" i="29"/>
  <c r="K59" i="29"/>
  <c r="K103" i="29"/>
  <c r="K114" i="29"/>
  <c r="L56" i="29"/>
  <c r="K50" i="29"/>
  <c r="K53" i="29"/>
  <c r="K58" i="29"/>
  <c r="K66" i="29"/>
  <c r="H99" i="29"/>
  <c r="J99" i="29" s="1"/>
  <c r="K60" i="29"/>
  <c r="K106" i="29"/>
  <c r="L67" i="29"/>
  <c r="K93" i="29"/>
  <c r="K121" i="29"/>
  <c r="K116" i="29"/>
  <c r="K102" i="29"/>
  <c r="K65" i="29"/>
  <c r="K101" i="29"/>
  <c r="K113" i="29"/>
  <c r="K117" i="29"/>
  <c r="K96" i="29"/>
  <c r="K95" i="29"/>
  <c r="K108" i="29"/>
  <c r="K76" i="29"/>
  <c r="K94" i="29"/>
  <c r="L71" i="29"/>
  <c r="K92" i="29"/>
  <c r="K80" i="29"/>
  <c r="K68" i="29"/>
  <c r="K78" i="29"/>
  <c r="K75" i="29"/>
  <c r="K55" i="29"/>
  <c r="K110" i="29"/>
  <c r="K52" i="29"/>
  <c r="K104" i="29"/>
  <c r="K79" i="29"/>
  <c r="K51" i="29"/>
  <c r="K74" i="29"/>
  <c r="L70" i="29"/>
  <c r="K119" i="29"/>
  <c r="L62" i="29"/>
  <c r="K100" i="29"/>
  <c r="K111" i="29"/>
  <c r="K105" i="29"/>
  <c r="K72" i="29"/>
  <c r="K120" i="29"/>
  <c r="K49" i="29"/>
  <c r="K112" i="29"/>
  <c r="H98" i="29"/>
  <c r="J98" i="29" s="1"/>
  <c r="H90" i="29"/>
  <c r="J90" i="29" s="1"/>
  <c r="K57" i="29"/>
  <c r="K115" i="29"/>
  <c r="D25" i="29"/>
  <c r="E25" i="29" s="1"/>
  <c r="F25" i="29" s="1"/>
  <c r="H25" i="29" s="1"/>
  <c r="K89" i="29"/>
  <c r="H10" i="29" l="1"/>
  <c r="G10" i="29"/>
  <c r="I25" i="29"/>
  <c r="K25" i="29"/>
  <c r="L25" i="29" s="1"/>
  <c r="M25" i="29" s="1"/>
  <c r="N25" i="29" s="1"/>
  <c r="J25" i="29"/>
  <c r="G25" i="29"/>
  <c r="L112" i="29"/>
  <c r="L95" i="29"/>
  <c r="L93" i="29"/>
  <c r="L94" i="29"/>
  <c r="L114" i="29"/>
  <c r="L105" i="29"/>
  <c r="L100" i="29"/>
  <c r="L74" i="29"/>
  <c r="L52" i="29"/>
  <c r="L76" i="29"/>
  <c r="L102" i="29"/>
  <c r="M67" i="29"/>
  <c r="L120" i="29"/>
  <c r="L66" i="29"/>
  <c r="K90" i="29"/>
  <c r="M71" i="29"/>
  <c r="L115" i="29"/>
  <c r="L51" i="29"/>
  <c r="L78" i="29"/>
  <c r="L92" i="29"/>
  <c r="L65" i="29"/>
  <c r="L63" i="29"/>
  <c r="L72" i="29"/>
  <c r="L104" i="29"/>
  <c r="L96" i="29"/>
  <c r="L101" i="29"/>
  <c r="L118" i="29"/>
  <c r="L111" i="29"/>
  <c r="M62" i="29"/>
  <c r="L110" i="29"/>
  <c r="L116" i="29"/>
  <c r="L106" i="29"/>
  <c r="L58" i="29"/>
  <c r="L59" i="29"/>
  <c r="L80" i="29"/>
  <c r="L103" i="29"/>
  <c r="L57" i="29"/>
  <c r="L108" i="29"/>
  <c r="L117" i="29"/>
  <c r="K99" i="29"/>
  <c r="L50" i="29"/>
  <c r="L97" i="29"/>
  <c r="L49" i="29"/>
  <c r="M70" i="29"/>
  <c r="L64" i="29"/>
  <c r="L75" i="29"/>
  <c r="K98" i="29"/>
  <c r="M69" i="29"/>
  <c r="L119" i="29"/>
  <c r="L79" i="29"/>
  <c r="L55" i="29"/>
  <c r="L113" i="29"/>
  <c r="L121" i="29"/>
  <c r="L60" i="29"/>
  <c r="L53" i="29"/>
  <c r="M56" i="29"/>
  <c r="L107" i="29"/>
  <c r="L109" i="29"/>
  <c r="L68" i="29"/>
  <c r="L91" i="29"/>
  <c r="L77" i="29"/>
  <c r="L89" i="29"/>
  <c r="K10" i="29"/>
  <c r="J10" i="29" l="1"/>
  <c r="N70" i="29"/>
  <c r="M72" i="29"/>
  <c r="M91" i="29"/>
  <c r="M121" i="29"/>
  <c r="M49" i="29"/>
  <c r="M117" i="29"/>
  <c r="M51" i="29"/>
  <c r="M66" i="29"/>
  <c r="N67" i="29"/>
  <c r="M111" i="29"/>
  <c r="N56" i="29"/>
  <c r="M75" i="29"/>
  <c r="L99" i="29"/>
  <c r="M103" i="29"/>
  <c r="M105" i="29"/>
  <c r="M114" i="29"/>
  <c r="M95" i="29"/>
  <c r="M50" i="29"/>
  <c r="M116" i="29"/>
  <c r="M55" i="29"/>
  <c r="N69" i="29"/>
  <c r="M58" i="29"/>
  <c r="M110" i="29"/>
  <c r="M102" i="29"/>
  <c r="M119" i="29"/>
  <c r="M53" i="29"/>
  <c r="M113" i="29"/>
  <c r="M108" i="29"/>
  <c r="M96" i="29"/>
  <c r="M63" i="29"/>
  <c r="M92" i="29"/>
  <c r="M115" i="29"/>
  <c r="N71" i="29"/>
  <c r="M52" i="29"/>
  <c r="M94" i="29"/>
  <c r="M100" i="29"/>
  <c r="M68" i="29"/>
  <c r="M109" i="29"/>
  <c r="M79" i="29"/>
  <c r="L98" i="29"/>
  <c r="M64" i="29"/>
  <c r="M97" i="29"/>
  <c r="M118" i="29"/>
  <c r="M120" i="29"/>
  <c r="M112" i="29"/>
  <c r="M107" i="29"/>
  <c r="M93" i="29"/>
  <c r="M77" i="29"/>
  <c r="M60" i="29"/>
  <c r="M80" i="29"/>
  <c r="M106" i="29"/>
  <c r="N62" i="29"/>
  <c r="M101" i="29"/>
  <c r="M104" i="29"/>
  <c r="M78" i="29"/>
  <c r="M74" i="29"/>
  <c r="M57" i="29"/>
  <c r="M59" i="29"/>
  <c r="M65" i="29"/>
  <c r="L90" i="29"/>
  <c r="M76" i="29"/>
  <c r="M89" i="29"/>
  <c r="L10" i="29"/>
  <c r="N107" i="29" l="1"/>
  <c r="N118" i="29"/>
  <c r="N97" i="29"/>
  <c r="N115" i="29"/>
  <c r="N50" i="29"/>
  <c r="N114" i="29"/>
  <c r="N49" i="29"/>
  <c r="N74" i="29"/>
  <c r="N75" i="29"/>
  <c r="N101" i="29"/>
  <c r="N120" i="29"/>
  <c r="N109" i="29"/>
  <c r="N102" i="29"/>
  <c r="N110" i="29"/>
  <c r="N103" i="29"/>
  <c r="N51" i="29"/>
  <c r="N72" i="29"/>
  <c r="N104" i="29"/>
  <c r="N65" i="29"/>
  <c r="N60" i="29"/>
  <c r="N64" i="29"/>
  <c r="N52" i="29"/>
  <c r="N92" i="29"/>
  <c r="N105" i="29"/>
  <c r="N76" i="29"/>
  <c r="N59" i="29"/>
  <c r="N112" i="29"/>
  <c r="N68" i="29"/>
  <c r="N113" i="29"/>
  <c r="N119" i="29"/>
  <c r="N58" i="29"/>
  <c r="N55" i="29"/>
  <c r="N121" i="29"/>
  <c r="N77" i="29"/>
  <c r="N66" i="29"/>
  <c r="N100" i="29"/>
  <c r="N63" i="29"/>
  <c r="M99" i="29"/>
  <c r="N80" i="29"/>
  <c r="N79" i="29"/>
  <c r="N78" i="29"/>
  <c r="N106" i="29"/>
  <c r="M98" i="29"/>
  <c r="N108" i="29"/>
  <c r="N53" i="29"/>
  <c r="N111" i="29"/>
  <c r="N117" i="29"/>
  <c r="N94" i="29"/>
  <c r="M90" i="29"/>
  <c r="N57" i="29"/>
  <c r="N93" i="29"/>
  <c r="N96" i="29"/>
  <c r="N116" i="29"/>
  <c r="N95" i="29"/>
  <c r="N91" i="29"/>
  <c r="N89" i="29"/>
  <c r="M10" i="29"/>
  <c r="N99" i="29" l="1"/>
  <c r="N90" i="29"/>
  <c r="N98" i="29"/>
  <c r="N10" i="29"/>
  <c r="D27" i="8"/>
  <c r="E27" i="8"/>
  <c r="F27" i="8"/>
  <c r="K27" i="8"/>
  <c r="J27" i="8" s="1"/>
  <c r="L27" i="8"/>
  <c r="M27" i="8"/>
  <c r="N27" i="8"/>
  <c r="D28" i="8"/>
  <c r="E28" i="8"/>
  <c r="F28" i="8"/>
  <c r="K28" i="8"/>
  <c r="J28" i="8" s="1"/>
  <c r="L28" i="8"/>
  <c r="M28" i="8"/>
  <c r="N28" i="8"/>
  <c r="D30" i="8"/>
  <c r="E30" i="8"/>
  <c r="F30" i="8"/>
  <c r="K30" i="8"/>
  <c r="J30" i="8" s="1"/>
  <c r="L30" i="8"/>
  <c r="M30" i="8"/>
  <c r="N30" i="8"/>
  <c r="K244" i="34" l="1"/>
  <c r="K18" i="34" s="1"/>
  <c r="J244" i="34"/>
  <c r="J18" i="34" s="1"/>
  <c r="I244" i="34"/>
  <c r="I18" i="34" s="1"/>
  <c r="H244" i="34"/>
  <c r="H18" i="34" s="1"/>
  <c r="G244" i="34"/>
  <c r="G18" i="34" s="1"/>
  <c r="F244" i="34"/>
  <c r="F18" i="34" s="1"/>
  <c r="E244" i="34"/>
  <c r="E18" i="34" s="1"/>
  <c r="D244" i="34"/>
  <c r="D18" i="34" s="1"/>
  <c r="C244" i="34"/>
  <c r="C18" i="34" s="1"/>
  <c r="K226" i="34"/>
  <c r="K11" i="34" s="1"/>
  <c r="J226" i="34"/>
  <c r="J11" i="34" s="1"/>
  <c r="I226" i="34"/>
  <c r="I11" i="34" s="1"/>
  <c r="H226" i="34"/>
  <c r="H11" i="34" s="1"/>
  <c r="G226" i="34"/>
  <c r="G11" i="34" s="1"/>
  <c r="F226" i="34"/>
  <c r="F11" i="34" s="1"/>
  <c r="E226" i="34"/>
  <c r="E11" i="34" s="1"/>
  <c r="D226" i="34"/>
  <c r="D11" i="34" s="1"/>
  <c r="C226" i="34"/>
  <c r="C11" i="34" s="1"/>
  <c r="D127" i="34"/>
  <c r="D10" i="34" s="1"/>
  <c r="E127" i="34"/>
  <c r="E10" i="34" s="1"/>
  <c r="F127" i="34"/>
  <c r="F10" i="34" s="1"/>
  <c r="G127" i="34"/>
  <c r="G10" i="34" s="1"/>
  <c r="H127" i="34"/>
  <c r="H10" i="34" s="1"/>
  <c r="I127" i="34"/>
  <c r="I10" i="34" s="1"/>
  <c r="J127" i="34"/>
  <c r="J10" i="34" s="1"/>
  <c r="K127" i="34"/>
  <c r="K10" i="34" s="1"/>
  <c r="C127" i="34"/>
  <c r="C10" i="34" s="1"/>
  <c r="K25" i="34"/>
  <c r="J25" i="34"/>
  <c r="I25" i="34"/>
  <c r="H25" i="34"/>
  <c r="G25" i="34"/>
  <c r="F25" i="34"/>
  <c r="E25" i="34"/>
  <c r="D25" i="34"/>
  <c r="C25" i="34"/>
  <c r="K23" i="34"/>
  <c r="J23" i="34"/>
  <c r="I23" i="34"/>
  <c r="H23" i="34"/>
  <c r="G23" i="34"/>
  <c r="F23" i="34"/>
  <c r="E23" i="34"/>
  <c r="D23" i="34"/>
  <c r="C23" i="34"/>
  <c r="D26" i="34" l="1"/>
  <c r="K26" i="34"/>
  <c r="E26" i="34"/>
  <c r="F26" i="34"/>
  <c r="G26" i="34"/>
  <c r="I12" i="34"/>
  <c r="H26" i="34"/>
  <c r="C26" i="34"/>
  <c r="E12" i="34"/>
  <c r="E20" i="34" s="1"/>
  <c r="E28" i="34" s="1"/>
  <c r="G12" i="34"/>
  <c r="H12" i="34"/>
  <c r="H20" i="34" s="1"/>
  <c r="J12" i="34"/>
  <c r="J20" i="34" s="1"/>
  <c r="K12" i="34"/>
  <c r="K20" i="34" s="1"/>
  <c r="K28" i="34" s="1"/>
  <c r="G20" i="34"/>
  <c r="G28" i="34" s="1"/>
  <c r="F12" i="34"/>
  <c r="F20" i="34" s="1"/>
  <c r="F28" i="34" s="1"/>
  <c r="C12" i="34"/>
  <c r="C20" i="34" s="1"/>
  <c r="C28" i="34" s="1"/>
  <c r="I20" i="34"/>
  <c r="I28" i="34" s="1"/>
  <c r="D12" i="34"/>
  <c r="D20" i="34" s="1"/>
  <c r="D28" i="34" s="1"/>
  <c r="I26" i="34"/>
  <c r="J26" i="34"/>
  <c r="J28" i="34" s="1"/>
  <c r="H28" i="34" l="1"/>
  <c r="D317" i="8" l="1"/>
  <c r="D317" i="13"/>
  <c r="M317" i="8"/>
  <c r="M317" i="13"/>
  <c r="F317" i="8"/>
  <c r="F317" i="13"/>
  <c r="C317" i="8"/>
  <c r="C317" i="13"/>
  <c r="H317" i="8"/>
  <c r="H317" i="13"/>
  <c r="E317" i="8"/>
  <c r="E317" i="13"/>
  <c r="N317" i="8"/>
  <c r="N317" i="13"/>
  <c r="L317" i="8"/>
  <c r="L317" i="13"/>
  <c r="K317" i="8"/>
  <c r="K317" i="13"/>
  <c r="C30" i="13"/>
  <c r="I317" i="8" l="1"/>
  <c r="I317" i="13"/>
  <c r="G317" i="8"/>
  <c r="G317" i="13"/>
  <c r="J317" i="8"/>
  <c r="J317" i="13"/>
  <c r="C30" i="8"/>
  <c r="C28" i="13" l="1"/>
  <c r="C28" i="8"/>
  <c r="D23" i="22"/>
  <c r="E23" i="22"/>
  <c r="F23" i="22"/>
  <c r="G23" i="22"/>
  <c r="H23" i="22"/>
  <c r="I23" i="22"/>
  <c r="J23" i="22"/>
  <c r="J26" i="22" s="1"/>
  <c r="K23" i="22"/>
  <c r="C23" i="22"/>
  <c r="D20" i="22"/>
  <c r="E20" i="22"/>
  <c r="E26" i="22" s="1"/>
  <c r="F20" i="22"/>
  <c r="F26" i="22" s="1"/>
  <c r="G20" i="22"/>
  <c r="H20" i="22"/>
  <c r="I20" i="22"/>
  <c r="J20" i="22"/>
  <c r="K20" i="22"/>
  <c r="K26" i="22" s="1"/>
  <c r="C20" i="22"/>
  <c r="D19" i="22"/>
  <c r="E19" i="22"/>
  <c r="E25" i="22" s="1"/>
  <c r="F19" i="22"/>
  <c r="G19" i="22"/>
  <c r="H19" i="22"/>
  <c r="I19" i="22"/>
  <c r="J19" i="22"/>
  <c r="J25" i="22" s="1"/>
  <c r="K19" i="22"/>
  <c r="C19" i="22"/>
  <c r="D13" i="23"/>
  <c r="D16" i="23" s="1"/>
  <c r="E13" i="23"/>
  <c r="F13" i="23"/>
  <c r="G13" i="23"/>
  <c r="H13" i="23"/>
  <c r="I13" i="23"/>
  <c r="J13" i="23"/>
  <c r="K13" i="23"/>
  <c r="C13" i="23"/>
  <c r="D9" i="23"/>
  <c r="E9" i="23"/>
  <c r="F9" i="23"/>
  <c r="F16" i="23" s="1"/>
  <c r="G9" i="23"/>
  <c r="H9" i="23"/>
  <c r="I9" i="23"/>
  <c r="J9" i="23"/>
  <c r="J16" i="23" s="1"/>
  <c r="K9" i="23"/>
  <c r="K16" i="23" s="1"/>
  <c r="C9" i="23"/>
  <c r="D13" i="24"/>
  <c r="E13" i="24"/>
  <c r="F13" i="24"/>
  <c r="G13" i="24"/>
  <c r="H13" i="24"/>
  <c r="I13" i="24"/>
  <c r="J13" i="24"/>
  <c r="K13" i="24"/>
  <c r="C13" i="24"/>
  <c r="D9" i="24"/>
  <c r="D16" i="24" s="1"/>
  <c r="E181" i="10" s="1"/>
  <c r="E9" i="24"/>
  <c r="F9" i="24"/>
  <c r="F16" i="24" s="1"/>
  <c r="G181" i="10" s="1"/>
  <c r="G9" i="24"/>
  <c r="H9" i="24"/>
  <c r="I9" i="24"/>
  <c r="I16" i="24" s="1"/>
  <c r="J181" i="10" s="1"/>
  <c r="J9" i="24"/>
  <c r="K9" i="24"/>
  <c r="K16" i="24" s="1"/>
  <c r="L181" i="10" s="1"/>
  <c r="C9" i="24"/>
  <c r="C16" i="24" s="1"/>
  <c r="C181" i="10" s="1"/>
  <c r="D181" i="10" s="1"/>
  <c r="C18" i="25"/>
  <c r="E18" i="25"/>
  <c r="F18" i="25"/>
  <c r="G18" i="25"/>
  <c r="H18" i="25"/>
  <c r="I18" i="25"/>
  <c r="J18" i="25"/>
  <c r="K18" i="25"/>
  <c r="L18" i="25"/>
  <c r="D18" i="25"/>
  <c r="C9" i="25"/>
  <c r="D12" i="25" s="1"/>
  <c r="E9" i="25"/>
  <c r="F12" i="25" s="1"/>
  <c r="F9" i="25"/>
  <c r="F13" i="25" s="1"/>
  <c r="G9" i="25"/>
  <c r="H9" i="25"/>
  <c r="I12" i="25" s="1"/>
  <c r="I9" i="25"/>
  <c r="J9" i="25"/>
  <c r="K9" i="25"/>
  <c r="L9" i="25"/>
  <c r="D9" i="25"/>
  <c r="C18" i="26"/>
  <c r="E9" i="26"/>
  <c r="F12" i="26" s="1"/>
  <c r="F9" i="26"/>
  <c r="G12" i="26" s="1"/>
  <c r="G9" i="26"/>
  <c r="H12" i="26" s="1"/>
  <c r="H9" i="26"/>
  <c r="H22" i="26" s="1"/>
  <c r="I9" i="26"/>
  <c r="I13" i="26" s="1"/>
  <c r="J9" i="26"/>
  <c r="K9" i="26"/>
  <c r="L12" i="26" s="1"/>
  <c r="L9" i="26"/>
  <c r="L13" i="26" s="1"/>
  <c r="C9" i="26"/>
  <c r="C13" i="26" s="1"/>
  <c r="D9" i="26"/>
  <c r="D13" i="26" s="1"/>
  <c r="E18" i="26"/>
  <c r="F18" i="26"/>
  <c r="G18" i="26"/>
  <c r="H18" i="26"/>
  <c r="I18" i="26"/>
  <c r="J18" i="26"/>
  <c r="K18" i="26"/>
  <c r="L18" i="26"/>
  <c r="D18" i="26"/>
  <c r="K13" i="26"/>
  <c r="E13" i="26"/>
  <c r="K22" i="25"/>
  <c r="E13" i="25"/>
  <c r="I16" i="23"/>
  <c r="K44" i="22"/>
  <c r="J44" i="22"/>
  <c r="I44" i="22"/>
  <c r="H44" i="22"/>
  <c r="G44" i="22"/>
  <c r="F44" i="22"/>
  <c r="E44" i="22"/>
  <c r="D44" i="22"/>
  <c r="K34" i="22"/>
  <c r="J34" i="22"/>
  <c r="I34" i="22"/>
  <c r="H34" i="22"/>
  <c r="G34" i="22"/>
  <c r="F34" i="22"/>
  <c r="E34" i="22"/>
  <c r="D34" i="22"/>
  <c r="D26" i="22"/>
  <c r="K25" i="22"/>
  <c r="K10" i="22"/>
  <c r="J10" i="22"/>
  <c r="I10" i="22"/>
  <c r="H10" i="22"/>
  <c r="G10" i="22"/>
  <c r="H12" i="22" s="1"/>
  <c r="H40" i="22" s="1"/>
  <c r="F10" i="22"/>
  <c r="E10" i="22"/>
  <c r="D10" i="22"/>
  <c r="C10" i="22"/>
  <c r="C10" i="14"/>
  <c r="C14" i="2" s="1"/>
  <c r="L21" i="25" l="1"/>
  <c r="M122" i="32"/>
  <c r="M157" i="32"/>
  <c r="M188" i="32"/>
  <c r="M150" i="32"/>
  <c r="M194" i="32"/>
  <c r="M164" i="32"/>
  <c r="M223" i="32"/>
  <c r="M149" i="32"/>
  <c r="M165" i="32"/>
  <c r="M151" i="32"/>
  <c r="M86" i="32"/>
  <c r="M81" i="32"/>
  <c r="M216" i="32"/>
  <c r="M216" i="33" s="1"/>
  <c r="M162" i="32"/>
  <c r="M158" i="32"/>
  <c r="M168" i="32"/>
  <c r="M159" i="32"/>
  <c r="M210" i="32"/>
  <c r="M213" i="32"/>
  <c r="M206" i="32"/>
  <c r="M178" i="32"/>
  <c r="M166" i="32"/>
  <c r="M195" i="32"/>
  <c r="M84" i="32"/>
  <c r="M186" i="32"/>
  <c r="M208" i="32"/>
  <c r="M180" i="32"/>
  <c r="M217" i="32"/>
  <c r="M217" i="33" s="1"/>
  <c r="M88" i="32"/>
  <c r="M218" i="32"/>
  <c r="M218" i="33" s="1"/>
  <c r="M155" i="32"/>
  <c r="M209" i="32"/>
  <c r="M215" i="32"/>
  <c r="M215" i="33" s="1"/>
  <c r="M176" i="32"/>
  <c r="M153" i="32"/>
  <c r="M83" i="32"/>
  <c r="M167" i="32"/>
  <c r="M175" i="32"/>
  <c r="M170" i="32"/>
  <c r="M191" i="32"/>
  <c r="M191" i="33" s="1"/>
  <c r="M156" i="32"/>
  <c r="M185" i="32"/>
  <c r="M179" i="32"/>
  <c r="M177" i="32"/>
  <c r="M214" i="32"/>
  <c r="M182" i="32"/>
  <c r="M163" i="32"/>
  <c r="M152" i="32"/>
  <c r="M148" i="32"/>
  <c r="M211" i="32"/>
  <c r="M181" i="32"/>
  <c r="M187" i="32"/>
  <c r="M184" i="32"/>
  <c r="M82" i="32"/>
  <c r="M220" i="32"/>
  <c r="M204" i="32"/>
  <c r="M212" i="32"/>
  <c r="M85" i="32"/>
  <c r="M207" i="32"/>
  <c r="M154" i="32"/>
  <c r="M161" i="32"/>
  <c r="M169" i="32"/>
  <c r="M183" i="32"/>
  <c r="M196" i="32"/>
  <c r="M189" i="32"/>
  <c r="M160" i="32"/>
  <c r="M87" i="32"/>
  <c r="M205" i="32"/>
  <c r="M67" i="32"/>
  <c r="M69" i="32"/>
  <c r="M62" i="32"/>
  <c r="M71" i="32"/>
  <c r="M70" i="32"/>
  <c r="M56" i="32"/>
  <c r="M74" i="32"/>
  <c r="M76" i="32"/>
  <c r="M55" i="32"/>
  <c r="M100" i="32"/>
  <c r="M58" i="32"/>
  <c r="M107" i="32"/>
  <c r="M50" i="32"/>
  <c r="M103" i="32"/>
  <c r="M65" i="32"/>
  <c r="M64" i="32"/>
  <c r="M113" i="32"/>
  <c r="M80" i="32"/>
  <c r="M78" i="32"/>
  <c r="M108" i="32"/>
  <c r="M116" i="32"/>
  <c r="M66" i="32"/>
  <c r="M105" i="32"/>
  <c r="M89" i="32"/>
  <c r="M118" i="32"/>
  <c r="M75" i="32"/>
  <c r="M109" i="32"/>
  <c r="M59" i="32"/>
  <c r="M77" i="32"/>
  <c r="M63" i="32"/>
  <c r="M111" i="32"/>
  <c r="M96" i="32"/>
  <c r="M91" i="32"/>
  <c r="M110" i="32"/>
  <c r="M94" i="32"/>
  <c r="M114" i="32"/>
  <c r="M51" i="32"/>
  <c r="M52" i="32"/>
  <c r="M119" i="32"/>
  <c r="M106" i="32"/>
  <c r="M53" i="32"/>
  <c r="M57" i="32"/>
  <c r="M95" i="32"/>
  <c r="M115" i="32"/>
  <c r="M104" i="32"/>
  <c r="M121" i="32"/>
  <c r="M121" i="33" s="1"/>
  <c r="M97" i="32"/>
  <c r="M102" i="32"/>
  <c r="M79" i="32"/>
  <c r="M117" i="32"/>
  <c r="M112" i="32"/>
  <c r="M49" i="32"/>
  <c r="M120" i="32"/>
  <c r="M68" i="32"/>
  <c r="M101" i="32"/>
  <c r="M72" i="32"/>
  <c r="M60" i="32"/>
  <c r="M92" i="32"/>
  <c r="M93" i="32"/>
  <c r="M98" i="32"/>
  <c r="M99" i="32"/>
  <c r="M90" i="32"/>
  <c r="L68" i="13"/>
  <c r="L69" i="13"/>
  <c r="L57" i="13"/>
  <c r="L123" i="13"/>
  <c r="L73" i="13"/>
  <c r="L158" i="13"/>
  <c r="L104" i="13"/>
  <c r="L177" i="13"/>
  <c r="L86" i="13"/>
  <c r="L162" i="13"/>
  <c r="L52" i="13"/>
  <c r="L180" i="13"/>
  <c r="L173" i="13"/>
  <c r="L110" i="13"/>
  <c r="L163" i="13"/>
  <c r="L139" i="13"/>
  <c r="L157" i="13"/>
  <c r="L155" i="13"/>
  <c r="L94" i="13"/>
  <c r="L181" i="13"/>
  <c r="L171" i="13"/>
  <c r="L76" i="13"/>
  <c r="L77" i="13"/>
  <c r="L65" i="13"/>
  <c r="L58" i="13"/>
  <c r="L90" i="13"/>
  <c r="L166" i="13"/>
  <c r="L107" i="13"/>
  <c r="L185" i="13"/>
  <c r="L102" i="13"/>
  <c r="L175" i="13"/>
  <c r="L60" i="13"/>
  <c r="L89" i="13"/>
  <c r="L179" i="13"/>
  <c r="L128" i="13"/>
  <c r="L191" i="13"/>
  <c r="L164" i="13"/>
  <c r="L178" i="13"/>
  <c r="L176" i="13"/>
  <c r="L133" i="13"/>
  <c r="L189" i="13"/>
  <c r="L84" i="13"/>
  <c r="L85" i="13"/>
  <c r="L72" i="13"/>
  <c r="L74" i="13"/>
  <c r="L97" i="13"/>
  <c r="L174" i="13"/>
  <c r="L130" i="13"/>
  <c r="L193" i="13"/>
  <c r="L111" i="13"/>
  <c r="L194" i="13"/>
  <c r="L75" i="13"/>
  <c r="L126" i="13"/>
  <c r="L63" i="13"/>
  <c r="L140" i="13"/>
  <c r="L41" i="13"/>
  <c r="L184" i="13"/>
  <c r="L188" i="13"/>
  <c r="L183" i="13"/>
  <c r="L151" i="13"/>
  <c r="L43" i="13"/>
  <c r="L91" i="13"/>
  <c r="L92" i="13"/>
  <c r="L80" i="13"/>
  <c r="L98" i="13"/>
  <c r="L112" i="13"/>
  <c r="L182" i="13"/>
  <c r="L138" i="13"/>
  <c r="L53" i="13"/>
  <c r="L118" i="13"/>
  <c r="L195" i="13"/>
  <c r="L124" i="13"/>
  <c r="L129" i="13"/>
  <c r="L71" i="13"/>
  <c r="L146" i="13"/>
  <c r="L93" i="13"/>
  <c r="L38" i="13"/>
  <c r="L190" i="13"/>
  <c r="L56" i="13"/>
  <c r="L83" i="13"/>
  <c r="L51" i="13"/>
  <c r="L105" i="13"/>
  <c r="L99" i="13"/>
  <c r="L88" i="13"/>
  <c r="L100" i="13"/>
  <c r="L115" i="13"/>
  <c r="L187" i="13"/>
  <c r="L145" i="13"/>
  <c r="L40" i="13"/>
  <c r="L119" i="13"/>
  <c r="L196" i="13"/>
  <c r="L136" i="13"/>
  <c r="L141" i="13"/>
  <c r="L78" i="13"/>
  <c r="L159" i="13"/>
  <c r="L101" i="13"/>
  <c r="L46" i="13"/>
  <c r="L37" i="13"/>
  <c r="L44" i="13"/>
  <c r="L134" i="13"/>
  <c r="L186" i="13"/>
  <c r="L113" i="13"/>
  <c r="L106" i="13"/>
  <c r="L95" i="13"/>
  <c r="L116" i="13"/>
  <c r="L121" i="13"/>
  <c r="L192" i="13"/>
  <c r="L153" i="13"/>
  <c r="L48" i="13"/>
  <c r="L131" i="13"/>
  <c r="L197" i="13"/>
  <c r="L148" i="13"/>
  <c r="L147" i="13"/>
  <c r="L87" i="13"/>
  <c r="L172" i="13"/>
  <c r="L149" i="13"/>
  <c r="L47" i="13"/>
  <c r="L45" i="13"/>
  <c r="L50" i="13"/>
  <c r="L152" i="13"/>
  <c r="L55" i="13"/>
  <c r="L127" i="13"/>
  <c r="L114" i="13"/>
  <c r="L109" i="13"/>
  <c r="L122" i="13"/>
  <c r="L135" i="13"/>
  <c r="L66" i="13"/>
  <c r="L161" i="13"/>
  <c r="L70" i="13"/>
  <c r="L143" i="13"/>
  <c r="L198" i="13"/>
  <c r="L154" i="13"/>
  <c r="L160" i="13"/>
  <c r="L96" i="13"/>
  <c r="L125" i="13"/>
  <c r="L59" i="13"/>
  <c r="L81" i="13"/>
  <c r="L49" i="13"/>
  <c r="L39" i="13"/>
  <c r="L165" i="13"/>
  <c r="L108" i="13"/>
  <c r="L82" i="13"/>
  <c r="L144" i="13"/>
  <c r="L86" i="8"/>
  <c r="L146" i="8"/>
  <c r="L109" i="8"/>
  <c r="L181" i="8"/>
  <c r="L140" i="8"/>
  <c r="L141" i="8"/>
  <c r="L113" i="8"/>
  <c r="L84" i="8"/>
  <c r="L144" i="8"/>
  <c r="L187" i="8"/>
  <c r="L57" i="8"/>
  <c r="L188" i="8"/>
  <c r="L75" i="8"/>
  <c r="L189" i="8"/>
  <c r="L98" i="8"/>
  <c r="L55" i="8"/>
  <c r="L80" i="8"/>
  <c r="L56" i="8"/>
  <c r="L174" i="8"/>
  <c r="L197" i="8"/>
  <c r="L169" i="13"/>
  <c r="L67" i="13"/>
  <c r="L94" i="8"/>
  <c r="L155" i="8"/>
  <c r="L117" i="8"/>
  <c r="L88" i="8"/>
  <c r="L148" i="8"/>
  <c r="L149" i="8"/>
  <c r="L120" i="8"/>
  <c r="L92" i="8"/>
  <c r="L153" i="8"/>
  <c r="L192" i="8"/>
  <c r="L50" i="8"/>
  <c r="L37" i="8"/>
  <c r="L79" i="8"/>
  <c r="L193" i="8"/>
  <c r="L127" i="8"/>
  <c r="L63" i="8"/>
  <c r="L107" i="8"/>
  <c r="L64" i="8"/>
  <c r="L191" i="8"/>
  <c r="L42" i="8"/>
  <c r="L61" i="13"/>
  <c r="L79" i="13"/>
  <c r="L132" i="13"/>
  <c r="L62" i="13"/>
  <c r="L156" i="13"/>
  <c r="L137" i="13"/>
  <c r="L36" i="13"/>
  <c r="L108" i="8"/>
  <c r="L172" i="8"/>
  <c r="L132" i="8"/>
  <c r="L102" i="8"/>
  <c r="L97" i="8"/>
  <c r="L166" i="8"/>
  <c r="L136" i="8"/>
  <c r="L106" i="8"/>
  <c r="L93" i="8"/>
  <c r="L44" i="8"/>
  <c r="L90" i="8"/>
  <c r="L53" i="8"/>
  <c r="L130" i="8"/>
  <c r="L46" i="8"/>
  <c r="L169" i="8"/>
  <c r="L190" i="8"/>
  <c r="L179" i="8"/>
  <c r="L104" i="8"/>
  <c r="L81" i="8"/>
  <c r="L112" i="8"/>
  <c r="L120" i="13"/>
  <c r="L199" i="13"/>
  <c r="L42" i="13"/>
  <c r="L74" i="8"/>
  <c r="L116" i="8"/>
  <c r="L180" i="8"/>
  <c r="L147" i="8"/>
  <c r="L110" i="8"/>
  <c r="L103" i="8"/>
  <c r="L175" i="8"/>
  <c r="L143" i="8"/>
  <c r="L114" i="8"/>
  <c r="L122" i="8"/>
  <c r="L52" i="8"/>
  <c r="L119" i="8"/>
  <c r="L61" i="8"/>
  <c r="L157" i="8"/>
  <c r="L54" i="8"/>
  <c r="L186" i="8"/>
  <c r="L196" i="8"/>
  <c r="L182" i="8"/>
  <c r="L135" i="8"/>
  <c r="L85" i="8"/>
  <c r="L142" i="8"/>
  <c r="L117" i="13"/>
  <c r="L167" i="13"/>
  <c r="L170" i="13"/>
  <c r="L82" i="8"/>
  <c r="L123" i="8"/>
  <c r="L71" i="8"/>
  <c r="L156" i="8"/>
  <c r="L118" i="8"/>
  <c r="L111" i="8"/>
  <c r="L183" i="8"/>
  <c r="L152" i="8"/>
  <c r="L121" i="8"/>
  <c r="L154" i="8"/>
  <c r="L60" i="8"/>
  <c r="L151" i="8"/>
  <c r="L68" i="8"/>
  <c r="L165" i="8"/>
  <c r="L62" i="8"/>
  <c r="L194" i="8"/>
  <c r="L65" i="8"/>
  <c r="L195" i="8"/>
  <c r="L185" i="8"/>
  <c r="L115" i="8"/>
  <c r="L171" i="8"/>
  <c r="L64" i="13"/>
  <c r="L168" i="13"/>
  <c r="L54" i="13"/>
  <c r="L72" i="8"/>
  <c r="L131" i="8"/>
  <c r="L87" i="8"/>
  <c r="L164" i="8"/>
  <c r="L125" i="8"/>
  <c r="L126" i="8"/>
  <c r="L91" i="8"/>
  <c r="L160" i="8"/>
  <c r="L129" i="8"/>
  <c r="L161" i="8"/>
  <c r="L67" i="8"/>
  <c r="L159" i="8"/>
  <c r="L69" i="8"/>
  <c r="L168" i="8"/>
  <c r="L41" i="8"/>
  <c r="L39" i="8"/>
  <c r="L184" i="8"/>
  <c r="L40" i="8"/>
  <c r="L49" i="8"/>
  <c r="L145" i="8"/>
  <c r="L43" i="8"/>
  <c r="L173" i="8"/>
  <c r="L83" i="8"/>
  <c r="L170" i="8"/>
  <c r="L47" i="8"/>
  <c r="L178" i="8"/>
  <c r="L96" i="8"/>
  <c r="L99" i="8"/>
  <c r="L45" i="8"/>
  <c r="L162" i="8"/>
  <c r="L66" i="8"/>
  <c r="L73" i="8"/>
  <c r="L133" i="8"/>
  <c r="L137" i="8"/>
  <c r="L70" i="8"/>
  <c r="L76" i="8"/>
  <c r="L103" i="13"/>
  <c r="L101" i="8"/>
  <c r="L89" i="8"/>
  <c r="L78" i="8"/>
  <c r="L100" i="8"/>
  <c r="L138" i="8"/>
  <c r="L139" i="8"/>
  <c r="L134" i="8"/>
  <c r="L177" i="8"/>
  <c r="L176" i="8"/>
  <c r="L48" i="8"/>
  <c r="L51" i="8"/>
  <c r="L163" i="8"/>
  <c r="L158" i="8"/>
  <c r="L199" i="8"/>
  <c r="L38" i="8"/>
  <c r="L59" i="8"/>
  <c r="L128" i="8"/>
  <c r="L167" i="8"/>
  <c r="L142" i="13"/>
  <c r="L95" i="8"/>
  <c r="L105" i="8"/>
  <c r="L36" i="8"/>
  <c r="L198" i="8"/>
  <c r="L58" i="8"/>
  <c r="L124" i="8"/>
  <c r="L77" i="8"/>
  <c r="E12" i="26"/>
  <c r="J22" i="26"/>
  <c r="L12" i="25"/>
  <c r="K13" i="25"/>
  <c r="F71" i="13"/>
  <c r="F57" i="13"/>
  <c r="F123" i="13"/>
  <c r="F112" i="13"/>
  <c r="F69" i="13"/>
  <c r="F130" i="13"/>
  <c r="F62" i="13"/>
  <c r="F156" i="13"/>
  <c r="F77" i="13"/>
  <c r="F186" i="13"/>
  <c r="F110" i="13"/>
  <c r="F151" i="13"/>
  <c r="F193" i="13"/>
  <c r="F114" i="13"/>
  <c r="F143" i="13"/>
  <c r="F79" i="13"/>
  <c r="F65" i="13"/>
  <c r="F60" i="13"/>
  <c r="F119" i="13"/>
  <c r="F86" i="13"/>
  <c r="F138" i="13"/>
  <c r="F78" i="13"/>
  <c r="F164" i="13"/>
  <c r="F84" i="13"/>
  <c r="F128" i="13"/>
  <c r="F152" i="13"/>
  <c r="F157" i="13"/>
  <c r="F199" i="13"/>
  <c r="F129" i="13"/>
  <c r="F162" i="13"/>
  <c r="F174" i="13"/>
  <c r="F160" i="13"/>
  <c r="F190" i="13"/>
  <c r="F121" i="13"/>
  <c r="F74" i="13"/>
  <c r="F87" i="13"/>
  <c r="F72" i="13"/>
  <c r="F67" i="13"/>
  <c r="F126" i="13"/>
  <c r="F89" i="13"/>
  <c r="F145" i="13"/>
  <c r="F81" i="13"/>
  <c r="F172" i="13"/>
  <c r="F136" i="13"/>
  <c r="F134" i="13"/>
  <c r="F158" i="13"/>
  <c r="F170" i="13"/>
  <c r="F38" i="13"/>
  <c r="F147" i="13"/>
  <c r="F94" i="13"/>
  <c r="F80" i="13"/>
  <c r="F75" i="13"/>
  <c r="F70" i="13"/>
  <c r="F93" i="13"/>
  <c r="F153" i="13"/>
  <c r="F103" i="13"/>
  <c r="F180" i="13"/>
  <c r="F141" i="13"/>
  <c r="F146" i="13"/>
  <c r="F171" i="13"/>
  <c r="F118" i="13"/>
  <c r="F46" i="13"/>
  <c r="F166" i="13"/>
  <c r="F183" i="13"/>
  <c r="F55" i="13"/>
  <c r="F191" i="13"/>
  <c r="F40" i="13"/>
  <c r="F197" i="13"/>
  <c r="F101" i="13"/>
  <c r="F88" i="13"/>
  <c r="F83" i="13"/>
  <c r="F73" i="13"/>
  <c r="F96" i="13"/>
  <c r="F161" i="13"/>
  <c r="F113" i="13"/>
  <c r="F196" i="13"/>
  <c r="F154" i="13"/>
  <c r="F159" i="13"/>
  <c r="F61" i="13"/>
  <c r="F142" i="13"/>
  <c r="F47" i="13"/>
  <c r="F184" i="13"/>
  <c r="F192" i="13"/>
  <c r="F82" i="13"/>
  <c r="F195" i="13"/>
  <c r="F106" i="13"/>
  <c r="F52" i="13"/>
  <c r="F92" i="13"/>
  <c r="F108" i="13"/>
  <c r="F95" i="13"/>
  <c r="F91" i="13"/>
  <c r="F90" i="13"/>
  <c r="F111" i="13"/>
  <c r="F169" i="13"/>
  <c r="F133" i="13"/>
  <c r="F56" i="13"/>
  <c r="F167" i="13"/>
  <c r="F165" i="13"/>
  <c r="F76" i="13"/>
  <c r="F179" i="13"/>
  <c r="F48" i="13"/>
  <c r="F198" i="13"/>
  <c r="F51" i="13"/>
  <c r="F99" i="13"/>
  <c r="F116" i="13"/>
  <c r="F109" i="13"/>
  <c r="F98" i="13"/>
  <c r="F97" i="13"/>
  <c r="F120" i="13"/>
  <c r="F177" i="13"/>
  <c r="F140" i="13"/>
  <c r="F43" i="13"/>
  <c r="F168" i="13"/>
  <c r="F178" i="13"/>
  <c r="F85" i="13"/>
  <c r="F181" i="13"/>
  <c r="F49" i="13"/>
  <c r="F37" i="13"/>
  <c r="F102" i="13"/>
  <c r="F107" i="13"/>
  <c r="F42" i="13"/>
  <c r="F44" i="13"/>
  <c r="F149" i="13"/>
  <c r="F188" i="13"/>
  <c r="F122" i="13"/>
  <c r="F173" i="13"/>
  <c r="F155" i="13"/>
  <c r="F59" i="13"/>
  <c r="F125" i="13"/>
  <c r="F36" i="13"/>
  <c r="F141" i="8"/>
  <c r="F104" i="8"/>
  <c r="F167" i="8"/>
  <c r="F136" i="8"/>
  <c r="F129" i="8"/>
  <c r="F72" i="8"/>
  <c r="F108" i="8"/>
  <c r="F71" i="8"/>
  <c r="F156" i="8"/>
  <c r="F63" i="8"/>
  <c r="F130" i="8"/>
  <c r="F48" i="8"/>
  <c r="F54" i="8"/>
  <c r="F57" i="8"/>
  <c r="F185" i="8"/>
  <c r="F154" i="8"/>
  <c r="F171" i="8"/>
  <c r="F85" i="8"/>
  <c r="F69" i="8"/>
  <c r="F82" i="8"/>
  <c r="F117" i="13"/>
  <c r="F63" i="13"/>
  <c r="F187" i="13"/>
  <c r="F41" i="13"/>
  <c r="F39" i="13"/>
  <c r="F77" i="8"/>
  <c r="F149" i="8"/>
  <c r="F112" i="8"/>
  <c r="F176" i="8"/>
  <c r="F143" i="8"/>
  <c r="F137" i="8"/>
  <c r="F73" i="8"/>
  <c r="F116" i="8"/>
  <c r="F87" i="8"/>
  <c r="F102" i="8"/>
  <c r="F70" i="8"/>
  <c r="F157" i="8"/>
  <c r="F56" i="8"/>
  <c r="F110" i="8"/>
  <c r="F80" i="8"/>
  <c r="F197" i="8"/>
  <c r="F193" i="8"/>
  <c r="F191" i="8"/>
  <c r="F115" i="8"/>
  <c r="F96" i="8"/>
  <c r="F93" i="8"/>
  <c r="F104" i="13"/>
  <c r="F139" i="13"/>
  <c r="F124" i="13"/>
  <c r="F66" i="13"/>
  <c r="F132" i="13"/>
  <c r="F89" i="8"/>
  <c r="F158" i="8"/>
  <c r="F119" i="8"/>
  <c r="F184" i="8"/>
  <c r="F152" i="8"/>
  <c r="F144" i="8"/>
  <c r="F74" i="8"/>
  <c r="F123" i="8"/>
  <c r="F95" i="8"/>
  <c r="F133" i="8"/>
  <c r="F36" i="8"/>
  <c r="F165" i="8"/>
  <c r="F64" i="8"/>
  <c r="F140" i="8"/>
  <c r="F84" i="8"/>
  <c r="F42" i="8"/>
  <c r="F38" i="8"/>
  <c r="F198" i="8"/>
  <c r="F145" i="8"/>
  <c r="F125" i="8"/>
  <c r="F122" i="8"/>
  <c r="F105" i="13"/>
  <c r="F189" i="13"/>
  <c r="F135" i="13"/>
  <c r="F100" i="13"/>
  <c r="F163" i="13"/>
  <c r="F97" i="8"/>
  <c r="F166" i="8"/>
  <c r="F127" i="8"/>
  <c r="F91" i="8"/>
  <c r="F92" i="8"/>
  <c r="F153" i="8"/>
  <c r="F75" i="8"/>
  <c r="F131" i="8"/>
  <c r="F109" i="8"/>
  <c r="F173" i="8"/>
  <c r="F192" i="8"/>
  <c r="F168" i="8"/>
  <c r="F65" i="8"/>
  <c r="F172" i="8"/>
  <c r="F107" i="8"/>
  <c r="F50" i="8"/>
  <c r="F46" i="8"/>
  <c r="F43" i="8"/>
  <c r="F181" i="8"/>
  <c r="F174" i="8"/>
  <c r="F189" i="8"/>
  <c r="F127" i="13"/>
  <c r="F58" i="13"/>
  <c r="F182" i="13"/>
  <c r="F194" i="13"/>
  <c r="F53" i="13"/>
  <c r="F103" i="8"/>
  <c r="F175" i="8"/>
  <c r="F135" i="8"/>
  <c r="F105" i="8"/>
  <c r="F99" i="8"/>
  <c r="F161" i="8"/>
  <c r="F76" i="8"/>
  <c r="F139" i="8"/>
  <c r="F117" i="8"/>
  <c r="F194" i="8"/>
  <c r="F180" i="8"/>
  <c r="F169" i="8"/>
  <c r="F199" i="8"/>
  <c r="F190" i="8"/>
  <c r="F138" i="8"/>
  <c r="F58" i="8"/>
  <c r="F88" i="8"/>
  <c r="F51" i="8"/>
  <c r="F187" i="8"/>
  <c r="F177" i="8"/>
  <c r="F185" i="13"/>
  <c r="F45" i="13"/>
  <c r="F54" i="13"/>
  <c r="F131" i="13"/>
  <c r="F111" i="8"/>
  <c r="F183" i="8"/>
  <c r="F142" i="8"/>
  <c r="F113" i="8"/>
  <c r="F106" i="8"/>
  <c r="F170" i="8"/>
  <c r="F86" i="8"/>
  <c r="F146" i="8"/>
  <c r="F124" i="8"/>
  <c r="F39" i="8"/>
  <c r="F79" i="8"/>
  <c r="F179" i="8"/>
  <c r="F52" i="8"/>
  <c r="F196" i="8"/>
  <c r="F160" i="8"/>
  <c r="F66" i="8"/>
  <c r="F118" i="8"/>
  <c r="F59" i="8"/>
  <c r="F44" i="8"/>
  <c r="F188" i="8"/>
  <c r="F148" i="13"/>
  <c r="F176" i="13"/>
  <c r="F115" i="13"/>
  <c r="F50" i="13"/>
  <c r="F126" i="8"/>
  <c r="F90" i="8"/>
  <c r="F151" i="8"/>
  <c r="F120" i="8"/>
  <c r="F114" i="8"/>
  <c r="F178" i="8"/>
  <c r="F94" i="8"/>
  <c r="F155" i="8"/>
  <c r="F132" i="8"/>
  <c r="F47" i="8"/>
  <c r="F83" i="8"/>
  <c r="F195" i="8"/>
  <c r="F45" i="8"/>
  <c r="F41" i="8"/>
  <c r="F162" i="8"/>
  <c r="F60" i="8"/>
  <c r="F148" i="8"/>
  <c r="F53" i="8"/>
  <c r="F67" i="8"/>
  <c r="F37" i="8"/>
  <c r="F175" i="13"/>
  <c r="F134" i="8"/>
  <c r="F147" i="8"/>
  <c r="F164" i="8"/>
  <c r="F137" i="13"/>
  <c r="F144" i="13"/>
  <c r="F98" i="8"/>
  <c r="F55" i="8"/>
  <c r="F81" i="8"/>
  <c r="F159" i="8"/>
  <c r="F100" i="8"/>
  <c r="F62" i="8"/>
  <c r="F128" i="8"/>
  <c r="F40" i="8"/>
  <c r="F78" i="8"/>
  <c r="F68" i="8"/>
  <c r="F121" i="8"/>
  <c r="F61" i="8"/>
  <c r="F163" i="8"/>
  <c r="F64" i="13"/>
  <c r="F186" i="8"/>
  <c r="F49" i="8"/>
  <c r="F68" i="13"/>
  <c r="F101" i="8"/>
  <c r="F182" i="8"/>
  <c r="C125" i="13"/>
  <c r="C112" i="13"/>
  <c r="C100" i="13"/>
  <c r="C66" i="13"/>
  <c r="C140" i="13"/>
  <c r="C77" i="13"/>
  <c r="C167" i="13"/>
  <c r="C105" i="13"/>
  <c r="C165" i="13"/>
  <c r="C157" i="13"/>
  <c r="C169" i="13"/>
  <c r="C162" i="13"/>
  <c r="C51" i="13"/>
  <c r="C43" i="13"/>
  <c r="C41" i="13"/>
  <c r="C158" i="13"/>
  <c r="C189" i="13"/>
  <c r="C142" i="13"/>
  <c r="C174" i="13"/>
  <c r="C129" i="13"/>
  <c r="C59" i="13"/>
  <c r="C60" i="13"/>
  <c r="C119" i="13"/>
  <c r="C107" i="13"/>
  <c r="C68" i="13"/>
  <c r="C148" i="13"/>
  <c r="C87" i="13"/>
  <c r="C175" i="13"/>
  <c r="C114" i="13"/>
  <c r="C178" i="13"/>
  <c r="C170" i="13"/>
  <c r="C182" i="13"/>
  <c r="C84" i="13"/>
  <c r="C71" i="13"/>
  <c r="C95" i="13"/>
  <c r="C116" i="13"/>
  <c r="C185" i="13"/>
  <c r="C54" i="13"/>
  <c r="C154" i="13"/>
  <c r="C179" i="13"/>
  <c r="C198" i="13"/>
  <c r="C74" i="13"/>
  <c r="C67" i="13"/>
  <c r="C126" i="13"/>
  <c r="C115" i="13"/>
  <c r="C85" i="13"/>
  <c r="C156" i="13"/>
  <c r="C94" i="13"/>
  <c r="C183" i="13"/>
  <c r="C122" i="13"/>
  <c r="C184" i="13"/>
  <c r="C176" i="13"/>
  <c r="C106" i="13"/>
  <c r="C147" i="13"/>
  <c r="C80" i="13"/>
  <c r="C102" i="13"/>
  <c r="C135" i="13"/>
  <c r="C193" i="13"/>
  <c r="C37" i="13"/>
  <c r="C161" i="13"/>
  <c r="C192" i="13"/>
  <c r="C57" i="13"/>
  <c r="C82" i="13"/>
  <c r="C75" i="13"/>
  <c r="C63" i="13"/>
  <c r="C121" i="13"/>
  <c r="C92" i="13"/>
  <c r="C164" i="13"/>
  <c r="C109" i="13"/>
  <c r="C188" i="13"/>
  <c r="C124" i="13"/>
  <c r="C191" i="13"/>
  <c r="C76" i="13"/>
  <c r="C113" i="13"/>
  <c r="C166" i="13"/>
  <c r="C89" i="13"/>
  <c r="C141" i="13"/>
  <c r="C153" i="13"/>
  <c r="C47" i="13"/>
  <c r="C72" i="13"/>
  <c r="C168" i="13"/>
  <c r="C42" i="13"/>
  <c r="C90" i="13"/>
  <c r="C83" i="13"/>
  <c r="C70" i="13"/>
  <c r="C69" i="13"/>
  <c r="C101" i="13"/>
  <c r="C172" i="13"/>
  <c r="C136" i="13"/>
  <c r="C199" i="13"/>
  <c r="C128" i="13"/>
  <c r="C96" i="13"/>
  <c r="C108" i="13"/>
  <c r="C127" i="13"/>
  <c r="C190" i="13"/>
  <c r="C145" i="13"/>
  <c r="C160" i="13"/>
  <c r="C194" i="13"/>
  <c r="C48" i="13"/>
  <c r="C177" i="13"/>
  <c r="C187" i="13"/>
  <c r="C45" i="13"/>
  <c r="C97" i="13"/>
  <c r="C91" i="13"/>
  <c r="C78" i="13"/>
  <c r="C79" i="13"/>
  <c r="C117" i="13"/>
  <c r="C180" i="13"/>
  <c r="C143" i="13"/>
  <c r="C39" i="13"/>
  <c r="C134" i="13"/>
  <c r="C110" i="13"/>
  <c r="C132" i="13"/>
  <c r="C131" i="13"/>
  <c r="C197" i="13"/>
  <c r="C171" i="13"/>
  <c r="C186" i="13"/>
  <c r="C52" i="13"/>
  <c r="C49" i="13"/>
  <c r="C64" i="13"/>
  <c r="C155" i="13"/>
  <c r="C62" i="13"/>
  <c r="C103" i="13"/>
  <c r="C98" i="13"/>
  <c r="C86" i="13"/>
  <c r="C118" i="13"/>
  <c r="C123" i="13"/>
  <c r="C58" i="13"/>
  <c r="C151" i="13"/>
  <c r="C46" i="13"/>
  <c r="C146" i="13"/>
  <c r="C139" i="13"/>
  <c r="C138" i="13"/>
  <c r="C137" i="13"/>
  <c r="C56" i="13"/>
  <c r="C196" i="13"/>
  <c r="C53" i="13"/>
  <c r="C65" i="13"/>
  <c r="C81" i="13"/>
  <c r="C88" i="13"/>
  <c r="C173" i="13"/>
  <c r="C38" i="13"/>
  <c r="C104" i="13"/>
  <c r="C144" i="13"/>
  <c r="C130" i="13"/>
  <c r="C99" i="8"/>
  <c r="C161" i="8"/>
  <c r="C85" i="8"/>
  <c r="C145" i="8"/>
  <c r="C76" i="8"/>
  <c r="C116" i="8"/>
  <c r="C117" i="8"/>
  <c r="C71" i="8"/>
  <c r="C149" i="8"/>
  <c r="C127" i="8"/>
  <c r="C167" i="8"/>
  <c r="C66" i="8"/>
  <c r="C175" i="8"/>
  <c r="C133" i="8"/>
  <c r="C185" i="8"/>
  <c r="C49" i="8"/>
  <c r="C53" i="8"/>
  <c r="C189" i="8"/>
  <c r="C41" i="8"/>
  <c r="C136" i="8"/>
  <c r="C93" i="13"/>
  <c r="C163" i="13"/>
  <c r="C50" i="13"/>
  <c r="C106" i="8"/>
  <c r="C170" i="8"/>
  <c r="C93" i="8"/>
  <c r="C154" i="8"/>
  <c r="C77" i="8"/>
  <c r="C123" i="8"/>
  <c r="C124" i="8"/>
  <c r="C89" i="8"/>
  <c r="C158" i="8"/>
  <c r="C135" i="8"/>
  <c r="C169" i="8"/>
  <c r="C63" i="8"/>
  <c r="C191" i="8"/>
  <c r="C165" i="8"/>
  <c r="C187" i="8"/>
  <c r="C88" i="8"/>
  <c r="C61" i="8"/>
  <c r="C193" i="8"/>
  <c r="C96" i="8"/>
  <c r="C163" i="8"/>
  <c r="C120" i="13"/>
  <c r="C149" i="13"/>
  <c r="C195" i="13"/>
  <c r="C114" i="8"/>
  <c r="C178" i="8"/>
  <c r="C100" i="8"/>
  <c r="C162" i="8"/>
  <c r="C133" i="13"/>
  <c r="C44" i="13"/>
  <c r="C121" i="8"/>
  <c r="C186" i="8"/>
  <c r="C107" i="8"/>
  <c r="C171" i="8"/>
  <c r="C79" i="8"/>
  <c r="C139" i="8"/>
  <c r="C147" i="8"/>
  <c r="C103" i="8"/>
  <c r="C90" i="8"/>
  <c r="C151" i="8"/>
  <c r="C182" i="8"/>
  <c r="C36" i="8"/>
  <c r="C43" i="8"/>
  <c r="C196" i="8"/>
  <c r="C199" i="8"/>
  <c r="C148" i="8"/>
  <c r="C55" i="8"/>
  <c r="C46" i="8"/>
  <c r="C177" i="8"/>
  <c r="C183" i="8"/>
  <c r="C61" i="13"/>
  <c r="C55" i="13"/>
  <c r="C36" i="13"/>
  <c r="C129" i="8"/>
  <c r="C81" i="8"/>
  <c r="C115" i="8"/>
  <c r="C179" i="8"/>
  <c r="C86" i="8"/>
  <c r="C146" i="8"/>
  <c r="C156" i="8"/>
  <c r="C111" i="8"/>
  <c r="C98" i="8"/>
  <c r="C159" i="8"/>
  <c r="C197" i="8"/>
  <c r="C190" i="8"/>
  <c r="C51" i="8"/>
  <c r="C91" i="8"/>
  <c r="C44" i="8"/>
  <c r="C174" i="8"/>
  <c r="C48" i="8"/>
  <c r="C54" i="8"/>
  <c r="C180" i="8"/>
  <c r="C195" i="8"/>
  <c r="C159" i="13"/>
  <c r="C40" i="13"/>
  <c r="C72" i="8"/>
  <c r="C137" i="8"/>
  <c r="C82" i="8"/>
  <c r="C122" i="8"/>
  <c r="C73" i="8"/>
  <c r="C94" i="8"/>
  <c r="C87" i="8"/>
  <c r="C164" i="8"/>
  <c r="C126" i="8"/>
  <c r="C104" i="8"/>
  <c r="C113" i="8"/>
  <c r="C42" i="8"/>
  <c r="C110" i="8"/>
  <c r="C59" i="8"/>
  <c r="C120" i="8"/>
  <c r="C52" i="8"/>
  <c r="C188" i="8"/>
  <c r="C65" i="8"/>
  <c r="C62" i="8"/>
  <c r="C39" i="8"/>
  <c r="C40" i="8"/>
  <c r="C99" i="13"/>
  <c r="C73" i="13"/>
  <c r="C80" i="8"/>
  <c r="C144" i="8"/>
  <c r="C83" i="8"/>
  <c r="C130" i="8"/>
  <c r="C74" i="8"/>
  <c r="C101" i="8"/>
  <c r="C95" i="8"/>
  <c r="C173" i="8"/>
  <c r="C134" i="8"/>
  <c r="C112" i="8"/>
  <c r="C143" i="8"/>
  <c r="C50" i="8"/>
  <c r="C140" i="8"/>
  <c r="C67" i="8"/>
  <c r="C152" i="8"/>
  <c r="C60" i="8"/>
  <c r="C37" i="8"/>
  <c r="C128" i="8"/>
  <c r="C194" i="8"/>
  <c r="C57" i="8"/>
  <c r="C56" i="8"/>
  <c r="C111" i="13"/>
  <c r="C75" i="8"/>
  <c r="C141" i="8"/>
  <c r="C155" i="8"/>
  <c r="C45" i="8"/>
  <c r="C102" i="8"/>
  <c r="C97" i="8"/>
  <c r="C152" i="13"/>
  <c r="C78" i="8"/>
  <c r="C166" i="8"/>
  <c r="C198" i="8"/>
  <c r="C68" i="8"/>
  <c r="C118" i="8"/>
  <c r="C181" i="13"/>
  <c r="C108" i="8"/>
  <c r="C119" i="8"/>
  <c r="C47" i="8"/>
  <c r="C184" i="8"/>
  <c r="C64" i="8"/>
  <c r="C131" i="8"/>
  <c r="C142" i="8"/>
  <c r="C176" i="8"/>
  <c r="C38" i="8"/>
  <c r="C92" i="8"/>
  <c r="C109" i="8"/>
  <c r="C157" i="8"/>
  <c r="C160" i="8"/>
  <c r="C70" i="8"/>
  <c r="C153" i="8"/>
  <c r="C132" i="8"/>
  <c r="C172" i="8"/>
  <c r="C192" i="8"/>
  <c r="C125" i="8"/>
  <c r="C138" i="8"/>
  <c r="C168" i="8"/>
  <c r="C84" i="8"/>
  <c r="C181" i="8"/>
  <c r="C58" i="8"/>
  <c r="C69" i="8"/>
  <c r="C105" i="8"/>
  <c r="D81" i="13"/>
  <c r="D74" i="13"/>
  <c r="D69" i="13"/>
  <c r="D57" i="13"/>
  <c r="D107" i="13"/>
  <c r="D65" i="13"/>
  <c r="D158" i="13"/>
  <c r="D45" i="13"/>
  <c r="D188" i="13"/>
  <c r="D151" i="13"/>
  <c r="D157" i="13"/>
  <c r="D156" i="13"/>
  <c r="D173" i="13"/>
  <c r="D197" i="13"/>
  <c r="D178" i="13"/>
  <c r="D160" i="13"/>
  <c r="D146" i="13"/>
  <c r="D127" i="13"/>
  <c r="D121" i="13"/>
  <c r="D113" i="13"/>
  <c r="D89" i="13"/>
  <c r="D82" i="13"/>
  <c r="D77" i="13"/>
  <c r="D60" i="13"/>
  <c r="D132" i="13"/>
  <c r="D67" i="13"/>
  <c r="D166" i="13"/>
  <c r="D91" i="13"/>
  <c r="D63" i="13"/>
  <c r="D164" i="13"/>
  <c r="D170" i="13"/>
  <c r="D169" i="13"/>
  <c r="D37" i="13"/>
  <c r="D56" i="13"/>
  <c r="D180" i="13"/>
  <c r="D186" i="13"/>
  <c r="D165" i="13"/>
  <c r="D181" i="13"/>
  <c r="D136" i="13"/>
  <c r="D162" i="13"/>
  <c r="D96" i="13"/>
  <c r="D90" i="13"/>
  <c r="D85" i="13"/>
  <c r="D76" i="13"/>
  <c r="D147" i="13"/>
  <c r="D84" i="13"/>
  <c r="D174" i="13"/>
  <c r="D126" i="13"/>
  <c r="D71" i="13"/>
  <c r="D177" i="13"/>
  <c r="D176" i="13"/>
  <c r="D175" i="13"/>
  <c r="D50" i="13"/>
  <c r="D44" i="13"/>
  <c r="D195" i="13"/>
  <c r="D191" i="13"/>
  <c r="D194" i="13"/>
  <c r="D189" i="13"/>
  <c r="D55" i="13"/>
  <c r="D48" i="13"/>
  <c r="D102" i="13"/>
  <c r="D97" i="13"/>
  <c r="D92" i="13"/>
  <c r="D86" i="13"/>
  <c r="D155" i="13"/>
  <c r="D100" i="13"/>
  <c r="D182" i="13"/>
  <c r="D140" i="13"/>
  <c r="D78" i="13"/>
  <c r="D61" i="13"/>
  <c r="D83" i="13"/>
  <c r="D101" i="13"/>
  <c r="D98" i="13"/>
  <c r="D51" i="13"/>
  <c r="D54" i="13"/>
  <c r="D53" i="13"/>
  <c r="D52" i="13"/>
  <c r="D199" i="13"/>
  <c r="D88" i="13"/>
  <c r="D47" i="13"/>
  <c r="D110" i="13"/>
  <c r="D103" i="13"/>
  <c r="D99" i="13"/>
  <c r="D93" i="13"/>
  <c r="D163" i="13"/>
  <c r="D116" i="13"/>
  <c r="D187" i="13"/>
  <c r="D153" i="13"/>
  <c r="D80" i="13"/>
  <c r="D94" i="13"/>
  <c r="D115" i="13"/>
  <c r="D109" i="13"/>
  <c r="D105" i="13"/>
  <c r="D64" i="13"/>
  <c r="D42" i="13"/>
  <c r="D40" i="13"/>
  <c r="D39" i="13"/>
  <c r="D43" i="13"/>
  <c r="D131" i="13"/>
  <c r="D184" i="13"/>
  <c r="D58" i="13"/>
  <c r="D118" i="13"/>
  <c r="D111" i="13"/>
  <c r="D106" i="13"/>
  <c r="D108" i="13"/>
  <c r="D171" i="13"/>
  <c r="D122" i="13"/>
  <c r="D192" i="13"/>
  <c r="D159" i="13"/>
  <c r="D87" i="13"/>
  <c r="D117" i="13"/>
  <c r="D123" i="13"/>
  <c r="D129" i="13"/>
  <c r="D134" i="13"/>
  <c r="D130" i="13"/>
  <c r="D68" i="13"/>
  <c r="D41" i="13"/>
  <c r="D104" i="13"/>
  <c r="D49" i="13"/>
  <c r="D137" i="13"/>
  <c r="D119" i="13"/>
  <c r="D66" i="13"/>
  <c r="D124" i="13"/>
  <c r="D125" i="13"/>
  <c r="D114" i="13"/>
  <c r="D72" i="13"/>
  <c r="D179" i="13"/>
  <c r="D135" i="13"/>
  <c r="D198" i="13"/>
  <c r="D172" i="13"/>
  <c r="D133" i="13"/>
  <c r="D139" i="13"/>
  <c r="D138" i="13"/>
  <c r="D154" i="13"/>
  <c r="D152" i="13"/>
  <c r="D148" i="13"/>
  <c r="D95" i="13"/>
  <c r="D112" i="13"/>
  <c r="D46" i="13"/>
  <c r="D193" i="13"/>
  <c r="D149" i="13"/>
  <c r="D79" i="13"/>
  <c r="D62" i="13"/>
  <c r="D144" i="13"/>
  <c r="D196" i="13"/>
  <c r="D91" i="8"/>
  <c r="D160" i="8"/>
  <c r="D121" i="8"/>
  <c r="D186" i="8"/>
  <c r="D100" i="8"/>
  <c r="D73" i="8"/>
  <c r="D101" i="8"/>
  <c r="D163" i="8"/>
  <c r="D125" i="8"/>
  <c r="D103" i="8"/>
  <c r="D119" i="8"/>
  <c r="D57" i="8"/>
  <c r="D167" i="8"/>
  <c r="D70" i="8"/>
  <c r="D198" i="8"/>
  <c r="D164" i="8"/>
  <c r="D60" i="8"/>
  <c r="D188" i="8"/>
  <c r="D183" i="8"/>
  <c r="D142" i="8"/>
  <c r="D128" i="13"/>
  <c r="D143" i="13"/>
  <c r="D161" i="13"/>
  <c r="D105" i="8"/>
  <c r="D169" i="8"/>
  <c r="D129" i="8"/>
  <c r="D80" i="8"/>
  <c r="D107" i="8"/>
  <c r="D74" i="8"/>
  <c r="D108" i="8"/>
  <c r="D172" i="8"/>
  <c r="D133" i="8"/>
  <c r="D111" i="8"/>
  <c r="D151" i="8"/>
  <c r="D65" i="8"/>
  <c r="D182" i="8"/>
  <c r="D40" i="8"/>
  <c r="D43" i="8"/>
  <c r="D171" i="8"/>
  <c r="D67" i="8"/>
  <c r="D37" i="8"/>
  <c r="D132" i="8"/>
  <c r="D173" i="8"/>
  <c r="D75" i="13"/>
  <c r="D168" i="13"/>
  <c r="D113" i="8"/>
  <c r="D177" i="8"/>
  <c r="D137" i="8"/>
  <c r="D81" i="8"/>
  <c r="D115" i="8"/>
  <c r="D75" i="8"/>
  <c r="D116" i="8"/>
  <c r="D180" i="8"/>
  <c r="D140" i="8"/>
  <c r="D126" i="8"/>
  <c r="D176" i="8"/>
  <c r="D69" i="8"/>
  <c r="D197" i="8"/>
  <c r="D48" i="8"/>
  <c r="D51" i="8"/>
  <c r="D181" i="8"/>
  <c r="D46" i="8"/>
  <c r="D45" i="8"/>
  <c r="D156" i="8"/>
  <c r="D194" i="8"/>
  <c r="D190" i="13"/>
  <c r="D183" i="13"/>
  <c r="D120" i="8"/>
  <c r="D185" i="8"/>
  <c r="D144" i="8"/>
  <c r="D82" i="8"/>
  <c r="D122" i="8"/>
  <c r="D76" i="8"/>
  <c r="D123" i="8"/>
  <c r="D88" i="8"/>
  <c r="D148" i="8"/>
  <c r="D134" i="8"/>
  <c r="D179" i="8"/>
  <c r="D168" i="8"/>
  <c r="D42" i="8"/>
  <c r="D98" i="8"/>
  <c r="D59" i="8"/>
  <c r="D187" i="8"/>
  <c r="D109" i="8"/>
  <c r="D53" i="8"/>
  <c r="D184" i="8"/>
  <c r="D39" i="8"/>
  <c r="D142" i="13"/>
  <c r="D167" i="13"/>
  <c r="D36" i="13"/>
  <c r="D128" i="8"/>
  <c r="D92" i="8"/>
  <c r="D153" i="8"/>
  <c r="D83" i="8"/>
  <c r="D130" i="8"/>
  <c r="D77" i="8"/>
  <c r="D131" i="8"/>
  <c r="D96" i="8"/>
  <c r="D157" i="8"/>
  <c r="D141" i="8"/>
  <c r="D190" i="8"/>
  <c r="D195" i="8"/>
  <c r="D50" i="8"/>
  <c r="D127" i="8"/>
  <c r="D54" i="8"/>
  <c r="D192" i="8"/>
  <c r="D104" i="8"/>
  <c r="D61" i="8"/>
  <c r="D189" i="8"/>
  <c r="D47" i="8"/>
  <c r="D38" i="13"/>
  <c r="D141" i="13"/>
  <c r="D71" i="8"/>
  <c r="D136" i="8"/>
  <c r="D99" i="8"/>
  <c r="D161" i="8"/>
  <c r="D84" i="8"/>
  <c r="D138" i="8"/>
  <c r="D78" i="8"/>
  <c r="D139" i="8"/>
  <c r="D102" i="8"/>
  <c r="D165" i="8"/>
  <c r="D149" i="8"/>
  <c r="D196" i="8"/>
  <c r="D87" i="8"/>
  <c r="D58" i="8"/>
  <c r="D162" i="8"/>
  <c r="D56" i="8"/>
  <c r="D199" i="8"/>
  <c r="D135" i="8"/>
  <c r="D68" i="8"/>
  <c r="D193" i="8"/>
  <c r="D36" i="8"/>
  <c r="D73" i="13"/>
  <c r="D185" i="13"/>
  <c r="D120" i="13"/>
  <c r="D79" i="8"/>
  <c r="D143" i="8"/>
  <c r="D106" i="8"/>
  <c r="D170" i="8"/>
  <c r="D85" i="8"/>
  <c r="D145" i="8"/>
  <c r="D86" i="8"/>
  <c r="D146" i="8"/>
  <c r="D110" i="8"/>
  <c r="D89" i="8"/>
  <c r="D158" i="8"/>
  <c r="D41" i="8"/>
  <c r="D117" i="8"/>
  <c r="D66" i="8"/>
  <c r="D175" i="8"/>
  <c r="D95" i="8"/>
  <c r="D44" i="8"/>
  <c r="D166" i="8"/>
  <c r="D38" i="8"/>
  <c r="D62" i="8"/>
  <c r="D159" i="8"/>
  <c r="D155" i="8"/>
  <c r="D124" i="8"/>
  <c r="D72" i="8"/>
  <c r="D118" i="8"/>
  <c r="D52" i="8"/>
  <c r="D152" i="8"/>
  <c r="D97" i="8"/>
  <c r="D174" i="8"/>
  <c r="D59" i="13"/>
  <c r="D114" i="8"/>
  <c r="D90" i="8"/>
  <c r="D63" i="8"/>
  <c r="D145" i="13"/>
  <c r="D178" i="8"/>
  <c r="D49" i="8"/>
  <c r="D112" i="8"/>
  <c r="D70" i="13"/>
  <c r="D93" i="8"/>
  <c r="D147" i="8"/>
  <c r="D64" i="8"/>
  <c r="D94" i="8"/>
  <c r="D191" i="8"/>
  <c r="D154" i="8"/>
  <c r="D55" i="8"/>
  <c r="N97" i="13"/>
  <c r="N98" i="13"/>
  <c r="N86" i="13"/>
  <c r="N88" i="13"/>
  <c r="N94" i="13"/>
  <c r="N180" i="13"/>
  <c r="N143" i="13"/>
  <c r="N39" i="13"/>
  <c r="N144" i="13"/>
  <c r="N131" i="13"/>
  <c r="N122" i="13"/>
  <c r="N80" i="13"/>
  <c r="N173" i="13"/>
  <c r="N42" i="13"/>
  <c r="N76" i="13"/>
  <c r="N123" i="13"/>
  <c r="N132" i="13"/>
  <c r="N50" i="13"/>
  <c r="N49" i="13"/>
  <c r="N185" i="13"/>
  <c r="N103" i="13"/>
  <c r="N104" i="13"/>
  <c r="N93" i="13"/>
  <c r="N95" i="13"/>
  <c r="N109" i="13"/>
  <c r="N69" i="13"/>
  <c r="N151" i="13"/>
  <c r="N46" i="13"/>
  <c r="N157" i="13"/>
  <c r="N137" i="13"/>
  <c r="N130" i="13"/>
  <c r="N89" i="13"/>
  <c r="N92" i="13"/>
  <c r="N51" i="13"/>
  <c r="N85" i="13"/>
  <c r="N145" i="13"/>
  <c r="N169" i="13"/>
  <c r="N96" i="13"/>
  <c r="N178" i="13"/>
  <c r="N153" i="13"/>
  <c r="N111" i="13"/>
  <c r="N112" i="13"/>
  <c r="N100" i="13"/>
  <c r="N110" i="13"/>
  <c r="N133" i="13"/>
  <c r="N79" i="13"/>
  <c r="N159" i="13"/>
  <c r="N57" i="13"/>
  <c r="N170" i="13"/>
  <c r="N149" i="13"/>
  <c r="N142" i="13"/>
  <c r="N120" i="13"/>
  <c r="N158" i="13"/>
  <c r="N138" i="13"/>
  <c r="N134" i="13"/>
  <c r="N171" i="13"/>
  <c r="N190" i="13"/>
  <c r="N117" i="13"/>
  <c r="N44" i="13"/>
  <c r="N40" i="13"/>
  <c r="N125" i="13"/>
  <c r="N119" i="13"/>
  <c r="N107" i="13"/>
  <c r="N113" i="13"/>
  <c r="N140" i="13"/>
  <c r="N118" i="13"/>
  <c r="N167" i="13"/>
  <c r="N64" i="13"/>
  <c r="N176" i="13"/>
  <c r="N162" i="13"/>
  <c r="N155" i="13"/>
  <c r="N129" i="13"/>
  <c r="N182" i="13"/>
  <c r="N163" i="13"/>
  <c r="N152" i="13"/>
  <c r="N184" i="13"/>
  <c r="N198" i="13"/>
  <c r="N108" i="13"/>
  <c r="N197" i="13"/>
  <c r="N135" i="13"/>
  <c r="N59" i="13"/>
  <c r="N60" i="13"/>
  <c r="N126" i="13"/>
  <c r="N115" i="13"/>
  <c r="N58" i="13"/>
  <c r="N148" i="13"/>
  <c r="N124" i="13"/>
  <c r="N175" i="13"/>
  <c r="N66" i="13"/>
  <c r="N68" i="13"/>
  <c r="N91" i="13"/>
  <c r="N161" i="13"/>
  <c r="N141" i="13"/>
  <c r="N186" i="13"/>
  <c r="N191" i="13"/>
  <c r="N181" i="13"/>
  <c r="N38" i="13"/>
  <c r="N37" i="13"/>
  <c r="N147" i="13"/>
  <c r="N52" i="13"/>
  <c r="N43" i="13"/>
  <c r="N74" i="13"/>
  <c r="N67" i="13"/>
  <c r="N63" i="13"/>
  <c r="N121" i="13"/>
  <c r="N61" i="13"/>
  <c r="N156" i="13"/>
  <c r="N127" i="13"/>
  <c r="N183" i="13"/>
  <c r="N72" i="13"/>
  <c r="N84" i="13"/>
  <c r="N99" i="13"/>
  <c r="N174" i="13"/>
  <c r="N154" i="13"/>
  <c r="N187" i="13"/>
  <c r="N194" i="13"/>
  <c r="N189" i="13"/>
  <c r="N47" i="13"/>
  <c r="N45" i="13"/>
  <c r="N166" i="13"/>
  <c r="N55" i="13"/>
  <c r="N179" i="13"/>
  <c r="N82" i="13"/>
  <c r="N75" i="13"/>
  <c r="N70" i="13"/>
  <c r="N62" i="13"/>
  <c r="N77" i="13"/>
  <c r="N164" i="13"/>
  <c r="N128" i="13"/>
  <c r="N188" i="13"/>
  <c r="N81" i="13"/>
  <c r="N101" i="13"/>
  <c r="N105" i="13"/>
  <c r="N65" i="13"/>
  <c r="N160" i="13"/>
  <c r="N195" i="13"/>
  <c r="N53" i="13"/>
  <c r="N193" i="13"/>
  <c r="N48" i="13"/>
  <c r="N192" i="13"/>
  <c r="N177" i="13"/>
  <c r="N165" i="13"/>
  <c r="N172" i="13"/>
  <c r="N54" i="13"/>
  <c r="N72" i="8"/>
  <c r="N106" i="8"/>
  <c r="N170" i="8"/>
  <c r="N78" i="8"/>
  <c r="N130" i="8"/>
  <c r="N94" i="8"/>
  <c r="N71" i="8"/>
  <c r="N156" i="8"/>
  <c r="N126" i="8"/>
  <c r="N104" i="8"/>
  <c r="N105" i="8"/>
  <c r="N67" i="8"/>
  <c r="N43" i="8"/>
  <c r="N143" i="8"/>
  <c r="N52" i="8"/>
  <c r="N168" i="8"/>
  <c r="N70" i="8"/>
  <c r="N193" i="8"/>
  <c r="N88" i="8"/>
  <c r="N48" i="8"/>
  <c r="N40" i="8"/>
  <c r="N136" i="13"/>
  <c r="N41" i="13"/>
  <c r="N80" i="8"/>
  <c r="N114" i="8"/>
  <c r="N178" i="8"/>
  <c r="N79" i="8"/>
  <c r="N138" i="8"/>
  <c r="N101" i="8"/>
  <c r="N87" i="8"/>
  <c r="N164" i="8"/>
  <c r="N134" i="8"/>
  <c r="N112" i="8"/>
  <c r="N136" i="8"/>
  <c r="N56" i="8"/>
  <c r="N51" i="8"/>
  <c r="N163" i="8"/>
  <c r="N60" i="8"/>
  <c r="N183" i="8"/>
  <c r="N91" i="8"/>
  <c r="N38" i="8"/>
  <c r="N118" i="8"/>
  <c r="N125" i="8"/>
  <c r="N96" i="8"/>
  <c r="N199" i="13"/>
  <c r="N106" i="13"/>
  <c r="N81" i="8"/>
  <c r="N121" i="8"/>
  <c r="N186" i="8"/>
  <c r="N85" i="8"/>
  <c r="N145" i="8"/>
  <c r="N108" i="8"/>
  <c r="N95" i="8"/>
  <c r="N173" i="8"/>
  <c r="N141" i="8"/>
  <c r="N119" i="8"/>
  <c r="N174" i="8"/>
  <c r="N57" i="8"/>
  <c r="N59" i="8"/>
  <c r="N177" i="8"/>
  <c r="N36" i="8"/>
  <c r="N188" i="8"/>
  <c r="N120" i="8"/>
  <c r="N46" i="8"/>
  <c r="N148" i="8"/>
  <c r="N196" i="8"/>
  <c r="N185" i="8"/>
  <c r="N90" i="13"/>
  <c r="N139" i="13"/>
  <c r="N102" i="13"/>
  <c r="N82" i="8"/>
  <c r="N129" i="8"/>
  <c r="N73" i="8"/>
  <c r="N93" i="8"/>
  <c r="N154" i="8"/>
  <c r="N116" i="8"/>
  <c r="N109" i="8"/>
  <c r="N181" i="8"/>
  <c r="N149" i="8"/>
  <c r="N127" i="8"/>
  <c r="N197" i="8"/>
  <c r="N102" i="8"/>
  <c r="N69" i="8"/>
  <c r="N180" i="8"/>
  <c r="N64" i="8"/>
  <c r="N37" i="8"/>
  <c r="N152" i="8"/>
  <c r="N54" i="8"/>
  <c r="N160" i="8"/>
  <c r="N41" i="8"/>
  <c r="N83" i="13"/>
  <c r="N116" i="13"/>
  <c r="N56" i="13"/>
  <c r="N83" i="8"/>
  <c r="N137" i="8"/>
  <c r="N74" i="8"/>
  <c r="N100" i="8"/>
  <c r="N162" i="8"/>
  <c r="N123" i="8"/>
  <c r="N117" i="8"/>
  <c r="N89" i="8"/>
  <c r="N158" i="8"/>
  <c r="N135" i="8"/>
  <c r="N42" i="8"/>
  <c r="N133" i="8"/>
  <c r="N194" i="8"/>
  <c r="N187" i="8"/>
  <c r="N110" i="8"/>
  <c r="N45" i="8"/>
  <c r="N155" i="8"/>
  <c r="N62" i="8"/>
  <c r="N169" i="8"/>
  <c r="N49" i="8"/>
  <c r="N78" i="13"/>
  <c r="N114" i="13"/>
  <c r="N196" i="13"/>
  <c r="N84" i="8"/>
  <c r="N144" i="8"/>
  <c r="N75" i="8"/>
  <c r="N107" i="8"/>
  <c r="N171" i="8"/>
  <c r="N131" i="8"/>
  <c r="N124" i="8"/>
  <c r="N97" i="8"/>
  <c r="N166" i="8"/>
  <c r="N142" i="8"/>
  <c r="N50" i="8"/>
  <c r="N184" i="8"/>
  <c r="N39" i="8"/>
  <c r="N192" i="8"/>
  <c r="N140" i="8"/>
  <c r="N53" i="8"/>
  <c r="N167" i="8"/>
  <c r="N47" i="8"/>
  <c r="N172" i="8"/>
  <c r="N128" i="8"/>
  <c r="N71" i="13"/>
  <c r="N73" i="13"/>
  <c r="N146" i="13"/>
  <c r="N92" i="8"/>
  <c r="N153" i="8"/>
  <c r="N76" i="8"/>
  <c r="N115" i="8"/>
  <c r="N179" i="8"/>
  <c r="N139" i="8"/>
  <c r="N132" i="8"/>
  <c r="N103" i="8"/>
  <c r="N90" i="8"/>
  <c r="N151" i="8"/>
  <c r="N58" i="8"/>
  <c r="N191" i="8"/>
  <c r="N190" i="8"/>
  <c r="N199" i="8"/>
  <c r="N157" i="8"/>
  <c r="N61" i="8"/>
  <c r="N176" i="8"/>
  <c r="N63" i="8"/>
  <c r="N182" i="8"/>
  <c r="N175" i="8"/>
  <c r="N161" i="8"/>
  <c r="N159" i="8"/>
  <c r="N65" i="8"/>
  <c r="N77" i="8"/>
  <c r="N66" i="8"/>
  <c r="N55" i="8"/>
  <c r="N122" i="8"/>
  <c r="N198" i="8"/>
  <c r="N195" i="8"/>
  <c r="N87" i="13"/>
  <c r="N86" i="8"/>
  <c r="N113" i="8"/>
  <c r="N168" i="13"/>
  <c r="N146" i="8"/>
  <c r="N44" i="8"/>
  <c r="N147" i="8"/>
  <c r="N165" i="8"/>
  <c r="N99" i="8"/>
  <c r="N98" i="8"/>
  <c r="N189" i="8"/>
  <c r="N36" i="13"/>
  <c r="N111" i="8"/>
  <c r="N68" i="8"/>
  <c r="J8" i="3"/>
  <c r="J12" i="22"/>
  <c r="J40" i="22" s="1"/>
  <c r="D22" i="25"/>
  <c r="C25" i="22"/>
  <c r="D25" i="22"/>
  <c r="E29" i="22" s="1"/>
  <c r="K12" i="22"/>
  <c r="K40" i="22" s="1"/>
  <c r="L22" i="25"/>
  <c r="H16" i="24"/>
  <c r="I181" i="10" s="1"/>
  <c r="H201" i="32"/>
  <c r="H201" i="33" s="1"/>
  <c r="G201" i="32"/>
  <c r="G201" i="33" s="1"/>
  <c r="I201" i="32"/>
  <c r="I201" i="33" s="1"/>
  <c r="G199" i="32"/>
  <c r="G199" i="33" s="1"/>
  <c r="H199" i="32"/>
  <c r="H199" i="33" s="1"/>
  <c r="I199" i="32"/>
  <c r="I199" i="33" s="1"/>
  <c r="H200" i="32"/>
  <c r="H200" i="33" s="1"/>
  <c r="I200" i="32"/>
  <c r="I200" i="33" s="1"/>
  <c r="G200" i="32"/>
  <c r="G200" i="33" s="1"/>
  <c r="G135" i="32"/>
  <c r="G135" i="33" s="1"/>
  <c r="I140" i="32"/>
  <c r="I140" i="33" s="1"/>
  <c r="G129" i="32"/>
  <c r="G129" i="33" s="1"/>
  <c r="I197" i="32"/>
  <c r="I197" i="33" s="1"/>
  <c r="G202" i="32"/>
  <c r="G202" i="33" s="1"/>
  <c r="G198" i="32"/>
  <c r="G198" i="33" s="1"/>
  <c r="G143" i="32"/>
  <c r="G143" i="33" s="1"/>
  <c r="G140" i="32"/>
  <c r="G140" i="33" s="1"/>
  <c r="I130" i="32"/>
  <c r="I130" i="33" s="1"/>
  <c r="G138" i="32"/>
  <c r="G138" i="33" s="1"/>
  <c r="I128" i="32"/>
  <c r="I128" i="33" s="1"/>
  <c r="G141" i="32"/>
  <c r="G141" i="33" s="1"/>
  <c r="G128" i="32"/>
  <c r="G128" i="33" s="1"/>
  <c r="G139" i="32"/>
  <c r="G139" i="33" s="1"/>
  <c r="I137" i="32"/>
  <c r="I137" i="33" s="1"/>
  <c r="I138" i="32"/>
  <c r="I138" i="33" s="1"/>
  <c r="G222" i="32"/>
  <c r="G145" i="32"/>
  <c r="G145" i="33" s="1"/>
  <c r="G127" i="32"/>
  <c r="G127" i="33" s="1"/>
  <c r="I131" i="32"/>
  <c r="I131" i="33" s="1"/>
  <c r="G142" i="32"/>
  <c r="G142" i="33" s="1"/>
  <c r="I222" i="32"/>
  <c r="I198" i="32"/>
  <c r="I198" i="33" s="1"/>
  <c r="I134" i="32"/>
  <c r="I134" i="33" s="1"/>
  <c r="I145" i="32"/>
  <c r="I145" i="33" s="1"/>
  <c r="G132" i="32"/>
  <c r="G132" i="33" s="1"/>
  <c r="I141" i="32"/>
  <c r="I141" i="33" s="1"/>
  <c r="I142" i="32"/>
  <c r="I142" i="33" s="1"/>
  <c r="G197" i="32"/>
  <c r="G197" i="33" s="1"/>
  <c r="G134" i="32"/>
  <c r="G134" i="33" s="1"/>
  <c r="I135" i="32"/>
  <c r="I135" i="33" s="1"/>
  <c r="I144" i="32"/>
  <c r="I144" i="33" s="1"/>
  <c r="I132" i="32"/>
  <c r="I132" i="33" s="1"/>
  <c r="I127" i="32"/>
  <c r="I127" i="33" s="1"/>
  <c r="G130" i="32"/>
  <c r="G130" i="33" s="1"/>
  <c r="I139" i="32"/>
  <c r="I139" i="33" s="1"/>
  <c r="G144" i="32"/>
  <c r="G144" i="33" s="1"/>
  <c r="G136" i="32"/>
  <c r="G136" i="33" s="1"/>
  <c r="I143" i="32"/>
  <c r="I143" i="33" s="1"/>
  <c r="I133" i="32"/>
  <c r="I133" i="33" s="1"/>
  <c r="G137" i="32"/>
  <c r="G137" i="33" s="1"/>
  <c r="I202" i="32"/>
  <c r="I202" i="33" s="1"/>
  <c r="I129" i="32"/>
  <c r="I129" i="33" s="1"/>
  <c r="G133" i="32"/>
  <c r="G133" i="33" s="1"/>
  <c r="G131" i="32"/>
  <c r="G131" i="33" s="1"/>
  <c r="I146" i="32"/>
  <c r="I146" i="33" s="1"/>
  <c r="I136" i="32"/>
  <c r="I136" i="33" s="1"/>
  <c r="G146" i="32"/>
  <c r="G146" i="33" s="1"/>
  <c r="G173" i="32"/>
  <c r="G173" i="33" s="1"/>
  <c r="H173" i="32"/>
  <c r="H173" i="33" s="1"/>
  <c r="I173" i="32"/>
  <c r="I173" i="33" s="1"/>
  <c r="I33" i="32"/>
  <c r="G16" i="32"/>
  <c r="G14" i="32"/>
  <c r="I14" i="32"/>
  <c r="I13" i="32"/>
  <c r="G30" i="32"/>
  <c r="H42" i="32"/>
  <c r="H137" i="32"/>
  <c r="H137" i="33" s="1"/>
  <c r="G47" i="32"/>
  <c r="G47" i="33" s="1"/>
  <c r="G31" i="32"/>
  <c r="I36" i="32"/>
  <c r="I36" i="33" s="1"/>
  <c r="G37" i="32"/>
  <c r="G37" i="33" s="1"/>
  <c r="I22" i="32"/>
  <c r="I42" i="32"/>
  <c r="H142" i="32"/>
  <c r="H142" i="33" s="1"/>
  <c r="G40" i="32"/>
  <c r="G29" i="32"/>
  <c r="I28" i="32"/>
  <c r="I44" i="32"/>
  <c r="G39" i="32"/>
  <c r="I21" i="32"/>
  <c r="G28" i="32"/>
  <c r="I17" i="32"/>
  <c r="I45" i="32"/>
  <c r="H136" i="32"/>
  <c r="H136" i="33" s="1"/>
  <c r="H144" i="32"/>
  <c r="H144" i="33" s="1"/>
  <c r="H134" i="32"/>
  <c r="H134" i="33" s="1"/>
  <c r="G36" i="32"/>
  <c r="G36" i="33" s="1"/>
  <c r="I41" i="32"/>
  <c r="I41" i="33" s="1"/>
  <c r="G13" i="32"/>
  <c r="I26" i="32"/>
  <c r="G11" i="32"/>
  <c r="I38" i="32"/>
  <c r="I46" i="32"/>
  <c r="I34" i="32"/>
  <c r="I20" i="32"/>
  <c r="I40" i="32"/>
  <c r="I19" i="32"/>
  <c r="G44" i="32"/>
  <c r="I35" i="32"/>
  <c r="I47" i="32"/>
  <c r="I47" i="33" s="1"/>
  <c r="G43" i="32"/>
  <c r="G20" i="32"/>
  <c r="I18" i="32"/>
  <c r="G19" i="32"/>
  <c r="G32" i="32"/>
  <c r="G26" i="32"/>
  <c r="I16" i="32"/>
  <c r="H43" i="32"/>
  <c r="G33" i="32"/>
  <c r="G35" i="32"/>
  <c r="G12" i="32"/>
  <c r="I30" i="32"/>
  <c r="G34" i="32"/>
  <c r="I43" i="32"/>
  <c r="G18" i="32"/>
  <c r="G38" i="32"/>
  <c r="G42" i="32"/>
  <c r="I12" i="32"/>
  <c r="G22" i="32"/>
  <c r="I24" i="32"/>
  <c r="I11" i="32"/>
  <c r="G23" i="32"/>
  <c r="I32" i="32"/>
  <c r="G27" i="32"/>
  <c r="I15" i="32"/>
  <c r="G21" i="32"/>
  <c r="G41" i="32"/>
  <c r="G41" i="33" s="1"/>
  <c r="G24" i="32"/>
  <c r="G17" i="32"/>
  <c r="I29" i="32"/>
  <c r="G46" i="32"/>
  <c r="H29" i="32"/>
  <c r="G15" i="32"/>
  <c r="I23" i="32"/>
  <c r="I31" i="32"/>
  <c r="I39" i="32"/>
  <c r="I27" i="32"/>
  <c r="G45" i="32"/>
  <c r="I37" i="32"/>
  <c r="I37" i="33" s="1"/>
  <c r="H131" i="32"/>
  <c r="H131" i="33" s="1"/>
  <c r="H197" i="32"/>
  <c r="H197" i="33" s="1"/>
  <c r="H139" i="32"/>
  <c r="H139" i="33" s="1"/>
  <c r="H198" i="32"/>
  <c r="H198" i="33" s="1"/>
  <c r="H133" i="32"/>
  <c r="H133" i="33" s="1"/>
  <c r="H33" i="32"/>
  <c r="H38" i="32"/>
  <c r="H146" i="32"/>
  <c r="H146" i="33" s="1"/>
  <c r="H129" i="32"/>
  <c r="H39" i="32"/>
  <c r="H46" i="32"/>
  <c r="H18" i="32"/>
  <c r="H141" i="32"/>
  <c r="H141" i="33" s="1"/>
  <c r="H28" i="32"/>
  <c r="H127" i="32"/>
  <c r="H202" i="32"/>
  <c r="H202" i="33" s="1"/>
  <c r="H145" i="32"/>
  <c r="H145" i="33" s="1"/>
  <c r="H30" i="32"/>
  <c r="H41" i="32"/>
  <c r="H45" i="32"/>
  <c r="H128" i="32"/>
  <c r="H130" i="32"/>
  <c r="H19" i="32"/>
  <c r="H34" i="32"/>
  <c r="H35" i="32"/>
  <c r="H31" i="32"/>
  <c r="H36" i="32"/>
  <c r="H11" i="32"/>
  <c r="H143" i="32"/>
  <c r="H143" i="33" s="1"/>
  <c r="H135" i="32"/>
  <c r="H135" i="33" s="1"/>
  <c r="H138" i="32"/>
  <c r="H138" i="33" s="1"/>
  <c r="H37" i="32"/>
  <c r="H37" i="33" s="1"/>
  <c r="H140" i="32"/>
  <c r="H140" i="33" s="1"/>
  <c r="H222" i="32"/>
  <c r="H40" i="32"/>
  <c r="H47" i="32"/>
  <c r="H47" i="33" s="1"/>
  <c r="H44" i="32"/>
  <c r="I10" i="32"/>
  <c r="H13" i="32"/>
  <c r="H16" i="32"/>
  <c r="H26" i="32"/>
  <c r="H27" i="32"/>
  <c r="H23" i="32"/>
  <c r="H132" i="32"/>
  <c r="H132" i="33" s="1"/>
  <c r="H22" i="32"/>
  <c r="H21" i="32"/>
  <c r="H14" i="32"/>
  <c r="H12" i="32"/>
  <c r="H32" i="32"/>
  <c r="H20" i="32"/>
  <c r="H24" i="32"/>
  <c r="H15" i="32"/>
  <c r="H17" i="32"/>
  <c r="I25" i="32"/>
  <c r="G10" i="32"/>
  <c r="G25" i="32"/>
  <c r="H10" i="32"/>
  <c r="H25" i="32"/>
  <c r="J22" i="25"/>
  <c r="E16" i="24"/>
  <c r="F181" i="10" s="1"/>
  <c r="H16" i="23"/>
  <c r="I25" i="22"/>
  <c r="K22" i="26"/>
  <c r="J16" i="24"/>
  <c r="K181" i="10" s="1"/>
  <c r="F25" i="22"/>
  <c r="F29" i="22" s="1"/>
  <c r="C27" i="13"/>
  <c r="C27" i="8"/>
  <c r="D12" i="22"/>
  <c r="D40" i="22" s="1"/>
  <c r="E12" i="22"/>
  <c r="E40" i="22" s="1"/>
  <c r="F12" i="22"/>
  <c r="F40" i="22" s="1"/>
  <c r="C26" i="22"/>
  <c r="G12" i="22"/>
  <c r="G40" i="22" s="1"/>
  <c r="I12" i="22"/>
  <c r="I40" i="22" s="1"/>
  <c r="G25" i="22"/>
  <c r="G29" i="22" s="1"/>
  <c r="H26" i="22"/>
  <c r="H25" i="22"/>
  <c r="I29" i="22" s="1"/>
  <c r="I26" i="22"/>
  <c r="G26" i="22"/>
  <c r="G33" i="22" s="1"/>
  <c r="D33" i="22"/>
  <c r="E33" i="22"/>
  <c r="J29" i="22"/>
  <c r="D29" i="22"/>
  <c r="E16" i="23"/>
  <c r="C16" i="23"/>
  <c r="G16" i="23"/>
  <c r="G16" i="24"/>
  <c r="H181" i="10" s="1"/>
  <c r="F14" i="25"/>
  <c r="E22" i="25"/>
  <c r="G12" i="25"/>
  <c r="C22" i="25"/>
  <c r="D21" i="25" s="1"/>
  <c r="I22" i="25"/>
  <c r="G22" i="25"/>
  <c r="C13" i="25"/>
  <c r="H12" i="25"/>
  <c r="J12" i="25"/>
  <c r="I13" i="25"/>
  <c r="G13" i="25"/>
  <c r="G14" i="25" s="1"/>
  <c r="G13" i="26"/>
  <c r="G14" i="26" s="1"/>
  <c r="D12" i="26"/>
  <c r="C22" i="26"/>
  <c r="I22" i="26"/>
  <c r="G22" i="26"/>
  <c r="J12" i="26"/>
  <c r="L14" i="26"/>
  <c r="D14" i="26"/>
  <c r="E14" i="26"/>
  <c r="L22" i="26"/>
  <c r="E22" i="26"/>
  <c r="E21" i="25"/>
  <c r="K29" i="22"/>
  <c r="F33" i="22"/>
  <c r="F36" i="22" s="1"/>
  <c r="F43" i="22" s="1"/>
  <c r="F46" i="22" s="1"/>
  <c r="H21" i="25"/>
  <c r="K33" i="22"/>
  <c r="K21" i="25"/>
  <c r="I21" i="26"/>
  <c r="K12" i="25"/>
  <c r="H13" i="25"/>
  <c r="F22" i="25"/>
  <c r="I12" i="26"/>
  <c r="F13" i="26"/>
  <c r="F14" i="26" s="1"/>
  <c r="D22" i="26"/>
  <c r="E12" i="25"/>
  <c r="J13" i="25"/>
  <c r="H22" i="25"/>
  <c r="K12" i="26"/>
  <c r="H13" i="26"/>
  <c r="F22" i="26"/>
  <c r="D13" i="25"/>
  <c r="L13" i="25"/>
  <c r="L14" i="25" s="1"/>
  <c r="J13" i="26"/>
  <c r="L21" i="26"/>
  <c r="J12" i="4" l="1"/>
  <c r="H796" i="8"/>
  <c r="H796" i="13"/>
  <c r="M60" i="13"/>
  <c r="M126" i="13"/>
  <c r="M127" i="13"/>
  <c r="M116" i="13"/>
  <c r="M102" i="13"/>
  <c r="M173" i="13"/>
  <c r="M114" i="13"/>
  <c r="M184" i="13"/>
  <c r="M163" i="13"/>
  <c r="M37" i="13"/>
  <c r="M45" i="13"/>
  <c r="M174" i="13"/>
  <c r="M83" i="13"/>
  <c r="M76" i="13"/>
  <c r="M79" i="13"/>
  <c r="M81" i="13"/>
  <c r="M141" i="13"/>
  <c r="M63" i="13"/>
  <c r="M137" i="13"/>
  <c r="M47" i="13"/>
  <c r="M190" i="13"/>
  <c r="M40" i="13"/>
  <c r="M107" i="13"/>
  <c r="M82" i="13"/>
  <c r="M147" i="13"/>
  <c r="M151" i="13"/>
  <c r="M175" i="13"/>
  <c r="M199" i="13"/>
  <c r="M77" i="13"/>
  <c r="M104" i="13"/>
  <c r="M91" i="13"/>
  <c r="M94" i="13"/>
  <c r="M106" i="13"/>
  <c r="M157" i="13"/>
  <c r="M89" i="13"/>
  <c r="M152" i="13"/>
  <c r="M97" i="13"/>
  <c r="M54" i="13"/>
  <c r="M42" i="13"/>
  <c r="M142" i="13"/>
  <c r="M136" i="13"/>
  <c r="M166" i="13"/>
  <c r="M194" i="13"/>
  <c r="M179" i="13"/>
  <c r="M112" i="13"/>
  <c r="M71" i="13"/>
  <c r="M80" i="13"/>
  <c r="M72" i="13"/>
  <c r="M189" i="13"/>
  <c r="M55" i="13"/>
  <c r="M99" i="13"/>
  <c r="M154" i="13"/>
  <c r="M121" i="13"/>
  <c r="M177" i="13"/>
  <c r="M90" i="13"/>
  <c r="M162" i="13"/>
  <c r="M195" i="13"/>
  <c r="M78" i="13"/>
  <c r="M196" i="13"/>
  <c r="M76" i="8"/>
  <c r="M107" i="8"/>
  <c r="M171" i="8"/>
  <c r="M123" i="8"/>
  <c r="M71" i="8"/>
  <c r="M88" i="8"/>
  <c r="M148" i="8"/>
  <c r="M104" i="8"/>
  <c r="M167" i="8"/>
  <c r="M152" i="8"/>
  <c r="M43" i="8"/>
  <c r="M177" i="8"/>
  <c r="M56" i="8"/>
  <c r="M183" i="8"/>
  <c r="M64" i="8"/>
  <c r="M46" i="8"/>
  <c r="M114" i="8"/>
  <c r="M63" i="8"/>
  <c r="M195" i="8"/>
  <c r="M196" i="8"/>
  <c r="M119" i="13"/>
  <c r="M87" i="13"/>
  <c r="M125" i="13"/>
  <c r="M96" i="13"/>
  <c r="M52" i="13"/>
  <c r="M56" i="13"/>
  <c r="M130" i="13"/>
  <c r="M167" i="13"/>
  <c r="M133" i="13"/>
  <c r="M185" i="13"/>
  <c r="M139" i="13"/>
  <c r="M178" i="13"/>
  <c r="M128" i="13"/>
  <c r="M100" i="13"/>
  <c r="M51" i="13"/>
  <c r="M77" i="8"/>
  <c r="M115" i="8"/>
  <c r="M179" i="8"/>
  <c r="M131" i="8"/>
  <c r="M87" i="8"/>
  <c r="M96" i="8"/>
  <c r="M157" i="8"/>
  <c r="M112" i="8"/>
  <c r="M91" i="8"/>
  <c r="M160" i="8"/>
  <c r="M51" i="8"/>
  <c r="M187" i="8"/>
  <c r="M65" i="8"/>
  <c r="M188" i="8"/>
  <c r="M42" i="8"/>
  <c r="M54" i="8"/>
  <c r="M144" i="8"/>
  <c r="M70" i="8"/>
  <c r="M181" i="8"/>
  <c r="M41" i="8"/>
  <c r="M61" i="13"/>
  <c r="M101" i="13"/>
  <c r="M134" i="13"/>
  <c r="M111" i="13"/>
  <c r="M88" i="13"/>
  <c r="M38" i="13"/>
  <c r="M155" i="13"/>
  <c r="M180" i="13"/>
  <c r="M170" i="13"/>
  <c r="M115" i="13"/>
  <c r="M164" i="13"/>
  <c r="M188" i="13"/>
  <c r="M146" i="13"/>
  <c r="M183" i="13"/>
  <c r="M159" i="13"/>
  <c r="M78" i="8"/>
  <c r="M122" i="8"/>
  <c r="M72" i="8"/>
  <c r="M139" i="8"/>
  <c r="M95" i="8"/>
  <c r="M102" i="8"/>
  <c r="M165" i="8"/>
  <c r="M119" i="8"/>
  <c r="M105" i="8"/>
  <c r="M82" i="8"/>
  <c r="M59" i="8"/>
  <c r="M192" i="8"/>
  <c r="M66" i="8"/>
  <c r="M37" i="8"/>
  <c r="M103" i="8"/>
  <c r="M62" i="8"/>
  <c r="M169" i="8"/>
  <c r="M190" i="8"/>
  <c r="M92" i="8"/>
  <c r="M49" i="8"/>
  <c r="M68" i="13"/>
  <c r="M108" i="13"/>
  <c r="M149" i="13"/>
  <c r="M120" i="13"/>
  <c r="M132" i="13"/>
  <c r="M39" i="13"/>
  <c r="M161" i="13"/>
  <c r="M135" i="13"/>
  <c r="M62" i="13"/>
  <c r="M123" i="13"/>
  <c r="M198" i="13"/>
  <c r="M197" i="13"/>
  <c r="M158" i="13"/>
  <c r="M187" i="13"/>
  <c r="M36" i="13"/>
  <c r="M79" i="8"/>
  <c r="M130" i="8"/>
  <c r="M86" i="8"/>
  <c r="M146" i="8"/>
  <c r="M109" i="8"/>
  <c r="M110" i="8"/>
  <c r="M168" i="8"/>
  <c r="M127" i="8"/>
  <c r="M113" i="8"/>
  <c r="M99" i="8"/>
  <c r="M36" i="8"/>
  <c r="M199" i="8"/>
  <c r="M83" i="8"/>
  <c r="M45" i="8"/>
  <c r="M134" i="8"/>
  <c r="M69" i="8"/>
  <c r="M186" i="8"/>
  <c r="M166" i="8"/>
  <c r="M121" i="8"/>
  <c r="M89" i="8"/>
  <c r="M84" i="13"/>
  <c r="M122" i="13"/>
  <c r="M165" i="13"/>
  <c r="M129" i="13"/>
  <c r="M138" i="13"/>
  <c r="M41" i="13"/>
  <c r="M58" i="13"/>
  <c r="M153" i="13"/>
  <c r="M109" i="13"/>
  <c r="M145" i="13"/>
  <c r="M46" i="13"/>
  <c r="M49" i="13"/>
  <c r="M172" i="13"/>
  <c r="M140" i="13"/>
  <c r="M73" i="8"/>
  <c r="M80" i="8"/>
  <c r="M138" i="8"/>
  <c r="M94" i="8"/>
  <c r="M155" i="8"/>
  <c r="M117" i="8"/>
  <c r="M118" i="8"/>
  <c r="M174" i="8"/>
  <c r="M135" i="8"/>
  <c r="M120" i="8"/>
  <c r="M129" i="8"/>
  <c r="M156" i="8"/>
  <c r="M44" i="8"/>
  <c r="M106" i="8"/>
  <c r="M53" i="8"/>
  <c r="M176" i="8"/>
  <c r="M40" i="8"/>
  <c r="M194" i="8"/>
  <c r="M197" i="8"/>
  <c r="M153" i="8"/>
  <c r="M149" i="8"/>
  <c r="M67" i="13"/>
  <c r="M105" i="13"/>
  <c r="M65" i="13"/>
  <c r="M168" i="13"/>
  <c r="M144" i="13"/>
  <c r="M169" i="13"/>
  <c r="M43" i="13"/>
  <c r="M73" i="13"/>
  <c r="M57" i="13"/>
  <c r="M118" i="13"/>
  <c r="M171" i="13"/>
  <c r="M86" i="13"/>
  <c r="M69" i="13"/>
  <c r="M193" i="13"/>
  <c r="M192" i="13"/>
  <c r="M81" i="8"/>
  <c r="M85" i="8"/>
  <c r="M145" i="8"/>
  <c r="M101" i="8"/>
  <c r="M163" i="8"/>
  <c r="M124" i="8"/>
  <c r="M125" i="8"/>
  <c r="M182" i="8"/>
  <c r="M142" i="8"/>
  <c r="M128" i="8"/>
  <c r="M184" i="8"/>
  <c r="M97" i="8"/>
  <c r="M52" i="8"/>
  <c r="M137" i="8"/>
  <c r="M61" i="8"/>
  <c r="M189" i="8"/>
  <c r="M57" i="8"/>
  <c r="M39" i="8"/>
  <c r="M111" i="8"/>
  <c r="M158" i="8"/>
  <c r="M178" i="8"/>
  <c r="M75" i="13"/>
  <c r="M113" i="13"/>
  <c r="M103" i="13"/>
  <c r="M181" i="13"/>
  <c r="M160" i="13"/>
  <c r="M182" i="13"/>
  <c r="M44" i="13"/>
  <c r="M124" i="13"/>
  <c r="M66" i="13"/>
  <c r="M131" i="13"/>
  <c r="M48" i="13"/>
  <c r="M95" i="13"/>
  <c r="M92" i="13"/>
  <c r="M110" i="13"/>
  <c r="M50" i="13"/>
  <c r="M74" i="8"/>
  <c r="M93" i="8"/>
  <c r="M154" i="8"/>
  <c r="M108" i="8"/>
  <c r="M172" i="8"/>
  <c r="M132" i="8"/>
  <c r="M133" i="8"/>
  <c r="M90" i="8"/>
  <c r="M151" i="8"/>
  <c r="M136" i="8"/>
  <c r="M191" i="8"/>
  <c r="M126" i="8"/>
  <c r="M60" i="8"/>
  <c r="M170" i="8"/>
  <c r="M68" i="8"/>
  <c r="M193" i="8"/>
  <c r="M58" i="8"/>
  <c r="M47" i="8"/>
  <c r="M141" i="8"/>
  <c r="M164" i="8"/>
  <c r="M50" i="8"/>
  <c r="M93" i="13"/>
  <c r="M85" i="13"/>
  <c r="M140" i="8"/>
  <c r="M48" i="8"/>
  <c r="M148" i="13"/>
  <c r="M98" i="8"/>
  <c r="M38" i="8"/>
  <c r="M186" i="13"/>
  <c r="M98" i="13"/>
  <c r="M74" i="13"/>
  <c r="M75" i="8"/>
  <c r="M159" i="8"/>
  <c r="M84" i="8"/>
  <c r="M64" i="13"/>
  <c r="M156" i="13"/>
  <c r="M100" i="8"/>
  <c r="M143" i="8"/>
  <c r="M55" i="8"/>
  <c r="M70" i="13"/>
  <c r="M59" i="13"/>
  <c r="M162" i="8"/>
  <c r="M198" i="8"/>
  <c r="M175" i="8"/>
  <c r="M53" i="13"/>
  <c r="M191" i="13"/>
  <c r="M143" i="13"/>
  <c r="M116" i="8"/>
  <c r="M161" i="8"/>
  <c r="M185" i="8"/>
  <c r="M173" i="8"/>
  <c r="M176" i="13"/>
  <c r="M117" i="13"/>
  <c r="M180" i="8"/>
  <c r="M67" i="8"/>
  <c r="M147" i="8"/>
  <c r="H634" i="8"/>
  <c r="H634" i="13"/>
  <c r="J34" i="33"/>
  <c r="H799" i="8"/>
  <c r="H799" i="13"/>
  <c r="H743" i="8"/>
  <c r="H743" i="13"/>
  <c r="I634" i="13"/>
  <c r="I634" i="8"/>
  <c r="H734" i="8"/>
  <c r="H734" i="13"/>
  <c r="I770" i="8"/>
  <c r="I770" i="13"/>
  <c r="I726" i="13"/>
  <c r="I726" i="8"/>
  <c r="G727" i="8"/>
  <c r="G727" i="13"/>
  <c r="I738" i="13"/>
  <c r="I738" i="8"/>
  <c r="G724" i="8"/>
  <c r="G724" i="13"/>
  <c r="I725" i="8"/>
  <c r="I725" i="13"/>
  <c r="G726" i="8"/>
  <c r="G726" i="13"/>
  <c r="G796" i="13"/>
  <c r="G796" i="8"/>
  <c r="N106" i="33"/>
  <c r="N154" i="33"/>
  <c r="N187" i="33"/>
  <c r="M814" i="8"/>
  <c r="M814" i="13"/>
  <c r="H129" i="33"/>
  <c r="I644" i="8"/>
  <c r="I644" i="13"/>
  <c r="I728" i="8"/>
  <c r="I728" i="13"/>
  <c r="M201" i="32"/>
  <c r="M199" i="32"/>
  <c r="M200" i="32"/>
  <c r="N200" i="33" s="1"/>
  <c r="M173" i="32"/>
  <c r="M30" i="32"/>
  <c r="M142" i="32"/>
  <c r="M136" i="32"/>
  <c r="M139" i="32"/>
  <c r="M139" i="33" s="1"/>
  <c r="M43" i="32"/>
  <c r="M18" i="32"/>
  <c r="M18" i="33" s="1"/>
  <c r="M137" i="32"/>
  <c r="M137" i="33" s="1"/>
  <c r="M42" i="32"/>
  <c r="M29" i="32"/>
  <c r="M144" i="32"/>
  <c r="M145" i="32"/>
  <c r="M131" i="32"/>
  <c r="M131" i="33" s="1"/>
  <c r="M197" i="32"/>
  <c r="M197" i="33" s="1"/>
  <c r="M134" i="32"/>
  <c r="M40" i="32"/>
  <c r="M40" i="33" s="1"/>
  <c r="M45" i="32"/>
  <c r="M143" i="32"/>
  <c r="M140" i="32"/>
  <c r="M39" i="32"/>
  <c r="M38" i="32"/>
  <c r="M129" i="32"/>
  <c r="M127" i="32"/>
  <c r="M128" i="32"/>
  <c r="M128" i="33" s="1"/>
  <c r="M35" i="32"/>
  <c r="M35" i="33" s="1"/>
  <c r="M33" i="32"/>
  <c r="M44" i="32"/>
  <c r="M11" i="32"/>
  <c r="M202" i="32"/>
  <c r="M146" i="32"/>
  <c r="M198" i="32"/>
  <c r="M198" i="33" s="1"/>
  <c r="M37" i="32"/>
  <c r="M37" i="33" s="1"/>
  <c r="M36" i="32"/>
  <c r="M135" i="32"/>
  <c r="M133" i="32"/>
  <c r="M222" i="32"/>
  <c r="M34" i="32"/>
  <c r="M31" i="32"/>
  <c r="M138" i="32"/>
  <c r="M130" i="32"/>
  <c r="M130" i="33" s="1"/>
  <c r="M41" i="32"/>
  <c r="M28" i="32"/>
  <c r="M19" i="32"/>
  <c r="M141" i="32"/>
  <c r="M46" i="32"/>
  <c r="M47" i="32"/>
  <c r="M14" i="32"/>
  <c r="N14" i="33" s="1"/>
  <c r="M26" i="32"/>
  <c r="N26" i="33" s="1"/>
  <c r="M24" i="32"/>
  <c r="M16" i="32"/>
  <c r="M32" i="32"/>
  <c r="M21" i="32"/>
  <c r="M17" i="32"/>
  <c r="M27" i="32"/>
  <c r="M23" i="32"/>
  <c r="M132" i="32"/>
  <c r="N132" i="33" s="1"/>
  <c r="M10" i="32"/>
  <c r="M15" i="32"/>
  <c r="M12" i="32"/>
  <c r="M20" i="32"/>
  <c r="M13" i="32"/>
  <c r="M22" i="32"/>
  <c r="M25" i="32"/>
  <c r="M25" i="33" s="1"/>
  <c r="J14" i="33"/>
  <c r="H735" i="8"/>
  <c r="H735" i="13"/>
  <c r="H127" i="33"/>
  <c r="J127" i="33"/>
  <c r="H739" i="8"/>
  <c r="H739" i="13"/>
  <c r="H770" i="8"/>
  <c r="H770" i="13"/>
  <c r="I799" i="8"/>
  <c r="I799" i="13"/>
  <c r="I724" i="8"/>
  <c r="I724" i="13"/>
  <c r="G729" i="8"/>
  <c r="G729" i="13"/>
  <c r="G742" i="8"/>
  <c r="G742" i="13"/>
  <c r="G735" i="8"/>
  <c r="G735" i="13"/>
  <c r="I737" i="8"/>
  <c r="I737" i="13"/>
  <c r="I798" i="8"/>
  <c r="I798" i="13"/>
  <c r="C122" i="32"/>
  <c r="C60" i="32"/>
  <c r="C148" i="32"/>
  <c r="C148" i="33" s="1"/>
  <c r="C85" i="32"/>
  <c r="C85" i="33" s="1"/>
  <c r="C205" i="32"/>
  <c r="C176" i="32"/>
  <c r="C176" i="33" s="1"/>
  <c r="C92" i="32"/>
  <c r="C92" i="33" s="1"/>
  <c r="C204" i="32"/>
  <c r="C75" i="32"/>
  <c r="C75" i="33" s="1"/>
  <c r="C169" i="32"/>
  <c r="C169" i="33" s="1"/>
  <c r="C106" i="32"/>
  <c r="C106" i="33" s="1"/>
  <c r="C218" i="32"/>
  <c r="C218" i="33" s="1"/>
  <c r="C105" i="32"/>
  <c r="C105" i="33" s="1"/>
  <c r="C217" i="32"/>
  <c r="C217" i="33" s="1"/>
  <c r="C104" i="32"/>
  <c r="C104" i="33" s="1"/>
  <c r="C216" i="32"/>
  <c r="C216" i="33" s="1"/>
  <c r="C159" i="32"/>
  <c r="C159" i="33" s="1"/>
  <c r="C195" i="32"/>
  <c r="C195" i="33" s="1"/>
  <c r="C168" i="32"/>
  <c r="C168" i="33" s="1"/>
  <c r="C206" i="32"/>
  <c r="C206" i="33" s="1"/>
  <c r="C164" i="32"/>
  <c r="C164" i="33" s="1"/>
  <c r="C51" i="32"/>
  <c r="C118" i="32"/>
  <c r="C118" i="33" s="1"/>
  <c r="C77" i="32"/>
  <c r="C77" i="33" s="1"/>
  <c r="C191" i="32"/>
  <c r="C191" i="33" s="1"/>
  <c r="C84" i="32"/>
  <c r="C84" i="33" s="1"/>
  <c r="C189" i="32"/>
  <c r="C189" i="33" s="1"/>
  <c r="C103" i="32"/>
  <c r="C103" i="33" s="1"/>
  <c r="C66" i="32"/>
  <c r="C66" i="33" s="1"/>
  <c r="C161" i="32"/>
  <c r="C161" i="33" s="1"/>
  <c r="C98" i="32"/>
  <c r="C210" i="32"/>
  <c r="C210" i="33" s="1"/>
  <c r="C97" i="32"/>
  <c r="C209" i="32"/>
  <c r="C209" i="33" s="1"/>
  <c r="C96" i="32"/>
  <c r="C96" i="33" s="1"/>
  <c r="C208" i="32"/>
  <c r="C208" i="33" s="1"/>
  <c r="C214" i="32"/>
  <c r="C214" i="33" s="1"/>
  <c r="C116" i="32"/>
  <c r="C116" i="33" s="1"/>
  <c r="C68" i="32"/>
  <c r="C182" i="32"/>
  <c r="C182" i="33" s="1"/>
  <c r="C76" i="32"/>
  <c r="C181" i="32"/>
  <c r="C181" i="33" s="1"/>
  <c r="C52" i="32"/>
  <c r="C52" i="33" s="1"/>
  <c r="C57" i="32"/>
  <c r="C57" i="33" s="1"/>
  <c r="C90" i="32"/>
  <c r="C90" i="33" s="1"/>
  <c r="C187" i="32"/>
  <c r="C187" i="33" s="1"/>
  <c r="C89" i="32"/>
  <c r="C151" i="32"/>
  <c r="C151" i="33" s="1"/>
  <c r="C88" i="32"/>
  <c r="C88" i="33" s="1"/>
  <c r="C196" i="32"/>
  <c r="C196" i="33" s="1"/>
  <c r="C186" i="32"/>
  <c r="C186" i="33" s="1"/>
  <c r="C185" i="32"/>
  <c r="C185" i="33" s="1"/>
  <c r="C156" i="32"/>
  <c r="C156" i="33" s="1"/>
  <c r="C152" i="32"/>
  <c r="C152" i="33" s="1"/>
  <c r="C79" i="32"/>
  <c r="C79" i="33" s="1"/>
  <c r="C102" i="32"/>
  <c r="C102" i="33" s="1"/>
  <c r="C108" i="32"/>
  <c r="C108" i="33" s="1"/>
  <c r="C62" i="32"/>
  <c r="C59" i="32"/>
  <c r="C59" i="33" s="1"/>
  <c r="C67" i="32"/>
  <c r="C67" i="33" s="1"/>
  <c r="C170" i="32"/>
  <c r="C170" i="33" s="1"/>
  <c r="C184" i="32"/>
  <c r="C184" i="33" s="1"/>
  <c r="C113" i="32"/>
  <c r="C113" i="33" s="1"/>
  <c r="C82" i="32"/>
  <c r="C179" i="32"/>
  <c r="C179" i="33" s="1"/>
  <c r="C81" i="32"/>
  <c r="C81" i="33" s="1"/>
  <c r="C121" i="32"/>
  <c r="C121" i="33" s="1"/>
  <c r="C80" i="32"/>
  <c r="C80" i="33" s="1"/>
  <c r="C166" i="32"/>
  <c r="C166" i="33" s="1"/>
  <c r="C160" i="32"/>
  <c r="C160" i="33" s="1"/>
  <c r="C165" i="32"/>
  <c r="C165" i="33" s="1"/>
  <c r="C213" i="32"/>
  <c r="C213" i="33" s="1"/>
  <c r="C112" i="32"/>
  <c r="C112" i="33" s="1"/>
  <c r="C109" i="32"/>
  <c r="C109" i="33" s="1"/>
  <c r="C94" i="32"/>
  <c r="C94" i="33" s="1"/>
  <c r="C194" i="32"/>
  <c r="C194" i="33" s="1"/>
  <c r="C119" i="32"/>
  <c r="C119" i="33" s="1"/>
  <c r="C50" i="32"/>
  <c r="C163" i="32"/>
  <c r="C163" i="33" s="1"/>
  <c r="C58" i="32"/>
  <c r="C58" i="33" s="1"/>
  <c r="C162" i="32"/>
  <c r="C162" i="33" s="1"/>
  <c r="C107" i="32"/>
  <c r="C107" i="33" s="1"/>
  <c r="C220" i="32"/>
  <c r="C74" i="32"/>
  <c r="C70" i="32"/>
  <c r="C70" i="33" s="1"/>
  <c r="C72" i="32"/>
  <c r="C71" i="32"/>
  <c r="C71" i="33" s="1"/>
  <c r="C158" i="32"/>
  <c r="C158" i="33" s="1"/>
  <c r="C178" i="32"/>
  <c r="C178" i="33" s="1"/>
  <c r="C215" i="32"/>
  <c r="C215" i="33" s="1"/>
  <c r="C153" i="32"/>
  <c r="C153" i="33" s="1"/>
  <c r="C69" i="32"/>
  <c r="C69" i="33" s="1"/>
  <c r="C111" i="32"/>
  <c r="C111" i="33" s="1"/>
  <c r="C110" i="32"/>
  <c r="C110" i="33" s="1"/>
  <c r="C86" i="32"/>
  <c r="C86" i="33" s="1"/>
  <c r="C183" i="32"/>
  <c r="C183" i="33" s="1"/>
  <c r="C115" i="32"/>
  <c r="C115" i="33" s="1"/>
  <c r="C155" i="32"/>
  <c r="C155" i="33" s="1"/>
  <c r="C49" i="32"/>
  <c r="C154" i="32"/>
  <c r="C154" i="33" s="1"/>
  <c r="C99" i="32"/>
  <c r="C99" i="33" s="1"/>
  <c r="C211" i="32"/>
  <c r="C211" i="33" s="1"/>
  <c r="C87" i="32"/>
  <c r="C87" i="33" s="1"/>
  <c r="C65" i="32"/>
  <c r="C65" i="33" s="1"/>
  <c r="C149" i="32"/>
  <c r="C149" i="33" s="1"/>
  <c r="C64" i="32"/>
  <c r="C64" i="33" s="1"/>
  <c r="C63" i="32"/>
  <c r="C150" i="32"/>
  <c r="C150" i="33" s="1"/>
  <c r="C157" i="32"/>
  <c r="C157" i="33" s="1"/>
  <c r="C93" i="32"/>
  <c r="C93" i="33" s="1"/>
  <c r="C100" i="32"/>
  <c r="C100" i="33" s="1"/>
  <c r="C78" i="32"/>
  <c r="C78" i="33" s="1"/>
  <c r="C175" i="32"/>
  <c r="C175" i="33" s="1"/>
  <c r="C101" i="32"/>
  <c r="C101" i="33" s="1"/>
  <c r="C223" i="32"/>
  <c r="C223" i="33" s="1"/>
  <c r="C117" i="32"/>
  <c r="C117" i="33" s="1"/>
  <c r="C114" i="32"/>
  <c r="C114" i="33" s="1"/>
  <c r="C91" i="32"/>
  <c r="C91" i="33" s="1"/>
  <c r="C188" i="32"/>
  <c r="C188" i="33" s="1"/>
  <c r="C56" i="32"/>
  <c r="C56" i="33" s="1"/>
  <c r="C55" i="32"/>
  <c r="C53" i="32"/>
  <c r="C53" i="33" s="1"/>
  <c r="C120" i="32"/>
  <c r="C120" i="33" s="1"/>
  <c r="C167" i="32"/>
  <c r="C167" i="33" s="1"/>
  <c r="C207" i="32"/>
  <c r="C207" i="33" s="1"/>
  <c r="C177" i="32"/>
  <c r="C177" i="33" s="1"/>
  <c r="C95" i="32"/>
  <c r="C95" i="33" s="1"/>
  <c r="C212" i="32"/>
  <c r="C212" i="33" s="1"/>
  <c r="C83" i="32"/>
  <c r="C83" i="33" s="1"/>
  <c r="C180" i="32"/>
  <c r="C180" i="33" s="1"/>
  <c r="N119" i="33"/>
  <c r="N111" i="33"/>
  <c r="N179" i="33"/>
  <c r="M188" i="33"/>
  <c r="E201" i="32"/>
  <c r="E201" i="33" s="1"/>
  <c r="E199" i="32"/>
  <c r="E199" i="33" s="1"/>
  <c r="E200" i="32"/>
  <c r="E200" i="33" s="1"/>
  <c r="E173" i="32"/>
  <c r="E173" i="33" s="1"/>
  <c r="E144" i="32"/>
  <c r="E144" i="33" s="1"/>
  <c r="E136" i="32"/>
  <c r="E136" i="33" s="1"/>
  <c r="E131" i="32"/>
  <c r="E131" i="33" s="1"/>
  <c r="E139" i="32"/>
  <c r="E139" i="33" s="1"/>
  <c r="E197" i="32"/>
  <c r="E197" i="33" s="1"/>
  <c r="E134" i="32"/>
  <c r="E134" i="33" s="1"/>
  <c r="E29" i="32"/>
  <c r="E42" i="32"/>
  <c r="E43" i="32"/>
  <c r="E142" i="32"/>
  <c r="E142" i="33" s="1"/>
  <c r="E11" i="32"/>
  <c r="E127" i="32"/>
  <c r="E127" i="33" s="1"/>
  <c r="E40" i="32"/>
  <c r="E222" i="32"/>
  <c r="E45" i="32"/>
  <c r="E37" i="32"/>
  <c r="E37" i="33" s="1"/>
  <c r="E44" i="32"/>
  <c r="E135" i="32"/>
  <c r="E135" i="33" s="1"/>
  <c r="E28" i="32"/>
  <c r="E46" i="32"/>
  <c r="E202" i="32"/>
  <c r="E202" i="33" s="1"/>
  <c r="E41" i="32"/>
  <c r="E41" i="33" s="1"/>
  <c r="E31" i="32"/>
  <c r="E129" i="32"/>
  <c r="E129" i="33" s="1"/>
  <c r="E140" i="32"/>
  <c r="E140" i="33" s="1"/>
  <c r="E128" i="32"/>
  <c r="E128" i="33" s="1"/>
  <c r="E36" i="32"/>
  <c r="E36" i="33" s="1"/>
  <c r="E39" i="32"/>
  <c r="E47" i="32"/>
  <c r="E47" i="33" s="1"/>
  <c r="E30" i="32"/>
  <c r="E130" i="32"/>
  <c r="E130" i="33" s="1"/>
  <c r="E145" i="32"/>
  <c r="E145" i="33" s="1"/>
  <c r="E38" i="32"/>
  <c r="E19" i="32"/>
  <c r="E133" i="32"/>
  <c r="E133" i="33" s="1"/>
  <c r="E138" i="32"/>
  <c r="E138" i="33" s="1"/>
  <c r="E141" i="32"/>
  <c r="E141" i="33" s="1"/>
  <c r="E34" i="32"/>
  <c r="E34" i="33" s="1"/>
  <c r="E143" i="32"/>
  <c r="E143" i="33" s="1"/>
  <c r="E146" i="32"/>
  <c r="E146" i="33" s="1"/>
  <c r="E198" i="32"/>
  <c r="E198" i="33" s="1"/>
  <c r="E33" i="32"/>
  <c r="E33" i="33" s="1"/>
  <c r="E35" i="32"/>
  <c r="E35" i="33" s="1"/>
  <c r="E24" i="32"/>
  <c r="F24" i="33" s="1"/>
  <c r="E13" i="32"/>
  <c r="F13" i="33" s="1"/>
  <c r="E18" i="32"/>
  <c r="E18" i="33" s="1"/>
  <c r="E12" i="32"/>
  <c r="E17" i="32"/>
  <c r="E32" i="32"/>
  <c r="E20" i="32"/>
  <c r="E14" i="32"/>
  <c r="E16" i="32"/>
  <c r="E22" i="32"/>
  <c r="E22" i="33" s="1"/>
  <c r="E27" i="32"/>
  <c r="E23" i="32"/>
  <c r="E21" i="32"/>
  <c r="E137" i="32"/>
  <c r="E137" i="33" s="1"/>
  <c r="E15" i="32"/>
  <c r="E26" i="32"/>
  <c r="E132" i="32"/>
  <c r="E132" i="33" s="1"/>
  <c r="E10" i="32"/>
  <c r="F10" i="33" s="1"/>
  <c r="E25" i="32"/>
  <c r="H737" i="8"/>
  <c r="H737" i="13"/>
  <c r="H728" i="8"/>
  <c r="H728" i="13"/>
  <c r="I794" i="13"/>
  <c r="I794" i="8"/>
  <c r="L201" i="32"/>
  <c r="M201" i="33" s="1"/>
  <c r="L199" i="32"/>
  <c r="L200" i="32"/>
  <c r="L173" i="32"/>
  <c r="L173" i="33" s="1"/>
  <c r="L197" i="32"/>
  <c r="L197" i="33" s="1"/>
  <c r="L136" i="32"/>
  <c r="L145" i="32"/>
  <c r="L18" i="32"/>
  <c r="L139" i="32"/>
  <c r="L137" i="32"/>
  <c r="L142" i="32"/>
  <c r="L43" i="32"/>
  <c r="M43" i="33" s="1"/>
  <c r="L134" i="32"/>
  <c r="L30" i="32"/>
  <c r="M30" i="33" s="1"/>
  <c r="L29" i="32"/>
  <c r="M29" i="33" s="1"/>
  <c r="L144" i="32"/>
  <c r="M144" i="33" s="1"/>
  <c r="L42" i="32"/>
  <c r="L131" i="32"/>
  <c r="L146" i="32"/>
  <c r="L140" i="32"/>
  <c r="L222" i="32"/>
  <c r="L38" i="32"/>
  <c r="L38" i="33" s="1"/>
  <c r="L141" i="32"/>
  <c r="L47" i="32"/>
  <c r="M47" i="33" s="1"/>
  <c r="L39" i="32"/>
  <c r="L128" i="32"/>
  <c r="L198" i="32"/>
  <c r="L34" i="32"/>
  <c r="L35" i="32"/>
  <c r="L129" i="32"/>
  <c r="L129" i="33" s="1"/>
  <c r="L41" i="32"/>
  <c r="M41" i="33" s="1"/>
  <c r="L36" i="32"/>
  <c r="L33" i="32"/>
  <c r="L19" i="32"/>
  <c r="L11" i="32"/>
  <c r="M11" i="33" s="1"/>
  <c r="L31" i="32"/>
  <c r="L143" i="32"/>
  <c r="L135" i="32"/>
  <c r="L127" i="32"/>
  <c r="L45" i="32"/>
  <c r="L202" i="32"/>
  <c r="L46" i="32"/>
  <c r="L37" i="32"/>
  <c r="L130" i="32"/>
  <c r="L138" i="32"/>
  <c r="L40" i="32"/>
  <c r="L40" i="33" s="1"/>
  <c r="L28" i="32"/>
  <c r="L133" i="32"/>
  <c r="L44" i="32"/>
  <c r="L15" i="32"/>
  <c r="M15" i="33" s="1"/>
  <c r="L17" i="32"/>
  <c r="L23" i="32"/>
  <c r="L12" i="32"/>
  <c r="L32" i="32"/>
  <c r="L26" i="32"/>
  <c r="L20" i="32"/>
  <c r="L16" i="32"/>
  <c r="L10" i="32"/>
  <c r="M10" i="33" s="1"/>
  <c r="L24" i="32"/>
  <c r="M24" i="33" s="1"/>
  <c r="L27" i="32"/>
  <c r="L21" i="32"/>
  <c r="L132" i="32"/>
  <c r="L13" i="32"/>
  <c r="L22" i="32"/>
  <c r="L14" i="32"/>
  <c r="L25" i="32"/>
  <c r="M113" i="33"/>
  <c r="N167" i="33"/>
  <c r="M813" i="8"/>
  <c r="M813" i="13"/>
  <c r="N194" i="33"/>
  <c r="E122" i="32"/>
  <c r="F122" i="33" s="1"/>
  <c r="E188" i="32"/>
  <c r="E188" i="33" s="1"/>
  <c r="E223" i="32"/>
  <c r="E164" i="32"/>
  <c r="E164" i="33" s="1"/>
  <c r="E84" i="32"/>
  <c r="E181" i="32"/>
  <c r="E181" i="33" s="1"/>
  <c r="E185" i="32"/>
  <c r="E185" i="33" s="1"/>
  <c r="E85" i="32"/>
  <c r="E85" i="33" s="1"/>
  <c r="E155" i="32"/>
  <c r="E155" i="33" s="1"/>
  <c r="E87" i="32"/>
  <c r="E153" i="32"/>
  <c r="E153" i="33" s="1"/>
  <c r="E148" i="32"/>
  <c r="E176" i="32"/>
  <c r="E176" i="33" s="1"/>
  <c r="E156" i="32"/>
  <c r="E156" i="33" s="1"/>
  <c r="E220" i="32"/>
  <c r="E150" i="32"/>
  <c r="E186" i="32"/>
  <c r="E186" i="33" s="1"/>
  <c r="E88" i="32"/>
  <c r="E194" i="32"/>
  <c r="E211" i="32"/>
  <c r="E211" i="33" s="1"/>
  <c r="E187" i="32"/>
  <c r="E187" i="33" s="1"/>
  <c r="E159" i="32"/>
  <c r="E159" i="33" s="1"/>
  <c r="E210" i="32"/>
  <c r="E210" i="33" s="1"/>
  <c r="E152" i="32"/>
  <c r="E152" i="33" s="1"/>
  <c r="E154" i="32"/>
  <c r="E154" i="33" s="1"/>
  <c r="E184" i="32"/>
  <c r="E184" i="33" s="1"/>
  <c r="E81" i="32"/>
  <c r="E216" i="32"/>
  <c r="E216" i="33" s="1"/>
  <c r="E196" i="32"/>
  <c r="E196" i="33" s="1"/>
  <c r="E151" i="32"/>
  <c r="E178" i="32"/>
  <c r="E178" i="33" s="1"/>
  <c r="E158" i="32"/>
  <c r="E158" i="33" s="1"/>
  <c r="E213" i="32"/>
  <c r="E213" i="33" s="1"/>
  <c r="E195" i="32"/>
  <c r="E160" i="32"/>
  <c r="E160" i="33" s="1"/>
  <c r="E217" i="32"/>
  <c r="E217" i="33" s="1"/>
  <c r="E86" i="32"/>
  <c r="E86" i="33" s="1"/>
  <c r="E204" i="32"/>
  <c r="E170" i="32"/>
  <c r="E170" i="33" s="1"/>
  <c r="E218" i="32"/>
  <c r="E218" i="33" s="1"/>
  <c r="E83" i="32"/>
  <c r="F83" i="33" s="1"/>
  <c r="E165" i="32"/>
  <c r="E165" i="33" s="1"/>
  <c r="E167" i="32"/>
  <c r="E167" i="33" s="1"/>
  <c r="E182" i="32"/>
  <c r="E182" i="33" s="1"/>
  <c r="E183" i="32"/>
  <c r="E183" i="33" s="1"/>
  <c r="E180" i="32"/>
  <c r="E180" i="33" s="1"/>
  <c r="E214" i="32"/>
  <c r="E214" i="33" s="1"/>
  <c r="E168" i="32"/>
  <c r="E168" i="33" s="1"/>
  <c r="E215" i="32"/>
  <c r="E215" i="33" s="1"/>
  <c r="E82" i="32"/>
  <c r="E163" i="32"/>
  <c r="E163" i="33" s="1"/>
  <c r="E166" i="32"/>
  <c r="E166" i="33" s="1"/>
  <c r="E175" i="32"/>
  <c r="E175" i="33" s="1"/>
  <c r="E191" i="32"/>
  <c r="E191" i="33" s="1"/>
  <c r="E157" i="32"/>
  <c r="E157" i="33" s="1"/>
  <c r="E209" i="32"/>
  <c r="E209" i="33" s="1"/>
  <c r="E179" i="32"/>
  <c r="E179" i="33" s="1"/>
  <c r="E189" i="32"/>
  <c r="E189" i="33" s="1"/>
  <c r="E212" i="32"/>
  <c r="E212" i="33" s="1"/>
  <c r="E169" i="32"/>
  <c r="E169" i="33" s="1"/>
  <c r="E207" i="32"/>
  <c r="E161" i="32"/>
  <c r="E161" i="33" s="1"/>
  <c r="E162" i="32"/>
  <c r="E162" i="33" s="1"/>
  <c r="E177" i="32"/>
  <c r="E177" i="33" s="1"/>
  <c r="E208" i="32"/>
  <c r="E205" i="32"/>
  <c r="E149" i="32"/>
  <c r="E206" i="32"/>
  <c r="E53" i="32"/>
  <c r="E53" i="33" s="1"/>
  <c r="E117" i="32"/>
  <c r="E117" i="33" s="1"/>
  <c r="E105" i="32"/>
  <c r="E57" i="32"/>
  <c r="F57" i="33" s="1"/>
  <c r="E49" i="32"/>
  <c r="F49" i="33" s="1"/>
  <c r="E75" i="32"/>
  <c r="E77" i="32"/>
  <c r="E115" i="32"/>
  <c r="E115" i="33" s="1"/>
  <c r="E103" i="32"/>
  <c r="E67" i="32"/>
  <c r="E67" i="33" s="1"/>
  <c r="E120" i="32"/>
  <c r="E120" i="33" s="1"/>
  <c r="E109" i="32"/>
  <c r="E80" i="32"/>
  <c r="E55" i="32"/>
  <c r="E71" i="32"/>
  <c r="E56" i="32"/>
  <c r="E56" i="33" s="1"/>
  <c r="E51" i="32"/>
  <c r="E64" i="32"/>
  <c r="E64" i="33" s="1"/>
  <c r="E121" i="32"/>
  <c r="E121" i="33" s="1"/>
  <c r="E110" i="32"/>
  <c r="E65" i="32"/>
  <c r="E65" i="33" s="1"/>
  <c r="E66" i="32"/>
  <c r="E95" i="32"/>
  <c r="E95" i="33" s="1"/>
  <c r="E119" i="32"/>
  <c r="E119" i="33" s="1"/>
  <c r="E108" i="32"/>
  <c r="E74" i="32"/>
  <c r="E70" i="32"/>
  <c r="E70" i="33" s="1"/>
  <c r="E60" i="32"/>
  <c r="F60" i="33" s="1"/>
  <c r="E92" i="32"/>
  <c r="E94" i="32"/>
  <c r="E63" i="32"/>
  <c r="E72" i="32"/>
  <c r="E79" i="32"/>
  <c r="E104" i="32"/>
  <c r="E68" i="32"/>
  <c r="E76" i="32"/>
  <c r="E102" i="32"/>
  <c r="E102" i="33" s="1"/>
  <c r="E52" i="32"/>
  <c r="E93" i="32"/>
  <c r="E114" i="32"/>
  <c r="E114" i="33" s="1"/>
  <c r="E101" i="32"/>
  <c r="E91" i="32"/>
  <c r="E116" i="32"/>
  <c r="E116" i="33" s="1"/>
  <c r="E89" i="32"/>
  <c r="F89" i="33" s="1"/>
  <c r="E78" i="32"/>
  <c r="E112" i="32"/>
  <c r="E97" i="32"/>
  <c r="E111" i="32"/>
  <c r="E111" i="33" s="1"/>
  <c r="E62" i="32"/>
  <c r="E59" i="32"/>
  <c r="E59" i="33" s="1"/>
  <c r="E50" i="32"/>
  <c r="E113" i="32"/>
  <c r="E113" i="33" s="1"/>
  <c r="E100" i="32"/>
  <c r="F100" i="33" s="1"/>
  <c r="E118" i="32"/>
  <c r="E118" i="33" s="1"/>
  <c r="E106" i="32"/>
  <c r="E58" i="32"/>
  <c r="E58" i="33" s="1"/>
  <c r="E96" i="32"/>
  <c r="E96" i="33" s="1"/>
  <c r="E69" i="32"/>
  <c r="E69" i="33" s="1"/>
  <c r="E107" i="32"/>
  <c r="E90" i="32"/>
  <c r="E99" i="32"/>
  <c r="E98" i="32"/>
  <c r="F21" i="25"/>
  <c r="D122" i="32"/>
  <c r="D164" i="32"/>
  <c r="D164" i="33" s="1"/>
  <c r="D151" i="32"/>
  <c r="D151" i="33" s="1"/>
  <c r="D196" i="32"/>
  <c r="D196" i="33" s="1"/>
  <c r="D155" i="32"/>
  <c r="D155" i="33" s="1"/>
  <c r="D208" i="32"/>
  <c r="D208" i="33" s="1"/>
  <c r="D170" i="32"/>
  <c r="D170" i="33" s="1"/>
  <c r="D159" i="32"/>
  <c r="D159" i="33" s="1"/>
  <c r="D195" i="32"/>
  <c r="D195" i="33" s="1"/>
  <c r="D148" i="32"/>
  <c r="D148" i="33" s="1"/>
  <c r="D83" i="32"/>
  <c r="D82" i="32"/>
  <c r="D213" i="32"/>
  <c r="D213" i="33" s="1"/>
  <c r="D153" i="32"/>
  <c r="D153" i="33" s="1"/>
  <c r="D220" i="32"/>
  <c r="D210" i="32"/>
  <c r="D210" i="33" s="1"/>
  <c r="D188" i="32"/>
  <c r="D188" i="33" s="1"/>
  <c r="D223" i="32"/>
  <c r="D218" i="32"/>
  <c r="D218" i="33" s="1"/>
  <c r="D81" i="32"/>
  <c r="D81" i="33" s="1"/>
  <c r="D185" i="32"/>
  <c r="D185" i="33" s="1"/>
  <c r="D162" i="32"/>
  <c r="D162" i="33" s="1"/>
  <c r="D214" i="32"/>
  <c r="D214" i="33" s="1"/>
  <c r="D163" i="32"/>
  <c r="D163" i="33" s="1"/>
  <c r="D211" i="32"/>
  <c r="D211" i="33" s="1"/>
  <c r="D216" i="32"/>
  <c r="D216" i="33" s="1"/>
  <c r="D84" i="32"/>
  <c r="D209" i="32"/>
  <c r="D209" i="33" s="1"/>
  <c r="D85" i="32"/>
  <c r="D85" i="33" s="1"/>
  <c r="D86" i="32"/>
  <c r="D86" i="33" s="1"/>
  <c r="D183" i="32"/>
  <c r="D183" i="33" s="1"/>
  <c r="D178" i="32"/>
  <c r="D178" i="33" s="1"/>
  <c r="D149" i="32"/>
  <c r="D149" i="33" s="1"/>
  <c r="D194" i="32"/>
  <c r="D156" i="32"/>
  <c r="D156" i="33" s="1"/>
  <c r="D191" i="32"/>
  <c r="D191" i="33" s="1"/>
  <c r="D205" i="32"/>
  <c r="D204" i="32"/>
  <c r="E204" i="33" s="1"/>
  <c r="D212" i="32"/>
  <c r="D212" i="33" s="1"/>
  <c r="D186" i="32"/>
  <c r="D186" i="33" s="1"/>
  <c r="D182" i="32"/>
  <c r="D182" i="33" s="1"/>
  <c r="D168" i="32"/>
  <c r="D168" i="33" s="1"/>
  <c r="D161" i="32"/>
  <c r="D161" i="33" s="1"/>
  <c r="D180" i="32"/>
  <c r="D180" i="33" s="1"/>
  <c r="D154" i="32"/>
  <c r="D154" i="33" s="1"/>
  <c r="D181" i="32"/>
  <c r="D181" i="33" s="1"/>
  <c r="D207" i="32"/>
  <c r="D207" i="33" s="1"/>
  <c r="D169" i="32"/>
  <c r="D169" i="33" s="1"/>
  <c r="D179" i="32"/>
  <c r="D179" i="33" s="1"/>
  <c r="D152" i="32"/>
  <c r="D152" i="33" s="1"/>
  <c r="D165" i="32"/>
  <c r="D165" i="33" s="1"/>
  <c r="D157" i="32"/>
  <c r="D157" i="33" s="1"/>
  <c r="D206" i="32"/>
  <c r="D166" i="32"/>
  <c r="D166" i="33" s="1"/>
  <c r="D160" i="32"/>
  <c r="D160" i="33" s="1"/>
  <c r="D176" i="32"/>
  <c r="D176" i="33" s="1"/>
  <c r="D184" i="32"/>
  <c r="D184" i="33" s="1"/>
  <c r="D187" i="32"/>
  <c r="D187" i="33" s="1"/>
  <c r="D189" i="32"/>
  <c r="D189" i="33" s="1"/>
  <c r="D87" i="32"/>
  <c r="D175" i="32"/>
  <c r="D175" i="33" s="1"/>
  <c r="D167" i="32"/>
  <c r="D167" i="33" s="1"/>
  <c r="D217" i="32"/>
  <c r="D217" i="33" s="1"/>
  <c r="D88" i="32"/>
  <c r="D177" i="32"/>
  <c r="D177" i="33" s="1"/>
  <c r="D158" i="32"/>
  <c r="D158" i="33" s="1"/>
  <c r="D215" i="32"/>
  <c r="D215" i="33" s="1"/>
  <c r="D150" i="32"/>
  <c r="D150" i="33" s="1"/>
  <c r="D53" i="32"/>
  <c r="D53" i="33" s="1"/>
  <c r="D50" i="32"/>
  <c r="E50" i="33" s="1"/>
  <c r="D52" i="32"/>
  <c r="D103" i="32"/>
  <c r="D103" i="33" s="1"/>
  <c r="D74" i="32"/>
  <c r="D72" i="32"/>
  <c r="D55" i="32"/>
  <c r="E55" i="33" s="1"/>
  <c r="D69" i="32"/>
  <c r="D69" i="33" s="1"/>
  <c r="D51" i="32"/>
  <c r="E51" i="33" s="1"/>
  <c r="D106" i="32"/>
  <c r="D106" i="33" s="1"/>
  <c r="D101" i="32"/>
  <c r="D101" i="33" s="1"/>
  <c r="D95" i="32"/>
  <c r="D95" i="33" s="1"/>
  <c r="D75" i="32"/>
  <c r="D118" i="32"/>
  <c r="D118" i="33" s="1"/>
  <c r="D114" i="32"/>
  <c r="D114" i="33" s="1"/>
  <c r="D78" i="32"/>
  <c r="D78" i="33" s="1"/>
  <c r="D77" i="32"/>
  <c r="D77" i="33" s="1"/>
  <c r="D70" i="32"/>
  <c r="D70" i="33" s="1"/>
  <c r="D108" i="32"/>
  <c r="D108" i="33" s="1"/>
  <c r="D91" i="32"/>
  <c r="D91" i="33" s="1"/>
  <c r="D115" i="32"/>
  <c r="D115" i="33" s="1"/>
  <c r="D102" i="32"/>
  <c r="D102" i="33" s="1"/>
  <c r="D65" i="32"/>
  <c r="D65" i="33" s="1"/>
  <c r="D66" i="32"/>
  <c r="D66" i="33" s="1"/>
  <c r="D62" i="32"/>
  <c r="E62" i="33" s="1"/>
  <c r="D107" i="32"/>
  <c r="D57" i="32"/>
  <c r="D58" i="32"/>
  <c r="D58" i="33" s="1"/>
  <c r="D68" i="32"/>
  <c r="E68" i="33" s="1"/>
  <c r="D110" i="32"/>
  <c r="D110" i="33" s="1"/>
  <c r="D105" i="32"/>
  <c r="D105" i="33" s="1"/>
  <c r="D100" i="32"/>
  <c r="D93" i="32"/>
  <c r="D93" i="33" s="1"/>
  <c r="D121" i="32"/>
  <c r="D121" i="33" s="1"/>
  <c r="D117" i="32"/>
  <c r="D117" i="33" s="1"/>
  <c r="D113" i="32"/>
  <c r="D113" i="33" s="1"/>
  <c r="D63" i="32"/>
  <c r="D119" i="32"/>
  <c r="D119" i="33" s="1"/>
  <c r="D60" i="32"/>
  <c r="D56" i="32"/>
  <c r="D56" i="33" s="1"/>
  <c r="D89" i="32"/>
  <c r="E89" i="33" s="1"/>
  <c r="D64" i="32"/>
  <c r="D64" i="33" s="1"/>
  <c r="D49" i="32"/>
  <c r="D96" i="32"/>
  <c r="D96" i="33" s="1"/>
  <c r="D59" i="32"/>
  <c r="D59" i="33" s="1"/>
  <c r="D111" i="32"/>
  <c r="D111" i="33" s="1"/>
  <c r="D79" i="32"/>
  <c r="D79" i="33" s="1"/>
  <c r="D71" i="32"/>
  <c r="D67" i="32"/>
  <c r="D67" i="33" s="1"/>
  <c r="D76" i="32"/>
  <c r="E76" i="33" s="1"/>
  <c r="D80" i="32"/>
  <c r="D80" i="33" s="1"/>
  <c r="D109" i="32"/>
  <c r="D109" i="33" s="1"/>
  <c r="D104" i="32"/>
  <c r="D104" i="33" s="1"/>
  <c r="D97" i="32"/>
  <c r="D92" i="32"/>
  <c r="D92" i="33" s="1"/>
  <c r="D120" i="32"/>
  <c r="D120" i="33" s="1"/>
  <c r="D116" i="32"/>
  <c r="D116" i="33" s="1"/>
  <c r="D112" i="32"/>
  <c r="D112" i="33" s="1"/>
  <c r="D94" i="32"/>
  <c r="D94" i="33" s="1"/>
  <c r="D90" i="32"/>
  <c r="D90" i="33" s="1"/>
  <c r="D98" i="32"/>
  <c r="E98" i="33" s="1"/>
  <c r="D99" i="32"/>
  <c r="D99" i="33" s="1"/>
  <c r="I122" i="32"/>
  <c r="G122" i="32"/>
  <c r="H122" i="32"/>
  <c r="G223" i="32"/>
  <c r="G188" i="32"/>
  <c r="G188" i="33" s="1"/>
  <c r="G151" i="32"/>
  <c r="G164" i="32"/>
  <c r="G164" i="33" s="1"/>
  <c r="G165" i="32"/>
  <c r="G165" i="33" s="1"/>
  <c r="I188" i="32"/>
  <c r="I188" i="33" s="1"/>
  <c r="H164" i="32"/>
  <c r="H223" i="32"/>
  <c r="I165" i="32"/>
  <c r="I165" i="33" s="1"/>
  <c r="H188" i="32"/>
  <c r="H188" i="33" s="1"/>
  <c r="H149" i="32"/>
  <c r="I223" i="32"/>
  <c r="H165" i="32"/>
  <c r="I151" i="32"/>
  <c r="I164" i="32"/>
  <c r="I164" i="33" s="1"/>
  <c r="H151" i="32"/>
  <c r="H194" i="32"/>
  <c r="G152" i="32"/>
  <c r="G207" i="32"/>
  <c r="I187" i="32"/>
  <c r="I187" i="33" s="1"/>
  <c r="I189" i="32"/>
  <c r="I189" i="33" s="1"/>
  <c r="G195" i="32"/>
  <c r="I160" i="32"/>
  <c r="I220" i="32"/>
  <c r="G183" i="32"/>
  <c r="G183" i="33" s="1"/>
  <c r="G206" i="32"/>
  <c r="I217" i="32"/>
  <c r="I217" i="33" s="1"/>
  <c r="I84" i="32"/>
  <c r="G158" i="32"/>
  <c r="G177" i="32"/>
  <c r="G177" i="33" s="1"/>
  <c r="G84" i="32"/>
  <c r="I213" i="32"/>
  <c r="I213" i="33" s="1"/>
  <c r="H180" i="32"/>
  <c r="H180" i="33" s="1"/>
  <c r="H170" i="32"/>
  <c r="H214" i="32"/>
  <c r="H214" i="33" s="1"/>
  <c r="H167" i="32"/>
  <c r="H167" i="33" s="1"/>
  <c r="H86" i="32"/>
  <c r="H189" i="32"/>
  <c r="H189" i="33" s="1"/>
  <c r="H205" i="32"/>
  <c r="G149" i="32"/>
  <c r="H218" i="32"/>
  <c r="H218" i="33" s="1"/>
  <c r="G155" i="32"/>
  <c r="G170" i="32"/>
  <c r="G170" i="33" s="1"/>
  <c r="I154" i="32"/>
  <c r="I161" i="32"/>
  <c r="I214" i="32"/>
  <c r="I214" i="33" s="1"/>
  <c r="G180" i="32"/>
  <c r="G180" i="33" s="1"/>
  <c r="G214" i="32"/>
  <c r="G214" i="33" s="1"/>
  <c r="I196" i="32"/>
  <c r="G204" i="32"/>
  <c r="G150" i="32"/>
  <c r="G176" i="32"/>
  <c r="G176" i="33" s="1"/>
  <c r="I191" i="32"/>
  <c r="I191" i="33" s="1"/>
  <c r="I208" i="32"/>
  <c r="G217" i="32"/>
  <c r="G217" i="33" s="1"/>
  <c r="G208" i="32"/>
  <c r="I182" i="32"/>
  <c r="I182" i="33" s="1"/>
  <c r="H185" i="32"/>
  <c r="H185" i="33" s="1"/>
  <c r="H176" i="32"/>
  <c r="H176" i="33" s="1"/>
  <c r="H84" i="32"/>
  <c r="H166" i="32"/>
  <c r="H204" i="32"/>
  <c r="H207" i="32"/>
  <c r="H83" i="32"/>
  <c r="J83" i="33" s="1"/>
  <c r="H178" i="32"/>
  <c r="H178" i="33" s="1"/>
  <c r="H175" i="32"/>
  <c r="H175" i="33" s="1"/>
  <c r="G179" i="32"/>
  <c r="G179" i="33" s="1"/>
  <c r="I176" i="32"/>
  <c r="I176" i="33" s="1"/>
  <c r="G169" i="32"/>
  <c r="G169" i="33" s="1"/>
  <c r="G213" i="32"/>
  <c r="G213" i="33" s="1"/>
  <c r="I86" i="32"/>
  <c r="I218" i="32"/>
  <c r="I218" i="33" s="1"/>
  <c r="I148" i="32"/>
  <c r="G194" i="32"/>
  <c r="G148" i="32"/>
  <c r="I183" i="32"/>
  <c r="I183" i="33" s="1"/>
  <c r="G159" i="32"/>
  <c r="G166" i="32"/>
  <c r="G166" i="33" s="1"/>
  <c r="G220" i="32"/>
  <c r="I168" i="32"/>
  <c r="I168" i="33" s="1"/>
  <c r="I87" i="32"/>
  <c r="G191" i="32"/>
  <c r="G191" i="33" s="1"/>
  <c r="G87" i="32"/>
  <c r="I82" i="32"/>
  <c r="H157" i="32"/>
  <c r="H85" i="32"/>
  <c r="H159" i="32"/>
  <c r="H82" i="32"/>
  <c r="H179" i="32"/>
  <c r="H179" i="33" s="1"/>
  <c r="H186" i="32"/>
  <c r="H186" i="33" s="1"/>
  <c r="H184" i="32"/>
  <c r="H184" i="33" s="1"/>
  <c r="I178" i="32"/>
  <c r="I178" i="33" s="1"/>
  <c r="I158" i="32"/>
  <c r="H182" i="32"/>
  <c r="H182" i="33" s="1"/>
  <c r="I181" i="32"/>
  <c r="I181" i="33" s="1"/>
  <c r="G182" i="32"/>
  <c r="G182" i="33" s="1"/>
  <c r="I149" i="32"/>
  <c r="G167" i="32"/>
  <c r="G167" i="33" s="1"/>
  <c r="G163" i="32"/>
  <c r="G163" i="33" s="1"/>
  <c r="I204" i="32"/>
  <c r="I150" i="32"/>
  <c r="G184" i="32"/>
  <c r="G184" i="33" s="1"/>
  <c r="G157" i="32"/>
  <c r="I83" i="32"/>
  <c r="I215" i="32"/>
  <c r="I215" i="33" s="1"/>
  <c r="I156" i="32"/>
  <c r="G168" i="32"/>
  <c r="G168" i="33" s="1"/>
  <c r="G156" i="32"/>
  <c r="I186" i="32"/>
  <c r="I186" i="33" s="1"/>
  <c r="H87" i="32"/>
  <c r="H212" i="32"/>
  <c r="H212" i="33" s="1"/>
  <c r="H206" i="32"/>
  <c r="H158" i="32"/>
  <c r="H196" i="32"/>
  <c r="H155" i="32"/>
  <c r="G88" i="32"/>
  <c r="H153" i="32"/>
  <c r="I205" i="32"/>
  <c r="G181" i="32"/>
  <c r="G181" i="33" s="1"/>
  <c r="I195" i="32"/>
  <c r="G187" i="32"/>
  <c r="G187" i="33" s="1"/>
  <c r="G189" i="32"/>
  <c r="G189" i="33" s="1"/>
  <c r="I159" i="32"/>
  <c r="I166" i="32"/>
  <c r="I166" i="33" s="1"/>
  <c r="G216" i="32"/>
  <c r="G216" i="33" s="1"/>
  <c r="G212" i="32"/>
  <c r="G212" i="33" s="1"/>
  <c r="I210" i="32"/>
  <c r="I210" i="33" s="1"/>
  <c r="I175" i="32"/>
  <c r="I175" i="33" s="1"/>
  <c r="G83" i="32"/>
  <c r="G215" i="32"/>
  <c r="G215" i="33" s="1"/>
  <c r="I85" i="32"/>
  <c r="I179" i="32"/>
  <c r="I179" i="33" s="1"/>
  <c r="H150" i="32"/>
  <c r="H177" i="32"/>
  <c r="H177" i="33" s="1"/>
  <c r="H162" i="32"/>
  <c r="H88" i="32"/>
  <c r="J88" i="33" s="1"/>
  <c r="H81" i="32"/>
  <c r="H169" i="32"/>
  <c r="H208" i="32"/>
  <c r="I167" i="32"/>
  <c r="I167" i="33" s="1"/>
  <c r="I177" i="32"/>
  <c r="I177" i="33" s="1"/>
  <c r="H195" i="32"/>
  <c r="I153" i="32"/>
  <c r="G82" i="32"/>
  <c r="G205" i="32"/>
  <c r="I180" i="32"/>
  <c r="I180" i="33" s="1"/>
  <c r="G154" i="32"/>
  <c r="G161" i="32"/>
  <c r="I184" i="32"/>
  <c r="I184" i="33" s="1"/>
  <c r="I157" i="32"/>
  <c r="I185" i="32"/>
  <c r="I185" i="33" s="1"/>
  <c r="G178" i="32"/>
  <c r="G178" i="33" s="1"/>
  <c r="G162" i="32"/>
  <c r="I81" i="32"/>
  <c r="I209" i="32"/>
  <c r="G210" i="32"/>
  <c r="G210" i="33" s="1"/>
  <c r="G175" i="32"/>
  <c r="G175" i="33" s="1"/>
  <c r="I211" i="32"/>
  <c r="I211" i="33" s="1"/>
  <c r="I207" i="32"/>
  <c r="H209" i="32"/>
  <c r="H168" i="32"/>
  <c r="H168" i="33" s="1"/>
  <c r="H181" i="32"/>
  <c r="H181" i="33" s="1"/>
  <c r="H220" i="32"/>
  <c r="H148" i="32"/>
  <c r="H163" i="32"/>
  <c r="H183" i="32"/>
  <c r="H183" i="33" s="1"/>
  <c r="H216" i="32"/>
  <c r="H216" i="33" s="1"/>
  <c r="H191" i="32"/>
  <c r="H191" i="33" s="1"/>
  <c r="I163" i="32"/>
  <c r="I163" i="33" s="1"/>
  <c r="I162" i="32"/>
  <c r="G185" i="32"/>
  <c r="G185" i="33" s="1"/>
  <c r="H156" i="32"/>
  <c r="G85" i="32"/>
  <c r="G186" i="32"/>
  <c r="G186" i="33" s="1"/>
  <c r="G153" i="32"/>
  <c r="I194" i="32"/>
  <c r="G86" i="32"/>
  <c r="G218" i="32"/>
  <c r="G218" i="33" s="1"/>
  <c r="I216" i="32"/>
  <c r="I216" i="33" s="1"/>
  <c r="I212" i="32"/>
  <c r="I212" i="33" s="1"/>
  <c r="I206" i="32"/>
  <c r="G160" i="32"/>
  <c r="I88" i="32"/>
  <c r="I169" i="32"/>
  <c r="I169" i="33" s="1"/>
  <c r="G81" i="32"/>
  <c r="G209" i="32"/>
  <c r="I152" i="32"/>
  <c r="I170" i="32"/>
  <c r="I170" i="33" s="1"/>
  <c r="H215" i="32"/>
  <c r="H215" i="33" s="1"/>
  <c r="H217" i="32"/>
  <c r="H217" i="33" s="1"/>
  <c r="H210" i="32"/>
  <c r="H210" i="33" s="1"/>
  <c r="H154" i="32"/>
  <c r="H152" i="32"/>
  <c r="H213" i="32"/>
  <c r="H213" i="33" s="1"/>
  <c r="H160" i="32"/>
  <c r="H161" i="32"/>
  <c r="G211" i="32"/>
  <c r="G211" i="33" s="1"/>
  <c r="G196" i="32"/>
  <c r="I155" i="32"/>
  <c r="H187" i="32"/>
  <c r="H187" i="33" s="1"/>
  <c r="H211" i="32"/>
  <c r="H211" i="33" s="1"/>
  <c r="G56" i="32"/>
  <c r="G49" i="32"/>
  <c r="G74" i="32"/>
  <c r="G100" i="32"/>
  <c r="G97" i="32"/>
  <c r="G76" i="32"/>
  <c r="G110" i="32"/>
  <c r="G70" i="32"/>
  <c r="G70" i="33" s="1"/>
  <c r="G80" i="32"/>
  <c r="H71" i="32"/>
  <c r="G104" i="32"/>
  <c r="G113" i="32"/>
  <c r="G112" i="32"/>
  <c r="G117" i="32"/>
  <c r="G117" i="33" s="1"/>
  <c r="G103" i="32"/>
  <c r="G94" i="32"/>
  <c r="G121" i="32"/>
  <c r="G121" i="33" s="1"/>
  <c r="G109" i="32"/>
  <c r="G118" i="32"/>
  <c r="G118" i="33" s="1"/>
  <c r="G116" i="32"/>
  <c r="G116" i="33" s="1"/>
  <c r="G115" i="32"/>
  <c r="G50" i="32"/>
  <c r="G78" i="32"/>
  <c r="G92" i="32"/>
  <c r="G108" i="32"/>
  <c r="G64" i="32"/>
  <c r="G64" i="33" s="1"/>
  <c r="G120" i="32"/>
  <c r="G120" i="33" s="1"/>
  <c r="H70" i="32"/>
  <c r="H70" i="33" s="1"/>
  <c r="G107" i="32"/>
  <c r="G57" i="32"/>
  <c r="G59" i="32"/>
  <c r="G59" i="33" s="1"/>
  <c r="G101" i="32"/>
  <c r="G60" i="32"/>
  <c r="G119" i="32"/>
  <c r="G119" i="33" s="1"/>
  <c r="G51" i="32"/>
  <c r="G105" i="32"/>
  <c r="G111" i="32"/>
  <c r="G111" i="33" s="1"/>
  <c r="G77" i="32"/>
  <c r="G114" i="32"/>
  <c r="I89" i="32"/>
  <c r="G69" i="32"/>
  <c r="G69" i="33" s="1"/>
  <c r="G68" i="32"/>
  <c r="G67" i="32"/>
  <c r="G67" i="33" s="1"/>
  <c r="G58" i="32"/>
  <c r="G58" i="33" s="1"/>
  <c r="G53" i="32"/>
  <c r="G53" i="33" s="1"/>
  <c r="G93" i="32"/>
  <c r="G91" i="32"/>
  <c r="G95" i="32"/>
  <c r="G95" i="33" s="1"/>
  <c r="G106" i="32"/>
  <c r="G71" i="32"/>
  <c r="G52" i="32"/>
  <c r="G79" i="32"/>
  <c r="I56" i="32"/>
  <c r="G66" i="32"/>
  <c r="G96" i="32"/>
  <c r="G96" i="33" s="1"/>
  <c r="H56" i="32"/>
  <c r="H56" i="33" s="1"/>
  <c r="G102" i="32"/>
  <c r="G102" i="33" s="1"/>
  <c r="G72" i="32"/>
  <c r="G75" i="32"/>
  <c r="G65" i="32"/>
  <c r="G65" i="33" s="1"/>
  <c r="I67" i="32"/>
  <c r="I67" i="33" s="1"/>
  <c r="I58" i="32"/>
  <c r="I58" i="33" s="1"/>
  <c r="I50" i="32"/>
  <c r="I55" i="32"/>
  <c r="I72" i="32"/>
  <c r="I105" i="32"/>
  <c r="I64" i="32"/>
  <c r="I64" i="33" s="1"/>
  <c r="I92" i="32"/>
  <c r="G63" i="32"/>
  <c r="H69" i="32"/>
  <c r="H66" i="32"/>
  <c r="H55" i="32"/>
  <c r="J55" i="33" s="1"/>
  <c r="H79" i="32"/>
  <c r="H94" i="32"/>
  <c r="I60" i="32"/>
  <c r="I106" i="32"/>
  <c r="I75" i="32"/>
  <c r="I111" i="32"/>
  <c r="I80" i="32"/>
  <c r="I74" i="32"/>
  <c r="I53" i="32"/>
  <c r="I53" i="33" s="1"/>
  <c r="I117" i="32"/>
  <c r="I117" i="33" s="1"/>
  <c r="I102" i="32"/>
  <c r="I102" i="33" s="1"/>
  <c r="H118" i="32"/>
  <c r="H118" i="33" s="1"/>
  <c r="H64" i="32"/>
  <c r="H64" i="33" s="1"/>
  <c r="H106" i="32"/>
  <c r="H116" i="32"/>
  <c r="H116" i="33" s="1"/>
  <c r="H101" i="32"/>
  <c r="J101" i="33" s="1"/>
  <c r="H95" i="32"/>
  <c r="H68" i="32"/>
  <c r="H51" i="32"/>
  <c r="I108" i="32"/>
  <c r="H80" i="32"/>
  <c r="I104" i="32"/>
  <c r="I76" i="32"/>
  <c r="I114" i="32"/>
  <c r="I62" i="32"/>
  <c r="G62" i="32"/>
  <c r="I100" i="32"/>
  <c r="I94" i="32"/>
  <c r="H62" i="32"/>
  <c r="H114" i="32"/>
  <c r="H117" i="32"/>
  <c r="H117" i="33" s="1"/>
  <c r="H110" i="32"/>
  <c r="J110" i="33" s="1"/>
  <c r="H111" i="32"/>
  <c r="H111" i="33" s="1"/>
  <c r="H120" i="32"/>
  <c r="H120" i="33" s="1"/>
  <c r="H112" i="32"/>
  <c r="I118" i="32"/>
  <c r="I118" i="33" s="1"/>
  <c r="I70" i="32"/>
  <c r="I70" i="33" s="1"/>
  <c r="I96" i="32"/>
  <c r="I96" i="33" s="1"/>
  <c r="I91" i="32"/>
  <c r="I69" i="32"/>
  <c r="I69" i="33" s="1"/>
  <c r="I66" i="32"/>
  <c r="I57" i="32"/>
  <c r="H77" i="32"/>
  <c r="H91" i="32"/>
  <c r="H107" i="32"/>
  <c r="H53" i="32"/>
  <c r="H53" i="33" s="1"/>
  <c r="H102" i="32"/>
  <c r="H108" i="32"/>
  <c r="H78" i="32"/>
  <c r="H119" i="32"/>
  <c r="H119" i="33" s="1"/>
  <c r="I71" i="32"/>
  <c r="I101" i="32"/>
  <c r="I93" i="32"/>
  <c r="I77" i="32"/>
  <c r="I78" i="32"/>
  <c r="I68" i="32"/>
  <c r="I120" i="32"/>
  <c r="I120" i="33" s="1"/>
  <c r="I107" i="32"/>
  <c r="H113" i="32"/>
  <c r="H76" i="32"/>
  <c r="H52" i="32"/>
  <c r="H105" i="32"/>
  <c r="H49" i="32"/>
  <c r="I65" i="32"/>
  <c r="I65" i="33" s="1"/>
  <c r="H63" i="32"/>
  <c r="H65" i="32"/>
  <c r="H65" i="33" s="1"/>
  <c r="I110" i="32"/>
  <c r="I115" i="32"/>
  <c r="G55" i="32"/>
  <c r="I52" i="32"/>
  <c r="I63" i="32"/>
  <c r="I116" i="32"/>
  <c r="I116" i="33" s="1"/>
  <c r="H67" i="32"/>
  <c r="H67" i="33" s="1"/>
  <c r="H97" i="32"/>
  <c r="H59" i="32"/>
  <c r="H59" i="33" s="1"/>
  <c r="H58" i="32"/>
  <c r="H58" i="33" s="1"/>
  <c r="H93" i="32"/>
  <c r="H96" i="32"/>
  <c r="H92" i="32"/>
  <c r="H75" i="32"/>
  <c r="J75" i="33" s="1"/>
  <c r="H57" i="32"/>
  <c r="G89" i="32"/>
  <c r="I79" i="32"/>
  <c r="I95" i="32"/>
  <c r="I95" i="33" s="1"/>
  <c r="H121" i="32"/>
  <c r="H121" i="33" s="1"/>
  <c r="H74" i="32"/>
  <c r="I109" i="32"/>
  <c r="I112" i="32"/>
  <c r="I51" i="32"/>
  <c r="I49" i="32"/>
  <c r="I97" i="32"/>
  <c r="I59" i="32"/>
  <c r="I59" i="33" s="1"/>
  <c r="I103" i="32"/>
  <c r="H89" i="32"/>
  <c r="H109" i="32"/>
  <c r="H50" i="32"/>
  <c r="H104" i="32"/>
  <c r="H72" i="32"/>
  <c r="I121" i="32"/>
  <c r="I121" i="33" s="1"/>
  <c r="I119" i="32"/>
  <c r="I119" i="33" s="1"/>
  <c r="I113" i="32"/>
  <c r="H103" i="32"/>
  <c r="H60" i="32"/>
  <c r="H100" i="32"/>
  <c r="H115" i="32"/>
  <c r="I99" i="32"/>
  <c r="G99" i="32"/>
  <c r="I98" i="32"/>
  <c r="H90" i="32"/>
  <c r="I90" i="32"/>
  <c r="G90" i="32"/>
  <c r="G98" i="32"/>
  <c r="H98" i="32"/>
  <c r="H99" i="32"/>
  <c r="K21" i="26"/>
  <c r="H732" i="8"/>
  <c r="H732" i="13"/>
  <c r="H130" i="33"/>
  <c r="G770" i="8"/>
  <c r="G770" i="13"/>
  <c r="G734" i="8"/>
  <c r="G734" i="13"/>
  <c r="I729" i="8"/>
  <c r="I729" i="13"/>
  <c r="I742" i="8"/>
  <c r="I742" i="13"/>
  <c r="I727" i="8"/>
  <c r="I727" i="13"/>
  <c r="G732" i="8"/>
  <c r="G732" i="13"/>
  <c r="G798" i="8"/>
  <c r="G798" i="13"/>
  <c r="M718" i="8"/>
  <c r="M718" i="13"/>
  <c r="M56" i="33"/>
  <c r="N56" i="33"/>
  <c r="N208" i="33"/>
  <c r="G730" i="13"/>
  <c r="G730" i="8"/>
  <c r="H740" i="8"/>
  <c r="H740" i="13"/>
  <c r="J128" i="33"/>
  <c r="H128" i="33"/>
  <c r="H738" i="8"/>
  <c r="H738" i="13"/>
  <c r="H730" i="8"/>
  <c r="H730" i="13"/>
  <c r="I638" i="8"/>
  <c r="I638" i="13"/>
  <c r="G743" i="8"/>
  <c r="G743" i="13"/>
  <c r="I730" i="8"/>
  <c r="I730" i="13"/>
  <c r="I741" i="13"/>
  <c r="I741" i="8"/>
  <c r="I731" i="8"/>
  <c r="I731" i="13"/>
  <c r="I735" i="8"/>
  <c r="I735" i="13"/>
  <c r="G737" i="8"/>
  <c r="G737" i="13"/>
  <c r="G797" i="13"/>
  <c r="G797" i="8"/>
  <c r="H798" i="8"/>
  <c r="H798" i="13"/>
  <c r="N51" i="33"/>
  <c r="N77" i="33"/>
  <c r="M189" i="33"/>
  <c r="N212" i="33"/>
  <c r="N148" i="33"/>
  <c r="M812" i="8"/>
  <c r="M812" i="13"/>
  <c r="N165" i="33"/>
  <c r="N122" i="33"/>
  <c r="K10" i="33"/>
  <c r="H742" i="8"/>
  <c r="H742" i="13"/>
  <c r="H733" i="8"/>
  <c r="H733" i="13"/>
  <c r="I736" i="8"/>
  <c r="I736" i="13"/>
  <c r="N34" i="35"/>
  <c r="N142" i="35"/>
  <c r="N25" i="35"/>
  <c r="N47" i="35"/>
  <c r="N29" i="35"/>
  <c r="N46" i="35"/>
  <c r="N200" i="35"/>
  <c r="N45" i="35"/>
  <c r="N201" i="35"/>
  <c r="N38" i="35"/>
  <c r="N27" i="35"/>
  <c r="N143" i="35"/>
  <c r="N43" i="35"/>
  <c r="N32" i="35"/>
  <c r="N127" i="35"/>
  <c r="N31" i="35"/>
  <c r="N134" i="35"/>
  <c r="N17" i="35"/>
  <c r="N141" i="35"/>
  <c r="N41" i="35"/>
  <c r="N10" i="35"/>
  <c r="N36" i="35"/>
  <c r="N138" i="35"/>
  <c r="N35" i="35"/>
  <c r="N132" i="35"/>
  <c r="N19" i="35"/>
  <c r="N202" i="35"/>
  <c r="N14" i="35"/>
  <c r="N28" i="35"/>
  <c r="N44" i="35"/>
  <c r="N130" i="35"/>
  <c r="N140" i="35"/>
  <c r="N139" i="35"/>
  <c r="N42" i="35"/>
  <c r="N133" i="35"/>
  <c r="N18" i="35"/>
  <c r="N11" i="35"/>
  <c r="N33" i="35"/>
  <c r="N173" i="35"/>
  <c r="N197" i="35"/>
  <c r="N145" i="35"/>
  <c r="N22" i="35"/>
  <c r="N128" i="35"/>
  <c r="N12" i="35"/>
  <c r="N222" i="35"/>
  <c r="N198" i="35"/>
  <c r="N199" i="35"/>
  <c r="N26" i="35"/>
  <c r="N131" i="35"/>
  <c r="N129" i="35"/>
  <c r="N37" i="35"/>
  <c r="N16" i="35"/>
  <c r="N24" i="35"/>
  <c r="N135" i="35"/>
  <c r="N15" i="35"/>
  <c r="N23" i="35"/>
  <c r="N137" i="35"/>
  <c r="N136" i="35"/>
  <c r="N21" i="35"/>
  <c r="N144" i="35"/>
  <c r="N13" i="35"/>
  <c r="N40" i="35"/>
  <c r="N30" i="35"/>
  <c r="N20" i="35"/>
  <c r="N39" i="35"/>
  <c r="N146" i="35"/>
  <c r="K28" i="35"/>
  <c r="K14" i="35"/>
  <c r="K144" i="35"/>
  <c r="K137" i="35"/>
  <c r="K173" i="35"/>
  <c r="K39" i="35"/>
  <c r="K142" i="35"/>
  <c r="K199" i="35"/>
  <c r="K129" i="35"/>
  <c r="K32" i="35"/>
  <c r="K15" i="35"/>
  <c r="K222" i="35"/>
  <c r="K131" i="35"/>
  <c r="K200" i="35"/>
  <c r="K34" i="35"/>
  <c r="K197" i="35"/>
  <c r="K36" i="35"/>
  <c r="K29" i="35"/>
  <c r="K138" i="35"/>
  <c r="K35" i="35"/>
  <c r="K133" i="35"/>
  <c r="K198" i="35"/>
  <c r="K30" i="35"/>
  <c r="K37" i="35"/>
  <c r="K145" i="35"/>
  <c r="K201" i="35"/>
  <c r="K27" i="35"/>
  <c r="K12" i="35"/>
  <c r="K31" i="35"/>
  <c r="K42" i="35"/>
  <c r="K33" i="35"/>
  <c r="K46" i="35"/>
  <c r="K146" i="35"/>
  <c r="K11" i="35"/>
  <c r="K140" i="35"/>
  <c r="K132" i="35"/>
  <c r="K16" i="35"/>
  <c r="K21" i="35"/>
  <c r="K17" i="35"/>
  <c r="K45" i="35"/>
  <c r="K43" i="35"/>
  <c r="K130" i="35"/>
  <c r="K127" i="35"/>
  <c r="K10" i="35"/>
  <c r="K38" i="35"/>
  <c r="K141" i="35"/>
  <c r="K40" i="35"/>
  <c r="K20" i="35"/>
  <c r="K22" i="35"/>
  <c r="K18" i="35"/>
  <c r="K47" i="35"/>
  <c r="K135" i="35"/>
  <c r="K41" i="35"/>
  <c r="K143" i="35"/>
  <c r="K128" i="35"/>
  <c r="K136" i="35"/>
  <c r="K139" i="35"/>
  <c r="K23" i="35"/>
  <c r="K26" i="35"/>
  <c r="K25" i="35"/>
  <c r="K44" i="35"/>
  <c r="K19" i="35"/>
  <c r="K134" i="35"/>
  <c r="K24" i="35"/>
  <c r="K13" i="35"/>
  <c r="K202" i="35"/>
  <c r="D162" i="35"/>
  <c r="D153" i="35"/>
  <c r="D120" i="35"/>
  <c r="D119" i="35"/>
  <c r="D154" i="35"/>
  <c r="D223" i="35"/>
  <c r="D112" i="35"/>
  <c r="D111" i="35"/>
  <c r="D158" i="35"/>
  <c r="D98" i="35"/>
  <c r="D205" i="35"/>
  <c r="D64" i="35"/>
  <c r="D77" i="35"/>
  <c r="D80" i="35"/>
  <c r="D63" i="35"/>
  <c r="D50" i="35"/>
  <c r="D188" i="35"/>
  <c r="D217" i="35"/>
  <c r="D215" i="35"/>
  <c r="D214" i="35"/>
  <c r="D104" i="35"/>
  <c r="D103" i="35"/>
  <c r="D150" i="35"/>
  <c r="D90" i="35"/>
  <c r="D187" i="35"/>
  <c r="D55" i="35"/>
  <c r="D70" i="35"/>
  <c r="D163" i="35"/>
  <c r="D58" i="35"/>
  <c r="D216" i="35"/>
  <c r="D207" i="35"/>
  <c r="D184" i="35"/>
  <c r="D194" i="35"/>
  <c r="D220" i="35"/>
  <c r="D114" i="35"/>
  <c r="D82" i="35"/>
  <c r="D115" i="35"/>
  <c r="D212" i="35"/>
  <c r="D160" i="35"/>
  <c r="D186" i="35"/>
  <c r="D165" i="35"/>
  <c r="D156" i="35"/>
  <c r="D167" i="35"/>
  <c r="D208" i="35"/>
  <c r="D189" i="35"/>
  <c r="D178" i="35"/>
  <c r="D185" i="35"/>
  <c r="D211" i="35"/>
  <c r="D108" i="35"/>
  <c r="D74" i="35"/>
  <c r="D109" i="35"/>
  <c r="D180" i="35"/>
  <c r="D157" i="35"/>
  <c r="D151" i="35"/>
  <c r="D159" i="35"/>
  <c r="D107" i="35"/>
  <c r="D164" i="35"/>
  <c r="D87" i="35"/>
  <c r="D49" i="35"/>
  <c r="D191" i="35"/>
  <c r="D181" i="35"/>
  <c r="D168" i="35"/>
  <c r="D179" i="35"/>
  <c r="D218" i="35"/>
  <c r="D102" i="35"/>
  <c r="D65" i="35"/>
  <c r="D97" i="35"/>
  <c r="D176" i="35"/>
  <c r="D118" i="35"/>
  <c r="D182" i="35"/>
  <c r="D169" i="35"/>
  <c r="D148" i="35"/>
  <c r="D155" i="35"/>
  <c r="D210" i="35"/>
  <c r="D101" i="35"/>
  <c r="D56" i="35"/>
  <c r="D89" i="35"/>
  <c r="D177" i="35"/>
  <c r="D116" i="35"/>
  <c r="D93" i="35"/>
  <c r="D88" i="35"/>
  <c r="D76" i="35"/>
  <c r="D91" i="35"/>
  <c r="D113" i="35"/>
  <c r="D100" i="35"/>
  <c r="D175" i="35"/>
  <c r="D67" i="35"/>
  <c r="D51" i="35"/>
  <c r="D110" i="35"/>
  <c r="D152" i="35"/>
  <c r="D95" i="35"/>
  <c r="D166" i="35"/>
  <c r="D106" i="35"/>
  <c r="D99" i="35"/>
  <c r="D83" i="35"/>
  <c r="D209" i="35"/>
  <c r="D79" i="35"/>
  <c r="D53" i="35"/>
  <c r="D62" i="35"/>
  <c r="D170" i="35"/>
  <c r="D92" i="35"/>
  <c r="D105" i="35"/>
  <c r="D117" i="35"/>
  <c r="D60" i="35"/>
  <c r="D84" i="35"/>
  <c r="D161" i="35"/>
  <c r="D86" i="35"/>
  <c r="D59" i="35"/>
  <c r="D206" i="35"/>
  <c r="D68" i="35"/>
  <c r="D121" i="35"/>
  <c r="D75" i="35"/>
  <c r="D204" i="35"/>
  <c r="D196" i="35"/>
  <c r="D52" i="35"/>
  <c r="D149" i="35"/>
  <c r="D213" i="35"/>
  <c r="D71" i="35"/>
  <c r="D183" i="35"/>
  <c r="D78" i="35"/>
  <c r="D85" i="35"/>
  <c r="D195" i="35"/>
  <c r="D81" i="35"/>
  <c r="D96" i="35"/>
  <c r="D94" i="35"/>
  <c r="D69" i="35"/>
  <c r="D66" i="35"/>
  <c r="D57" i="35"/>
  <c r="D72" i="35"/>
  <c r="F201" i="32"/>
  <c r="F201" i="33" s="1"/>
  <c r="F199" i="32"/>
  <c r="F199" i="33" s="1"/>
  <c r="F200" i="32"/>
  <c r="F200" i="33" s="1"/>
  <c r="F173" i="32"/>
  <c r="F173" i="33" s="1"/>
  <c r="F131" i="32"/>
  <c r="F131" i="33" s="1"/>
  <c r="F197" i="32"/>
  <c r="F197" i="33" s="1"/>
  <c r="F139" i="32"/>
  <c r="F139" i="33" s="1"/>
  <c r="F42" i="32"/>
  <c r="F144" i="32"/>
  <c r="F144" i="33" s="1"/>
  <c r="F29" i="32"/>
  <c r="F43" i="32"/>
  <c r="F136" i="32"/>
  <c r="F136" i="33" s="1"/>
  <c r="F134" i="32"/>
  <c r="F134" i="33" s="1"/>
  <c r="F31" i="32"/>
  <c r="F140" i="32"/>
  <c r="F140" i="33" s="1"/>
  <c r="F36" i="32"/>
  <c r="F36" i="33" s="1"/>
  <c r="F28" i="32"/>
  <c r="F128" i="32"/>
  <c r="F128" i="33" s="1"/>
  <c r="F18" i="32"/>
  <c r="F198" i="32"/>
  <c r="F198" i="33" s="1"/>
  <c r="F33" i="32"/>
  <c r="F145" i="32"/>
  <c r="F145" i="33" s="1"/>
  <c r="F41" i="32"/>
  <c r="F41" i="33" s="1"/>
  <c r="F39" i="32"/>
  <c r="F222" i="32"/>
  <c r="F11" i="32"/>
  <c r="F30" i="32"/>
  <c r="F141" i="32"/>
  <c r="F141" i="33" s="1"/>
  <c r="F47" i="32"/>
  <c r="F47" i="33" s="1"/>
  <c r="F40" i="32"/>
  <c r="F133" i="32"/>
  <c r="F133" i="33" s="1"/>
  <c r="F19" i="32"/>
  <c r="F202" i="32"/>
  <c r="F202" i="33" s="1"/>
  <c r="F142" i="32"/>
  <c r="F142" i="33" s="1"/>
  <c r="F34" i="32"/>
  <c r="F127" i="32"/>
  <c r="F127" i="33" s="1"/>
  <c r="F35" i="32"/>
  <c r="F138" i="32"/>
  <c r="F138" i="33" s="1"/>
  <c r="F46" i="32"/>
  <c r="F137" i="32"/>
  <c r="F137" i="33" s="1"/>
  <c r="F38" i="32"/>
  <c r="F143" i="32"/>
  <c r="F143" i="33" s="1"/>
  <c r="F130" i="32"/>
  <c r="F130" i="33" s="1"/>
  <c r="F45" i="32"/>
  <c r="F129" i="32"/>
  <c r="F129" i="33" s="1"/>
  <c r="F135" i="32"/>
  <c r="F135" i="33" s="1"/>
  <c r="F44" i="32"/>
  <c r="F37" i="32"/>
  <c r="F37" i="33" s="1"/>
  <c r="F146" i="32"/>
  <c r="F146" i="33" s="1"/>
  <c r="F12" i="32"/>
  <c r="F26" i="32"/>
  <c r="F23" i="32"/>
  <c r="F20" i="32"/>
  <c r="F15" i="32"/>
  <c r="F22" i="32"/>
  <c r="F27" i="32"/>
  <c r="F13" i="32"/>
  <c r="F132" i="32"/>
  <c r="F132" i="33" s="1"/>
  <c r="F21" i="32"/>
  <c r="F16" i="32"/>
  <c r="F14" i="32"/>
  <c r="F32" i="32"/>
  <c r="F17" i="32"/>
  <c r="F24" i="32"/>
  <c r="F25" i="32"/>
  <c r="F10" i="32"/>
  <c r="H100" i="13"/>
  <c r="H94" i="13"/>
  <c r="H90" i="13"/>
  <c r="H102" i="13"/>
  <c r="H137" i="13"/>
  <c r="H85" i="13"/>
  <c r="H107" i="13"/>
  <c r="H101" i="13"/>
  <c r="H97" i="13"/>
  <c r="H112" i="13"/>
  <c r="H144" i="13"/>
  <c r="H88" i="13"/>
  <c r="H115" i="13"/>
  <c r="H108" i="13"/>
  <c r="H103" i="13"/>
  <c r="H60" i="13"/>
  <c r="H152" i="13"/>
  <c r="H92" i="13"/>
  <c r="H63" i="13"/>
  <c r="H121" i="13"/>
  <c r="H116" i="13"/>
  <c r="H111" i="13"/>
  <c r="H76" i="13"/>
  <c r="H160" i="13"/>
  <c r="H70" i="13"/>
  <c r="H64" i="13"/>
  <c r="H122" i="13"/>
  <c r="H125" i="13"/>
  <c r="H99" i="13"/>
  <c r="H176" i="13"/>
  <c r="H78" i="13"/>
  <c r="H71" i="13"/>
  <c r="H59" i="13"/>
  <c r="H61" i="13"/>
  <c r="H118" i="13"/>
  <c r="H184" i="13"/>
  <c r="H86" i="13"/>
  <c r="H79" i="13"/>
  <c r="H74" i="13"/>
  <c r="H77" i="13"/>
  <c r="H124" i="13"/>
  <c r="H189" i="13"/>
  <c r="H82" i="13"/>
  <c r="H132" i="13"/>
  <c r="H55" i="13"/>
  <c r="H174" i="13"/>
  <c r="H98" i="13"/>
  <c r="H96" i="13"/>
  <c r="H69" i="13"/>
  <c r="H175" i="13"/>
  <c r="H168" i="13"/>
  <c r="H72" i="13"/>
  <c r="H44" i="13"/>
  <c r="H51" i="13"/>
  <c r="H157" i="13"/>
  <c r="H37" i="13"/>
  <c r="H67" i="13"/>
  <c r="H182" i="8"/>
  <c r="H148" i="8"/>
  <c r="H41" i="8"/>
  <c r="H175" i="8"/>
  <c r="H142" i="8"/>
  <c r="H50" i="8"/>
  <c r="H193" i="8"/>
  <c r="H137" i="8"/>
  <c r="H82" i="8"/>
  <c r="H194" i="8"/>
  <c r="H96" i="8"/>
  <c r="H44" i="8"/>
  <c r="H178" i="8"/>
  <c r="H97" i="8"/>
  <c r="H53" i="8"/>
  <c r="H163" i="8"/>
  <c r="H112" i="8"/>
  <c r="H61" i="8"/>
  <c r="H156" i="8"/>
  <c r="H72" i="8"/>
  <c r="H113" i="8"/>
  <c r="H80" i="13"/>
  <c r="H147" i="13"/>
  <c r="H42" i="13"/>
  <c r="H180" i="13"/>
  <c r="H105" i="13"/>
  <c r="H120" i="13"/>
  <c r="H117" i="13"/>
  <c r="H52" i="13"/>
  <c r="H173" i="13"/>
  <c r="H81" i="13"/>
  <c r="H50" i="13"/>
  <c r="H141" i="13"/>
  <c r="H198" i="13"/>
  <c r="H191" i="13"/>
  <c r="H113" i="13"/>
  <c r="H187" i="8"/>
  <c r="H94" i="8"/>
  <c r="H49" i="8"/>
  <c r="H183" i="8"/>
  <c r="H101" i="8"/>
  <c r="H58" i="8"/>
  <c r="H176" i="8"/>
  <c r="H143" i="8"/>
  <c r="H90" i="8"/>
  <c r="H169" i="8"/>
  <c r="H102" i="8"/>
  <c r="H52" i="8"/>
  <c r="H186" i="8"/>
  <c r="H103" i="8"/>
  <c r="H157" i="8"/>
  <c r="H119" i="8"/>
  <c r="H64" i="8"/>
  <c r="H173" i="8"/>
  <c r="H164" i="8"/>
  <c r="H79" i="8"/>
  <c r="H39" i="8"/>
  <c r="H129" i="13"/>
  <c r="H155" i="13"/>
  <c r="H62" i="13"/>
  <c r="H193" i="13"/>
  <c r="H114" i="13"/>
  <c r="H128" i="13"/>
  <c r="H133" i="13"/>
  <c r="H39" i="13"/>
  <c r="H181" i="13"/>
  <c r="H106" i="13"/>
  <c r="H143" i="13"/>
  <c r="H167" i="13"/>
  <c r="H53" i="13"/>
  <c r="H36" i="13"/>
  <c r="H49" i="13"/>
  <c r="H158" i="8"/>
  <c r="H100" i="8"/>
  <c r="H57" i="8"/>
  <c r="H188" i="8"/>
  <c r="H108" i="8"/>
  <c r="H36" i="8"/>
  <c r="H184" i="8"/>
  <c r="H149" i="8"/>
  <c r="H43" i="8"/>
  <c r="H177" i="8"/>
  <c r="H110" i="8"/>
  <c r="H60" i="8"/>
  <c r="H162" i="8"/>
  <c r="H111" i="8"/>
  <c r="H147" i="8"/>
  <c r="H126" i="8"/>
  <c r="H71" i="8"/>
  <c r="H140" i="8"/>
  <c r="H120" i="8"/>
  <c r="H86" i="8"/>
  <c r="H68" i="13"/>
  <c r="H163" i="13"/>
  <c r="H109" i="13"/>
  <c r="H58" i="13"/>
  <c r="H135" i="13"/>
  <c r="H134" i="13"/>
  <c r="H145" i="13"/>
  <c r="H40" i="13"/>
  <c r="H199" i="13"/>
  <c r="H127" i="13"/>
  <c r="H162" i="13"/>
  <c r="H186" i="13"/>
  <c r="H83" i="13"/>
  <c r="H41" i="13"/>
  <c r="H156" i="13"/>
  <c r="H166" i="8"/>
  <c r="H107" i="8"/>
  <c r="H181" i="8"/>
  <c r="H159" i="8"/>
  <c r="H115" i="8"/>
  <c r="H197" i="8"/>
  <c r="H189" i="8"/>
  <c r="H95" i="8"/>
  <c r="H51" i="8"/>
  <c r="H185" i="8"/>
  <c r="H62" i="8"/>
  <c r="H191" i="8"/>
  <c r="H125" i="8"/>
  <c r="H63" i="8"/>
  <c r="H87" i="8"/>
  <c r="H133" i="8"/>
  <c r="H78" i="8"/>
  <c r="H73" i="8"/>
  <c r="H127" i="8"/>
  <c r="H40" i="8"/>
  <c r="H95" i="13"/>
  <c r="H171" i="13"/>
  <c r="H130" i="13"/>
  <c r="H65" i="13"/>
  <c r="H140" i="13"/>
  <c r="H146" i="13"/>
  <c r="H158" i="13"/>
  <c r="H75" i="13"/>
  <c r="H38" i="13"/>
  <c r="H169" i="13"/>
  <c r="H183" i="13"/>
  <c r="H187" i="13"/>
  <c r="H104" i="13"/>
  <c r="H66" i="13"/>
  <c r="H177" i="13"/>
  <c r="H122" i="8"/>
  <c r="H114" i="8"/>
  <c r="H134" i="8"/>
  <c r="H167" i="8"/>
  <c r="H67" i="8"/>
  <c r="H168" i="8"/>
  <c r="H160" i="8"/>
  <c r="H109" i="8"/>
  <c r="H59" i="8"/>
  <c r="H161" i="8"/>
  <c r="H69" i="8"/>
  <c r="H165" i="8"/>
  <c r="H132" i="8"/>
  <c r="H70" i="8"/>
  <c r="H195" i="8"/>
  <c r="H145" i="8"/>
  <c r="H85" i="8"/>
  <c r="H45" i="13"/>
  <c r="H146" i="8"/>
  <c r="H47" i="8"/>
  <c r="H110" i="13"/>
  <c r="H179" i="13"/>
  <c r="H142" i="13"/>
  <c r="H73" i="13"/>
  <c r="H153" i="13"/>
  <c r="H159" i="13"/>
  <c r="H164" i="13"/>
  <c r="H84" i="13"/>
  <c r="H46" i="13"/>
  <c r="H188" i="13"/>
  <c r="H192" i="13"/>
  <c r="H57" i="13"/>
  <c r="H170" i="13"/>
  <c r="H123" i="13"/>
  <c r="H192" i="8"/>
  <c r="H129" i="8"/>
  <c r="H74" i="8"/>
  <c r="H80" i="8"/>
  <c r="H117" i="8"/>
  <c r="H75" i="8"/>
  <c r="H155" i="8"/>
  <c r="H118" i="8"/>
  <c r="H116" i="8"/>
  <c r="H37" i="8"/>
  <c r="H131" i="8"/>
  <c r="H77" i="8"/>
  <c r="H99" i="8"/>
  <c r="H139" i="8"/>
  <c r="H84" i="8"/>
  <c r="H171" i="8"/>
  <c r="H153" i="8"/>
  <c r="H93" i="8"/>
  <c r="H196" i="8"/>
  <c r="H154" i="8"/>
  <c r="H55" i="8"/>
  <c r="H93" i="13"/>
  <c r="H119" i="13"/>
  <c r="H190" i="13"/>
  <c r="H148" i="13"/>
  <c r="H89" i="13"/>
  <c r="H166" i="13"/>
  <c r="H165" i="13"/>
  <c r="H131" i="13"/>
  <c r="H136" i="13"/>
  <c r="H47" i="13"/>
  <c r="H197" i="13"/>
  <c r="H196" i="13"/>
  <c r="H139" i="13"/>
  <c r="H185" i="13"/>
  <c r="H194" i="13"/>
  <c r="H198" i="8"/>
  <c r="H135" i="8"/>
  <c r="H81" i="8"/>
  <c r="H138" i="13"/>
  <c r="H123" i="8"/>
  <c r="H89" i="8"/>
  <c r="H66" i="8"/>
  <c r="H124" i="8"/>
  <c r="H68" i="8"/>
  <c r="H128" i="8"/>
  <c r="H138" i="8"/>
  <c r="H83" i="8"/>
  <c r="H48" i="8"/>
  <c r="H144" i="8"/>
  <c r="H92" i="8"/>
  <c r="H179" i="8"/>
  <c r="H98" i="8"/>
  <c r="H46" i="8"/>
  <c r="H172" i="8"/>
  <c r="H105" i="8"/>
  <c r="H38" i="8"/>
  <c r="H195" i="13"/>
  <c r="H56" i="13"/>
  <c r="H199" i="8"/>
  <c r="H91" i="8"/>
  <c r="H65" i="8"/>
  <c r="H161" i="13"/>
  <c r="H43" i="13"/>
  <c r="H136" i="8"/>
  <c r="H170" i="8"/>
  <c r="H121" i="8"/>
  <c r="H91" i="13"/>
  <c r="H151" i="13"/>
  <c r="H42" i="8"/>
  <c r="H152" i="8"/>
  <c r="H172" i="13"/>
  <c r="H54" i="13"/>
  <c r="H56" i="8"/>
  <c r="H45" i="8"/>
  <c r="H178" i="13"/>
  <c r="H182" i="13"/>
  <c r="H130" i="8"/>
  <c r="H190" i="8"/>
  <c r="H149" i="13"/>
  <c r="H174" i="8"/>
  <c r="H76" i="8"/>
  <c r="H104" i="8"/>
  <c r="H87" i="13"/>
  <c r="H154" i="13"/>
  <c r="H141" i="8"/>
  <c r="H106" i="8"/>
  <c r="H54" i="8"/>
  <c r="H180" i="8"/>
  <c r="H151" i="8"/>
  <c r="H126" i="13"/>
  <c r="H48" i="13"/>
  <c r="H88" i="8"/>
  <c r="M195" i="35"/>
  <c r="M194" i="35"/>
  <c r="M158" i="35"/>
  <c r="M165" i="35"/>
  <c r="M170" i="35"/>
  <c r="M67" i="35"/>
  <c r="M119" i="35"/>
  <c r="M207" i="35"/>
  <c r="M52" i="35"/>
  <c r="M107" i="35"/>
  <c r="M86" i="35"/>
  <c r="M117" i="35"/>
  <c r="M102" i="35"/>
  <c r="M212" i="35"/>
  <c r="M208" i="35"/>
  <c r="M64" i="35"/>
  <c r="M50" i="35"/>
  <c r="M184" i="35"/>
  <c r="M183" i="35"/>
  <c r="M152" i="35"/>
  <c r="M159" i="35"/>
  <c r="M162" i="35"/>
  <c r="M58" i="35"/>
  <c r="M91" i="35"/>
  <c r="M187" i="35"/>
  <c r="M191" i="35"/>
  <c r="M97" i="35"/>
  <c r="M74" i="35"/>
  <c r="M115" i="35"/>
  <c r="M100" i="35"/>
  <c r="M179" i="35"/>
  <c r="M166" i="35"/>
  <c r="M51" i="35"/>
  <c r="M176" i="35"/>
  <c r="M175" i="35"/>
  <c r="M114" i="35"/>
  <c r="M153" i="35"/>
  <c r="M154" i="35"/>
  <c r="M49" i="35"/>
  <c r="M83" i="35"/>
  <c r="M149" i="35"/>
  <c r="M186" i="35"/>
  <c r="M94" i="35"/>
  <c r="M69" i="35"/>
  <c r="M78" i="35"/>
  <c r="M95" i="35"/>
  <c r="M169" i="35"/>
  <c r="M160" i="35"/>
  <c r="M88" i="35"/>
  <c r="M178" i="35"/>
  <c r="M164" i="35"/>
  <c r="M163" i="35"/>
  <c r="M106" i="35"/>
  <c r="M113" i="35"/>
  <c r="M118" i="35"/>
  <c r="M75" i="35"/>
  <c r="M99" i="35"/>
  <c r="M120" i="35"/>
  <c r="M77" i="35"/>
  <c r="M62" i="35"/>
  <c r="M70" i="35"/>
  <c r="M108" i="35"/>
  <c r="M110" i="35"/>
  <c r="M101" i="35"/>
  <c r="M156" i="35"/>
  <c r="M155" i="35"/>
  <c r="M98" i="35"/>
  <c r="M105" i="35"/>
  <c r="M112" i="35"/>
  <c r="M196" i="35"/>
  <c r="M66" i="35"/>
  <c r="M93" i="35"/>
  <c r="M96" i="35"/>
  <c r="M65" i="35"/>
  <c r="M161" i="35"/>
  <c r="M53" i="35"/>
  <c r="M82" i="35"/>
  <c r="M71" i="35"/>
  <c r="M80" i="35"/>
  <c r="M148" i="35"/>
  <c r="M204" i="35"/>
  <c r="M211" i="35"/>
  <c r="M215" i="35"/>
  <c r="M92" i="35"/>
  <c r="M185" i="35"/>
  <c r="M57" i="35"/>
  <c r="M87" i="35"/>
  <c r="M90" i="35"/>
  <c r="M60" i="35"/>
  <c r="M150" i="35"/>
  <c r="M79" i="35"/>
  <c r="M55" i="35"/>
  <c r="M56" i="35"/>
  <c r="M168" i="35"/>
  <c r="M103" i="35"/>
  <c r="M218" i="35"/>
  <c r="M217" i="35"/>
  <c r="M188" i="35"/>
  <c r="M205" i="35"/>
  <c r="M214" i="35"/>
  <c r="M84" i="35"/>
  <c r="M177" i="35"/>
  <c r="M81" i="35"/>
  <c r="M180" i="35"/>
  <c r="M111" i="35"/>
  <c r="M213" i="35"/>
  <c r="M121" i="35"/>
  <c r="M223" i="35"/>
  <c r="M157" i="35"/>
  <c r="M72" i="35"/>
  <c r="M116" i="35"/>
  <c r="M181" i="35"/>
  <c r="M210" i="35"/>
  <c r="M220" i="35"/>
  <c r="M209" i="35"/>
  <c r="M59" i="35"/>
  <c r="M85" i="35"/>
  <c r="M182" i="35"/>
  <c r="M109" i="35"/>
  <c r="M189" i="35"/>
  <c r="M89" i="35"/>
  <c r="M206" i="35"/>
  <c r="M167" i="35"/>
  <c r="M68" i="35"/>
  <c r="M76" i="35"/>
  <c r="M104" i="35"/>
  <c r="M63" i="35"/>
  <c r="M216" i="35"/>
  <c r="M151" i="35"/>
  <c r="K201" i="32"/>
  <c r="J201" i="32"/>
  <c r="J201" i="33" s="1"/>
  <c r="K199" i="32"/>
  <c r="J200" i="32"/>
  <c r="J200" i="33" s="1"/>
  <c r="J199" i="32"/>
  <c r="J199" i="33" s="1"/>
  <c r="K200" i="32"/>
  <c r="J222" i="32"/>
  <c r="J127" i="32"/>
  <c r="J133" i="32"/>
  <c r="J133" i="33" s="1"/>
  <c r="J130" i="32"/>
  <c r="J130" i="33" s="1"/>
  <c r="J137" i="32"/>
  <c r="J137" i="33" s="1"/>
  <c r="J131" i="32"/>
  <c r="J131" i="33" s="1"/>
  <c r="J202" i="32"/>
  <c r="J202" i="33" s="1"/>
  <c r="J134" i="32"/>
  <c r="J134" i="33" s="1"/>
  <c r="J197" i="32"/>
  <c r="J197" i="33" s="1"/>
  <c r="J139" i="32"/>
  <c r="J139" i="33" s="1"/>
  <c r="J142" i="32"/>
  <c r="J142" i="33" s="1"/>
  <c r="J141" i="32"/>
  <c r="J141" i="33" s="1"/>
  <c r="J143" i="32"/>
  <c r="J143" i="33" s="1"/>
  <c r="J144" i="32"/>
  <c r="J144" i="33" s="1"/>
  <c r="J132" i="32"/>
  <c r="J132" i="33" s="1"/>
  <c r="J140" i="32"/>
  <c r="J140" i="33" s="1"/>
  <c r="J128" i="32"/>
  <c r="J135" i="32"/>
  <c r="J135" i="33" s="1"/>
  <c r="J145" i="32"/>
  <c r="J145" i="33" s="1"/>
  <c r="J198" i="32"/>
  <c r="J198" i="33" s="1"/>
  <c r="J129" i="32"/>
  <c r="J129" i="33" s="1"/>
  <c r="J138" i="32"/>
  <c r="J138" i="33" s="1"/>
  <c r="J146" i="32"/>
  <c r="J146" i="33" s="1"/>
  <c r="J136" i="32"/>
  <c r="J136" i="33" s="1"/>
  <c r="J173" i="32"/>
  <c r="J173" i="33" s="1"/>
  <c r="K173" i="32"/>
  <c r="K173" i="33" s="1"/>
  <c r="J13" i="32"/>
  <c r="J13" i="33" s="1"/>
  <c r="J41" i="32"/>
  <c r="J41" i="33" s="1"/>
  <c r="J35" i="32"/>
  <c r="J40" i="32"/>
  <c r="J33" i="32"/>
  <c r="J33" i="33" s="1"/>
  <c r="J45" i="32"/>
  <c r="J45" i="33" s="1"/>
  <c r="J29" i="32"/>
  <c r="J37" i="32"/>
  <c r="J37" i="33" s="1"/>
  <c r="J39" i="32"/>
  <c r="J39" i="33" s="1"/>
  <c r="J17" i="32"/>
  <c r="J17" i="33" s="1"/>
  <c r="J42" i="32"/>
  <c r="J42" i="33" s="1"/>
  <c r="J27" i="32"/>
  <c r="J24" i="32"/>
  <c r="J24" i="33" s="1"/>
  <c r="J18" i="32"/>
  <c r="J43" i="32"/>
  <c r="J16" i="32"/>
  <c r="J16" i="33" s="1"/>
  <c r="J19" i="32"/>
  <c r="J19" i="33" s="1"/>
  <c r="J47" i="32"/>
  <c r="J47" i="33" s="1"/>
  <c r="J38" i="32"/>
  <c r="J38" i="33" s="1"/>
  <c r="J22" i="32"/>
  <c r="J22" i="33" s="1"/>
  <c r="J23" i="32"/>
  <c r="J30" i="32"/>
  <c r="J34" i="32"/>
  <c r="J31" i="32"/>
  <c r="J15" i="32"/>
  <c r="J21" i="32"/>
  <c r="J21" i="33" s="1"/>
  <c r="J44" i="32"/>
  <c r="J44" i="33" s="1"/>
  <c r="J28" i="32"/>
  <c r="J28" i="33" s="1"/>
  <c r="J11" i="32"/>
  <c r="J11" i="33" s="1"/>
  <c r="J14" i="32"/>
  <c r="J26" i="32"/>
  <c r="J26" i="33" s="1"/>
  <c r="J36" i="32"/>
  <c r="J32" i="32"/>
  <c r="J32" i="33" s="1"/>
  <c r="J20" i="32"/>
  <c r="J20" i="33" s="1"/>
  <c r="J46" i="32"/>
  <c r="J12" i="32"/>
  <c r="J12" i="33" s="1"/>
  <c r="K197" i="32"/>
  <c r="K197" i="33" s="1"/>
  <c r="K42" i="32"/>
  <c r="K42" i="33" s="1"/>
  <c r="K139" i="32"/>
  <c r="K139" i="33" s="1"/>
  <c r="K134" i="32"/>
  <c r="K134" i="33" s="1"/>
  <c r="K131" i="32"/>
  <c r="K144" i="32"/>
  <c r="K18" i="32"/>
  <c r="L18" i="33" s="1"/>
  <c r="K43" i="32"/>
  <c r="L43" i="33" s="1"/>
  <c r="K29" i="32"/>
  <c r="K136" i="32"/>
  <c r="K136" i="33" s="1"/>
  <c r="K142" i="32"/>
  <c r="K142" i="33" s="1"/>
  <c r="K137" i="32"/>
  <c r="K145" i="32"/>
  <c r="K145" i="33" s="1"/>
  <c r="K127" i="32"/>
  <c r="K127" i="33" s="1"/>
  <c r="K44" i="32"/>
  <c r="K44" i="33" s="1"/>
  <c r="K128" i="32"/>
  <c r="K128" i="33" s="1"/>
  <c r="K146" i="32"/>
  <c r="K146" i="33" s="1"/>
  <c r="K140" i="32"/>
  <c r="K140" i="33" s="1"/>
  <c r="K11" i="32"/>
  <c r="K129" i="32"/>
  <c r="K129" i="33" s="1"/>
  <c r="K141" i="32"/>
  <c r="K35" i="32"/>
  <c r="K35" i="33" s="1"/>
  <c r="K45" i="32"/>
  <c r="K45" i="33" s="1"/>
  <c r="K198" i="32"/>
  <c r="K198" i="33" s="1"/>
  <c r="K36" i="32"/>
  <c r="K36" i="33" s="1"/>
  <c r="K135" i="32"/>
  <c r="K19" i="32"/>
  <c r="K19" i="33" s="1"/>
  <c r="K28" i="32"/>
  <c r="K39" i="32"/>
  <c r="K39" i="33" s="1"/>
  <c r="K30" i="32"/>
  <c r="K37" i="32"/>
  <c r="K41" i="32"/>
  <c r="K47" i="32"/>
  <c r="K222" i="32"/>
  <c r="K222" i="33" s="1"/>
  <c r="K38" i="32"/>
  <c r="K38" i="33" s="1"/>
  <c r="K34" i="32"/>
  <c r="K34" i="33" s="1"/>
  <c r="K33" i="32"/>
  <c r="K33" i="33" s="1"/>
  <c r="K31" i="32"/>
  <c r="K31" i="33" s="1"/>
  <c r="K138" i="32"/>
  <c r="K138" i="33" s="1"/>
  <c r="K46" i="32"/>
  <c r="K46" i="33" s="1"/>
  <c r="K40" i="32"/>
  <c r="K40" i="33" s="1"/>
  <c r="K133" i="32"/>
  <c r="K202" i="32"/>
  <c r="K202" i="33" s="1"/>
  <c r="K130" i="32"/>
  <c r="K143" i="32"/>
  <c r="K143" i="33" s="1"/>
  <c r="J25" i="32"/>
  <c r="J25" i="33" s="1"/>
  <c r="K17" i="32"/>
  <c r="K24" i="32"/>
  <c r="K15" i="32"/>
  <c r="K32" i="32"/>
  <c r="K32" i="33" s="1"/>
  <c r="K12" i="32"/>
  <c r="K12" i="33" s="1"/>
  <c r="K27" i="32"/>
  <c r="L27" i="33" s="1"/>
  <c r="K16" i="32"/>
  <c r="K16" i="33" s="1"/>
  <c r="K14" i="32"/>
  <c r="L14" i="33" s="1"/>
  <c r="K26" i="32"/>
  <c r="K26" i="33" s="1"/>
  <c r="K23" i="32"/>
  <c r="L23" i="33" s="1"/>
  <c r="K13" i="32"/>
  <c r="K13" i="33" s="1"/>
  <c r="K132" i="32"/>
  <c r="K20" i="32"/>
  <c r="K20" i="33" s="1"/>
  <c r="K10" i="32"/>
  <c r="L10" i="33" s="1"/>
  <c r="K22" i="32"/>
  <c r="K22" i="33" s="1"/>
  <c r="K21" i="32"/>
  <c r="K21" i="33" s="1"/>
  <c r="J10" i="32"/>
  <c r="J10" i="33" s="1"/>
  <c r="K25" i="32"/>
  <c r="I33" i="22"/>
  <c r="I36" i="22" s="1"/>
  <c r="I43" i="22" s="1"/>
  <c r="I46" i="22" s="1"/>
  <c r="E95" i="13"/>
  <c r="E89" i="13"/>
  <c r="E76" i="13"/>
  <c r="E99" i="13"/>
  <c r="E131" i="13"/>
  <c r="E194" i="13"/>
  <c r="E149" i="13"/>
  <c r="E37" i="13"/>
  <c r="E129" i="13"/>
  <c r="E103" i="13"/>
  <c r="E87" i="13"/>
  <c r="E92" i="13"/>
  <c r="E62" i="13"/>
  <c r="E126" i="13"/>
  <c r="E137" i="13"/>
  <c r="E86" i="13"/>
  <c r="E42" i="13"/>
  <c r="E176" i="13"/>
  <c r="E47" i="13"/>
  <c r="E56" i="13"/>
  <c r="E109" i="13"/>
  <c r="E96" i="13"/>
  <c r="E84" i="13"/>
  <c r="E115" i="13"/>
  <c r="E139" i="13"/>
  <c r="E71" i="13"/>
  <c r="E157" i="13"/>
  <c r="E44" i="13"/>
  <c r="E135" i="13"/>
  <c r="E112" i="13"/>
  <c r="E133" i="13"/>
  <c r="E94" i="13"/>
  <c r="E70" i="13"/>
  <c r="E140" i="13"/>
  <c r="E155" i="13"/>
  <c r="E130" i="13"/>
  <c r="E128" i="13"/>
  <c r="E185" i="13"/>
  <c r="E142" i="13"/>
  <c r="E48" i="13"/>
  <c r="E117" i="13"/>
  <c r="E102" i="13"/>
  <c r="E105" i="13"/>
  <c r="E121" i="13"/>
  <c r="E146" i="13"/>
  <c r="E74" i="13"/>
  <c r="E165" i="13"/>
  <c r="E60" i="13"/>
  <c r="E147" i="13"/>
  <c r="E152" i="13"/>
  <c r="E145" i="13"/>
  <c r="E100" i="13"/>
  <c r="E136" i="13"/>
  <c r="E159" i="13"/>
  <c r="E174" i="13"/>
  <c r="E148" i="13"/>
  <c r="E153" i="13"/>
  <c r="E46" i="13"/>
  <c r="E183" i="13"/>
  <c r="E193" i="13"/>
  <c r="E57" i="13"/>
  <c r="E123" i="13"/>
  <c r="E110" i="13"/>
  <c r="E113" i="13"/>
  <c r="E63" i="13"/>
  <c r="E154" i="13"/>
  <c r="E91" i="13"/>
  <c r="E168" i="13"/>
  <c r="E75" i="13"/>
  <c r="E160" i="13"/>
  <c r="E158" i="13"/>
  <c r="E151" i="13"/>
  <c r="E108" i="13"/>
  <c r="E161" i="13"/>
  <c r="E188" i="13"/>
  <c r="E187" i="13"/>
  <c r="E167" i="13"/>
  <c r="E172" i="13"/>
  <c r="E51" i="13"/>
  <c r="E90" i="13"/>
  <c r="E175" i="13"/>
  <c r="E65" i="13"/>
  <c r="E58" i="13"/>
  <c r="E118" i="13"/>
  <c r="E120" i="13"/>
  <c r="E79" i="13"/>
  <c r="E162" i="13"/>
  <c r="E98" i="13"/>
  <c r="E173" i="13"/>
  <c r="E93" i="13"/>
  <c r="E166" i="13"/>
  <c r="E171" i="13"/>
  <c r="E164" i="13"/>
  <c r="E125" i="13"/>
  <c r="E184" i="13"/>
  <c r="E190" i="13"/>
  <c r="E196" i="13"/>
  <c r="E180" i="13"/>
  <c r="E53" i="13"/>
  <c r="E199" i="13"/>
  <c r="E138" i="13"/>
  <c r="E97" i="13"/>
  <c r="E72" i="13"/>
  <c r="E66" i="13"/>
  <c r="E124" i="13"/>
  <c r="E127" i="13"/>
  <c r="E82" i="13"/>
  <c r="E170" i="13"/>
  <c r="E106" i="13"/>
  <c r="E181" i="13"/>
  <c r="E101" i="13"/>
  <c r="E179" i="13"/>
  <c r="E69" i="13"/>
  <c r="E177" i="13"/>
  <c r="E132" i="13"/>
  <c r="E198" i="13"/>
  <c r="E50" i="13"/>
  <c r="E55" i="13"/>
  <c r="E182" i="13"/>
  <c r="E40" i="13"/>
  <c r="E49" i="13"/>
  <c r="E143" i="13"/>
  <c r="E80" i="13"/>
  <c r="E73" i="13"/>
  <c r="E61" i="13"/>
  <c r="E64" i="13"/>
  <c r="E104" i="13"/>
  <c r="E178" i="13"/>
  <c r="E134" i="13"/>
  <c r="E191" i="13"/>
  <c r="E107" i="13"/>
  <c r="E189" i="13"/>
  <c r="E78" i="13"/>
  <c r="E59" i="13"/>
  <c r="E144" i="13"/>
  <c r="E45" i="13"/>
  <c r="E111" i="13"/>
  <c r="E43" i="13"/>
  <c r="E195" i="13"/>
  <c r="E41" i="13"/>
  <c r="E52" i="13"/>
  <c r="E156" i="13"/>
  <c r="E141" i="13"/>
  <c r="E119" i="13"/>
  <c r="E78" i="8"/>
  <c r="E135" i="8"/>
  <c r="E105" i="8"/>
  <c r="E169" i="8"/>
  <c r="E129" i="8"/>
  <c r="E83" i="8"/>
  <c r="E130" i="8"/>
  <c r="E95" i="8"/>
  <c r="E88" i="8"/>
  <c r="E148" i="8"/>
  <c r="E195" i="8"/>
  <c r="E39" i="8"/>
  <c r="E41" i="8"/>
  <c r="E134" i="8"/>
  <c r="E76" i="8"/>
  <c r="E51" i="8"/>
  <c r="E187" i="8"/>
  <c r="E68" i="8"/>
  <c r="E174" i="8"/>
  <c r="E189" i="8"/>
  <c r="E146" i="8"/>
  <c r="E197" i="13"/>
  <c r="E77" i="13"/>
  <c r="E71" i="8"/>
  <c r="E142" i="8"/>
  <c r="E113" i="8"/>
  <c r="E177" i="8"/>
  <c r="E137" i="8"/>
  <c r="E84" i="8"/>
  <c r="E138" i="8"/>
  <c r="E109" i="8"/>
  <c r="E96" i="8"/>
  <c r="E157" i="8"/>
  <c r="E40" i="8"/>
  <c r="E63" i="8"/>
  <c r="E49" i="8"/>
  <c r="E155" i="8"/>
  <c r="E101" i="8"/>
  <c r="E59" i="8"/>
  <c r="E192" i="8"/>
  <c r="E69" i="8"/>
  <c r="E188" i="8"/>
  <c r="E193" i="8"/>
  <c r="E163" i="8"/>
  <c r="E88" i="13"/>
  <c r="E116" i="13"/>
  <c r="E54" i="13"/>
  <c r="E90" i="8"/>
  <c r="E151" i="8"/>
  <c r="E120" i="8"/>
  <c r="E185" i="8"/>
  <c r="E144" i="8"/>
  <c r="E85" i="8"/>
  <c r="E145" i="8"/>
  <c r="E117" i="8"/>
  <c r="E102" i="8"/>
  <c r="E97" i="8"/>
  <c r="E48" i="8"/>
  <c r="E75" i="8"/>
  <c r="E57" i="8"/>
  <c r="E182" i="8"/>
  <c r="E131" i="8"/>
  <c r="E173" i="8"/>
  <c r="E199" i="8"/>
  <c r="E47" i="8"/>
  <c r="E194" i="8"/>
  <c r="E38" i="8"/>
  <c r="E55" i="8"/>
  <c r="E81" i="13"/>
  <c r="E192" i="13"/>
  <c r="E169" i="13"/>
  <c r="E98" i="8"/>
  <c r="E159" i="8"/>
  <c r="E128" i="8"/>
  <c r="E92" i="8"/>
  <c r="E153" i="8"/>
  <c r="E93" i="8"/>
  <c r="E154" i="8"/>
  <c r="E124" i="8"/>
  <c r="E110" i="8"/>
  <c r="E126" i="8"/>
  <c r="E56" i="8"/>
  <c r="E94" i="8"/>
  <c r="E65" i="8"/>
  <c r="E197" i="8"/>
  <c r="E175" i="8"/>
  <c r="E36" i="8"/>
  <c r="E44" i="8"/>
  <c r="E70" i="8"/>
  <c r="E89" i="8"/>
  <c r="E46" i="8"/>
  <c r="E68" i="13"/>
  <c r="E85" i="13"/>
  <c r="E38" i="13"/>
  <c r="E104" i="8"/>
  <c r="E167" i="8"/>
  <c r="E136" i="8"/>
  <c r="E99" i="8"/>
  <c r="E79" i="8"/>
  <c r="E100" i="8"/>
  <c r="E162" i="8"/>
  <c r="E132" i="8"/>
  <c r="E118" i="8"/>
  <c r="E165" i="8"/>
  <c r="E64" i="8"/>
  <c r="E123" i="8"/>
  <c r="E166" i="8"/>
  <c r="E42" i="8"/>
  <c r="E178" i="8"/>
  <c r="E111" i="8"/>
  <c r="E52" i="8"/>
  <c r="E73" i="8"/>
  <c r="E149" i="8"/>
  <c r="E54" i="8"/>
  <c r="E83" i="13"/>
  <c r="E67" i="13"/>
  <c r="E39" i="13"/>
  <c r="E112" i="8"/>
  <c r="E176" i="8"/>
  <c r="E143" i="8"/>
  <c r="E106" i="8"/>
  <c r="E80" i="8"/>
  <c r="E107" i="8"/>
  <c r="E171" i="8"/>
  <c r="E147" i="8"/>
  <c r="E125" i="8"/>
  <c r="E168" i="8"/>
  <c r="E66" i="8"/>
  <c r="E172" i="8"/>
  <c r="E61" i="8"/>
  <c r="E50" i="8"/>
  <c r="E191" i="8"/>
  <c r="E141" i="8"/>
  <c r="E60" i="8"/>
  <c r="E77" i="8"/>
  <c r="E161" i="8"/>
  <c r="E74" i="8"/>
  <c r="E114" i="13"/>
  <c r="E163" i="13"/>
  <c r="E119" i="8"/>
  <c r="E184" i="8"/>
  <c r="E152" i="8"/>
  <c r="E114" i="8"/>
  <c r="E81" i="8"/>
  <c r="E115" i="8"/>
  <c r="E179" i="8"/>
  <c r="E156" i="8"/>
  <c r="E133" i="8"/>
  <c r="E183" i="8"/>
  <c r="E37" i="8"/>
  <c r="E190" i="8"/>
  <c r="E62" i="8"/>
  <c r="E58" i="8"/>
  <c r="E198" i="8"/>
  <c r="E158" i="8"/>
  <c r="E67" i="8"/>
  <c r="E108" i="8"/>
  <c r="E170" i="8"/>
  <c r="E86" i="8"/>
  <c r="E121" i="8"/>
  <c r="E196" i="8"/>
  <c r="E116" i="8"/>
  <c r="E186" i="13"/>
  <c r="E82" i="8"/>
  <c r="E103" i="8"/>
  <c r="E122" i="13"/>
  <c r="E122" i="8"/>
  <c r="E72" i="8"/>
  <c r="E87" i="8"/>
  <c r="E43" i="8"/>
  <c r="E36" i="13"/>
  <c r="E164" i="8"/>
  <c r="E181" i="8"/>
  <c r="E127" i="8"/>
  <c r="E140" i="8"/>
  <c r="E53" i="8"/>
  <c r="E160" i="8"/>
  <c r="E45" i="8"/>
  <c r="E180" i="8"/>
  <c r="E91" i="8"/>
  <c r="E186" i="8"/>
  <c r="E139" i="8"/>
  <c r="J15" i="33"/>
  <c r="H729" i="8"/>
  <c r="H729" i="13"/>
  <c r="H644" i="8"/>
  <c r="H644" i="13"/>
  <c r="J18" i="33"/>
  <c r="K18" i="33"/>
  <c r="H795" i="8"/>
  <c r="H795" i="13"/>
  <c r="G638" i="8"/>
  <c r="G638" i="13"/>
  <c r="G633" i="8"/>
  <c r="G633" i="13"/>
  <c r="G634" i="8"/>
  <c r="G634" i="13"/>
  <c r="I733" i="8"/>
  <c r="I733" i="13"/>
  <c r="I740" i="13"/>
  <c r="I740" i="8"/>
  <c r="I732" i="13"/>
  <c r="I732" i="8"/>
  <c r="I795" i="8"/>
  <c r="I795" i="13"/>
  <c r="I734" i="13"/>
  <c r="I734" i="8"/>
  <c r="G740" i="8"/>
  <c r="G740" i="13"/>
  <c r="I797" i="8"/>
  <c r="I797" i="13"/>
  <c r="K114" i="13"/>
  <c r="J114" i="13" s="1"/>
  <c r="K107" i="13"/>
  <c r="J107" i="13" s="1"/>
  <c r="K96" i="13"/>
  <c r="J96" i="13" s="1"/>
  <c r="K91" i="13"/>
  <c r="J91" i="13" s="1"/>
  <c r="K136" i="13"/>
  <c r="J136" i="13" s="1"/>
  <c r="K59" i="13"/>
  <c r="J59" i="13" s="1"/>
  <c r="K154" i="13"/>
  <c r="J154" i="13" s="1"/>
  <c r="K95" i="13"/>
  <c r="J95" i="13" s="1"/>
  <c r="K129" i="13"/>
  <c r="J129" i="13" s="1"/>
  <c r="K71" i="13"/>
  <c r="J71" i="13" s="1"/>
  <c r="K166" i="13"/>
  <c r="J166" i="13" s="1"/>
  <c r="K97" i="13"/>
  <c r="J97" i="13" s="1"/>
  <c r="K142" i="13"/>
  <c r="J142" i="13" s="1"/>
  <c r="K132" i="13"/>
  <c r="J132" i="13" s="1"/>
  <c r="K72" i="13"/>
  <c r="J72" i="13" s="1"/>
  <c r="K44" i="13"/>
  <c r="J44" i="13" s="1"/>
  <c r="K180" i="13"/>
  <c r="J180" i="13" s="1"/>
  <c r="K144" i="13"/>
  <c r="J144" i="13" s="1"/>
  <c r="K61" i="13"/>
  <c r="J61" i="13" s="1"/>
  <c r="K47" i="13"/>
  <c r="J47" i="13" s="1"/>
  <c r="K62" i="13"/>
  <c r="J62" i="13" s="1"/>
  <c r="K120" i="13"/>
  <c r="J120" i="13" s="1"/>
  <c r="K115" i="13"/>
  <c r="J115" i="13" s="1"/>
  <c r="K102" i="13"/>
  <c r="J102" i="13" s="1"/>
  <c r="K94" i="13"/>
  <c r="J94" i="13" s="1"/>
  <c r="K143" i="13"/>
  <c r="J143" i="13" s="1"/>
  <c r="K75" i="13"/>
  <c r="J75" i="13" s="1"/>
  <c r="K162" i="13"/>
  <c r="J162" i="13" s="1"/>
  <c r="K137" i="13"/>
  <c r="J137" i="13" s="1"/>
  <c r="K141" i="13"/>
  <c r="J141" i="13" s="1"/>
  <c r="K80" i="13"/>
  <c r="J80" i="13" s="1"/>
  <c r="K172" i="13"/>
  <c r="J172" i="13" s="1"/>
  <c r="K104" i="13"/>
  <c r="J104" i="13" s="1"/>
  <c r="K161" i="13"/>
  <c r="J161" i="13" s="1"/>
  <c r="K157" i="13"/>
  <c r="J157" i="13" s="1"/>
  <c r="K111" i="13"/>
  <c r="J111" i="13" s="1"/>
  <c r="K50" i="13"/>
  <c r="J50" i="13" s="1"/>
  <c r="K192" i="13"/>
  <c r="J192" i="13" s="1"/>
  <c r="K163" i="13"/>
  <c r="J163" i="13" s="1"/>
  <c r="K46" i="13"/>
  <c r="J46" i="13" s="1"/>
  <c r="K42" i="13"/>
  <c r="J42" i="13" s="1"/>
  <c r="K69" i="13"/>
  <c r="J69" i="13" s="1"/>
  <c r="K63" i="13"/>
  <c r="J63" i="13" s="1"/>
  <c r="K121" i="13"/>
  <c r="J121" i="13" s="1"/>
  <c r="K110" i="13"/>
  <c r="J110" i="13" s="1"/>
  <c r="K109" i="13"/>
  <c r="J109" i="13" s="1"/>
  <c r="K151" i="13"/>
  <c r="J151" i="13" s="1"/>
  <c r="K101" i="13"/>
  <c r="J101" i="13" s="1"/>
  <c r="K170" i="13"/>
  <c r="J170" i="13" s="1"/>
  <c r="K149" i="13"/>
  <c r="J149" i="13" s="1"/>
  <c r="K147" i="13"/>
  <c r="J147" i="13" s="1"/>
  <c r="K98" i="13"/>
  <c r="J98" i="13" s="1"/>
  <c r="K134" i="13"/>
  <c r="J134" i="13" s="1"/>
  <c r="K113" i="13"/>
  <c r="J113" i="13" s="1"/>
  <c r="K189" i="13"/>
  <c r="J189" i="13" s="1"/>
  <c r="K190" i="13"/>
  <c r="J190" i="13" s="1"/>
  <c r="K119" i="13"/>
  <c r="J119" i="13" s="1"/>
  <c r="K60" i="13"/>
  <c r="J60" i="13" s="1"/>
  <c r="K196" i="13"/>
  <c r="J196" i="13" s="1"/>
  <c r="K184" i="13"/>
  <c r="J184" i="13" s="1"/>
  <c r="K74" i="13"/>
  <c r="J74" i="13" s="1"/>
  <c r="K199" i="13"/>
  <c r="J199" i="13" s="1"/>
  <c r="K77" i="13"/>
  <c r="J77" i="13" s="1"/>
  <c r="K70" i="13"/>
  <c r="J70" i="13" s="1"/>
  <c r="K58" i="13"/>
  <c r="J58" i="13" s="1"/>
  <c r="K118" i="13"/>
  <c r="J118" i="13" s="1"/>
  <c r="K57" i="13"/>
  <c r="J57" i="13" s="1"/>
  <c r="K159" i="13"/>
  <c r="J159" i="13" s="1"/>
  <c r="K117" i="13"/>
  <c r="J117" i="13" s="1"/>
  <c r="K178" i="13"/>
  <c r="J178" i="13" s="1"/>
  <c r="K155" i="13"/>
  <c r="J155" i="13" s="1"/>
  <c r="K160" i="13"/>
  <c r="J160" i="13" s="1"/>
  <c r="K103" i="13"/>
  <c r="J103" i="13" s="1"/>
  <c r="K152" i="13"/>
  <c r="J152" i="13" s="1"/>
  <c r="K138" i="13"/>
  <c r="J138" i="13" s="1"/>
  <c r="K193" i="13"/>
  <c r="J193" i="13" s="1"/>
  <c r="K198" i="13"/>
  <c r="J198" i="13" s="1"/>
  <c r="K127" i="13"/>
  <c r="J127" i="13" s="1"/>
  <c r="K68" i="13"/>
  <c r="J68" i="13" s="1"/>
  <c r="K55" i="13"/>
  <c r="J55" i="13" s="1"/>
  <c r="K195" i="13"/>
  <c r="J195" i="13" s="1"/>
  <c r="K182" i="13"/>
  <c r="J182" i="13" s="1"/>
  <c r="K85" i="13"/>
  <c r="J85" i="13" s="1"/>
  <c r="K78" i="13"/>
  <c r="J78" i="13" s="1"/>
  <c r="K66" i="13"/>
  <c r="J66" i="13" s="1"/>
  <c r="K124" i="13"/>
  <c r="J124" i="13" s="1"/>
  <c r="K83" i="13"/>
  <c r="J83" i="13" s="1"/>
  <c r="K167" i="13"/>
  <c r="J167" i="13" s="1"/>
  <c r="K123" i="13"/>
  <c r="J123" i="13" s="1"/>
  <c r="K186" i="13"/>
  <c r="J186" i="13" s="1"/>
  <c r="K181" i="13"/>
  <c r="J181" i="13" s="1"/>
  <c r="K168" i="13"/>
  <c r="J168" i="13" s="1"/>
  <c r="K112" i="13"/>
  <c r="J112" i="13" s="1"/>
  <c r="K165" i="13"/>
  <c r="J165" i="13" s="1"/>
  <c r="K156" i="13"/>
  <c r="J156" i="13" s="1"/>
  <c r="K52" i="13"/>
  <c r="J52" i="13" s="1"/>
  <c r="K37" i="13"/>
  <c r="J37" i="13" s="1"/>
  <c r="K169" i="13"/>
  <c r="J169" i="13" s="1"/>
  <c r="K116" i="13"/>
  <c r="J116" i="13" s="1"/>
  <c r="K43" i="13"/>
  <c r="J43" i="13" s="1"/>
  <c r="K48" i="13"/>
  <c r="J48" i="13" s="1"/>
  <c r="K76" i="13"/>
  <c r="J76" i="13" s="1"/>
  <c r="K92" i="13"/>
  <c r="J92" i="13" s="1"/>
  <c r="K86" i="13"/>
  <c r="J86" i="13" s="1"/>
  <c r="K73" i="13"/>
  <c r="J73" i="13" s="1"/>
  <c r="K67" i="13"/>
  <c r="J67" i="13" s="1"/>
  <c r="K105" i="13"/>
  <c r="J105" i="13" s="1"/>
  <c r="K175" i="13"/>
  <c r="J175" i="13" s="1"/>
  <c r="K131" i="13"/>
  <c r="J131" i="13" s="1"/>
  <c r="K194" i="13"/>
  <c r="J194" i="13" s="1"/>
  <c r="K82" i="13"/>
  <c r="J82" i="13" s="1"/>
  <c r="K173" i="13"/>
  <c r="J173" i="13" s="1"/>
  <c r="K135" i="13"/>
  <c r="J135" i="13" s="1"/>
  <c r="K171" i="13"/>
  <c r="J171" i="13" s="1"/>
  <c r="K177" i="13"/>
  <c r="J177" i="13" s="1"/>
  <c r="K39" i="13"/>
  <c r="J39" i="13" s="1"/>
  <c r="K45" i="13"/>
  <c r="J45" i="13" s="1"/>
  <c r="K176" i="13"/>
  <c r="J176" i="13" s="1"/>
  <c r="K130" i="13"/>
  <c r="J130" i="13" s="1"/>
  <c r="K51" i="13"/>
  <c r="J51" i="13" s="1"/>
  <c r="K145" i="13"/>
  <c r="J145" i="13" s="1"/>
  <c r="K187" i="13"/>
  <c r="J187" i="13" s="1"/>
  <c r="K99" i="13"/>
  <c r="J99" i="13" s="1"/>
  <c r="K93" i="13"/>
  <c r="J93" i="13" s="1"/>
  <c r="K81" i="13"/>
  <c r="J81" i="13" s="1"/>
  <c r="K84" i="13"/>
  <c r="J84" i="13" s="1"/>
  <c r="K108" i="13"/>
  <c r="J108" i="13" s="1"/>
  <c r="K183" i="13"/>
  <c r="J183" i="13" s="1"/>
  <c r="K139" i="13"/>
  <c r="J139" i="13" s="1"/>
  <c r="K54" i="13"/>
  <c r="J54" i="13" s="1"/>
  <c r="K122" i="13"/>
  <c r="J122" i="13" s="1"/>
  <c r="K179" i="13"/>
  <c r="J179" i="13" s="1"/>
  <c r="K140" i="13"/>
  <c r="J140" i="13" s="1"/>
  <c r="K79" i="13"/>
  <c r="J79" i="13" s="1"/>
  <c r="K185" i="13"/>
  <c r="J185" i="13" s="1"/>
  <c r="K40" i="13"/>
  <c r="J40" i="13" s="1"/>
  <c r="K49" i="13"/>
  <c r="J49" i="13" s="1"/>
  <c r="K197" i="13"/>
  <c r="J197" i="13" s="1"/>
  <c r="K148" i="13"/>
  <c r="J148" i="13" s="1"/>
  <c r="K125" i="13"/>
  <c r="J125" i="13" s="1"/>
  <c r="K158" i="13"/>
  <c r="J158" i="13" s="1"/>
  <c r="K191" i="13"/>
  <c r="J191" i="13" s="1"/>
  <c r="K146" i="13"/>
  <c r="J146" i="13" s="1"/>
  <c r="K64" i="13"/>
  <c r="J64" i="13" s="1"/>
  <c r="K41" i="13"/>
  <c r="J41" i="13" s="1"/>
  <c r="K56" i="13"/>
  <c r="J56" i="13" s="1"/>
  <c r="K106" i="13"/>
  <c r="J106" i="13" s="1"/>
  <c r="K126" i="13"/>
  <c r="J126" i="13" s="1"/>
  <c r="K174" i="13"/>
  <c r="J174" i="13" s="1"/>
  <c r="K100" i="13"/>
  <c r="J100" i="13" s="1"/>
  <c r="K65" i="13"/>
  <c r="J65" i="13" s="1"/>
  <c r="K133" i="13"/>
  <c r="J133" i="13" s="1"/>
  <c r="K89" i="13"/>
  <c r="J89" i="13" s="1"/>
  <c r="K153" i="13"/>
  <c r="J153" i="13" s="1"/>
  <c r="K164" i="13"/>
  <c r="J164" i="13" s="1"/>
  <c r="K87" i="13"/>
  <c r="J87" i="13" s="1"/>
  <c r="K88" i="13"/>
  <c r="J88" i="13" s="1"/>
  <c r="K38" i="13"/>
  <c r="J38" i="13" s="1"/>
  <c r="K128" i="13"/>
  <c r="J128" i="13" s="1"/>
  <c r="K53" i="13"/>
  <c r="J53" i="13" s="1"/>
  <c r="K71" i="8"/>
  <c r="J71" i="8" s="1"/>
  <c r="K156" i="8"/>
  <c r="J156" i="8" s="1"/>
  <c r="K118" i="8"/>
  <c r="J118" i="8" s="1"/>
  <c r="K174" i="8"/>
  <c r="J174" i="8" s="1"/>
  <c r="K141" i="8"/>
  <c r="J141" i="8" s="1"/>
  <c r="K135" i="8"/>
  <c r="J135" i="8" s="1"/>
  <c r="K92" i="8"/>
  <c r="J92" i="8" s="1"/>
  <c r="K153" i="8"/>
  <c r="J153" i="8" s="1"/>
  <c r="K82" i="8"/>
  <c r="J82" i="8" s="1"/>
  <c r="K138" i="8"/>
  <c r="J138" i="8" s="1"/>
  <c r="K188" i="8"/>
  <c r="J188" i="8" s="1"/>
  <c r="K44" i="8"/>
  <c r="J44" i="8" s="1"/>
  <c r="K38" i="8"/>
  <c r="J38" i="8" s="1"/>
  <c r="K60" i="8"/>
  <c r="J60" i="8" s="1"/>
  <c r="K55" i="8"/>
  <c r="J55" i="8" s="1"/>
  <c r="K120" i="8"/>
  <c r="J120" i="8" s="1"/>
  <c r="K64" i="8"/>
  <c r="J64" i="8" s="1"/>
  <c r="K162" i="8"/>
  <c r="J162" i="8" s="1"/>
  <c r="K57" i="8"/>
  <c r="J57" i="8" s="1"/>
  <c r="K73" i="8"/>
  <c r="J73" i="8" s="1"/>
  <c r="K67" i="8"/>
  <c r="J67" i="8" s="1"/>
  <c r="K87" i="8"/>
  <c r="J87" i="8" s="1"/>
  <c r="K164" i="8"/>
  <c r="J164" i="8" s="1"/>
  <c r="K125" i="8"/>
  <c r="J125" i="8" s="1"/>
  <c r="K182" i="8"/>
  <c r="J182" i="8" s="1"/>
  <c r="K149" i="8"/>
  <c r="J149" i="8" s="1"/>
  <c r="K142" i="8"/>
  <c r="J142" i="8" s="1"/>
  <c r="K99" i="8"/>
  <c r="J99" i="8" s="1"/>
  <c r="K161" i="8"/>
  <c r="J161" i="8" s="1"/>
  <c r="K85" i="8"/>
  <c r="J85" i="8" s="1"/>
  <c r="K145" i="8"/>
  <c r="J145" i="8" s="1"/>
  <c r="K37" i="8"/>
  <c r="J37" i="8" s="1"/>
  <c r="K113" i="8"/>
  <c r="J113" i="8" s="1"/>
  <c r="K46" i="8"/>
  <c r="J46" i="8" s="1"/>
  <c r="K94" i="8"/>
  <c r="J94" i="8" s="1"/>
  <c r="K63" i="8"/>
  <c r="J63" i="8" s="1"/>
  <c r="K152" i="8"/>
  <c r="J152" i="8" s="1"/>
  <c r="K50" i="8"/>
  <c r="J50" i="8" s="1"/>
  <c r="K172" i="8"/>
  <c r="J172" i="8" s="1"/>
  <c r="K65" i="8"/>
  <c r="J65" i="8" s="1"/>
  <c r="K108" i="8"/>
  <c r="J108" i="8" s="1"/>
  <c r="K95" i="8"/>
  <c r="J95" i="8" s="1"/>
  <c r="K173" i="8"/>
  <c r="J173" i="8" s="1"/>
  <c r="K133" i="8"/>
  <c r="J133" i="8" s="1"/>
  <c r="K89" i="8"/>
  <c r="J89" i="8" s="1"/>
  <c r="K90" i="8"/>
  <c r="J90" i="8" s="1"/>
  <c r="K151" i="8"/>
  <c r="J151" i="8" s="1"/>
  <c r="K106" i="8"/>
  <c r="J106" i="8" s="1"/>
  <c r="K76" i="8"/>
  <c r="J76" i="8" s="1"/>
  <c r="K93" i="8"/>
  <c r="J93" i="8" s="1"/>
  <c r="K154" i="8"/>
  <c r="J154" i="8" s="1"/>
  <c r="K45" i="8"/>
  <c r="J45" i="8" s="1"/>
  <c r="K143" i="8"/>
  <c r="J143" i="8" s="1"/>
  <c r="K54" i="8"/>
  <c r="J54" i="8" s="1"/>
  <c r="K123" i="8"/>
  <c r="J123" i="8" s="1"/>
  <c r="K36" i="8"/>
  <c r="K155" i="8"/>
  <c r="J155" i="8" s="1"/>
  <c r="K191" i="8"/>
  <c r="J191" i="8" s="1"/>
  <c r="K175" i="8"/>
  <c r="J175" i="8" s="1"/>
  <c r="K58" i="8"/>
  <c r="J58" i="8" s="1"/>
  <c r="K139" i="8"/>
  <c r="J139" i="8" s="1"/>
  <c r="K109" i="8"/>
  <c r="J109" i="8" s="1"/>
  <c r="K181" i="8"/>
  <c r="J181" i="8" s="1"/>
  <c r="K140" i="8"/>
  <c r="J140" i="8" s="1"/>
  <c r="K97" i="8"/>
  <c r="J97" i="8" s="1"/>
  <c r="K98" i="8"/>
  <c r="J98" i="8" s="1"/>
  <c r="K159" i="8"/>
  <c r="J159" i="8" s="1"/>
  <c r="K114" i="8"/>
  <c r="J114" i="8" s="1"/>
  <c r="K77" i="8"/>
  <c r="J77" i="8" s="1"/>
  <c r="K100" i="8"/>
  <c r="J100" i="8" s="1"/>
  <c r="K74" i="8"/>
  <c r="J74" i="8" s="1"/>
  <c r="K53" i="8"/>
  <c r="J53" i="8" s="1"/>
  <c r="K163" i="8"/>
  <c r="J163" i="8" s="1"/>
  <c r="K62" i="8"/>
  <c r="J62" i="8" s="1"/>
  <c r="K169" i="8"/>
  <c r="J169" i="8" s="1"/>
  <c r="K197" i="8"/>
  <c r="J197" i="8" s="1"/>
  <c r="K179" i="8"/>
  <c r="J179" i="8" s="1"/>
  <c r="K52" i="8"/>
  <c r="J52" i="8" s="1"/>
  <c r="K185" i="8"/>
  <c r="J185" i="8" s="1"/>
  <c r="K187" i="8"/>
  <c r="J187" i="8" s="1"/>
  <c r="K166" i="8"/>
  <c r="J166" i="8" s="1"/>
  <c r="K188" i="13"/>
  <c r="J188" i="13" s="1"/>
  <c r="K117" i="8"/>
  <c r="J117" i="8" s="1"/>
  <c r="K88" i="8"/>
  <c r="J88" i="8" s="1"/>
  <c r="K148" i="8"/>
  <c r="J148" i="8" s="1"/>
  <c r="K103" i="8"/>
  <c r="J103" i="8" s="1"/>
  <c r="K104" i="8"/>
  <c r="J104" i="8" s="1"/>
  <c r="K167" i="8"/>
  <c r="J167" i="8" s="1"/>
  <c r="K121" i="8"/>
  <c r="J121" i="8" s="1"/>
  <c r="K78" i="8"/>
  <c r="J78" i="8" s="1"/>
  <c r="K107" i="8"/>
  <c r="J107" i="8" s="1"/>
  <c r="K86" i="8"/>
  <c r="J86" i="8" s="1"/>
  <c r="K61" i="8"/>
  <c r="J61" i="8" s="1"/>
  <c r="K180" i="8"/>
  <c r="J180" i="8" s="1"/>
  <c r="K69" i="8"/>
  <c r="J69" i="8" s="1"/>
  <c r="K186" i="8"/>
  <c r="J186" i="8" s="1"/>
  <c r="K136" i="8"/>
  <c r="J136" i="8" s="1"/>
  <c r="K195" i="8"/>
  <c r="J195" i="8" s="1"/>
  <c r="K72" i="8"/>
  <c r="J72" i="8" s="1"/>
  <c r="K190" i="8"/>
  <c r="J190" i="8" s="1"/>
  <c r="K128" i="8"/>
  <c r="J128" i="8" s="1"/>
  <c r="K171" i="8"/>
  <c r="J171" i="8" s="1"/>
  <c r="K90" i="13"/>
  <c r="J90" i="13" s="1"/>
  <c r="K36" i="13"/>
  <c r="J36" i="13" s="1"/>
  <c r="K124" i="8"/>
  <c r="J124" i="8" s="1"/>
  <c r="K96" i="8"/>
  <c r="J96" i="8" s="1"/>
  <c r="K157" i="8"/>
  <c r="J157" i="8" s="1"/>
  <c r="K111" i="8"/>
  <c r="J111" i="8" s="1"/>
  <c r="K112" i="8"/>
  <c r="J112" i="8" s="1"/>
  <c r="K176" i="8"/>
  <c r="J176" i="8" s="1"/>
  <c r="K129" i="8"/>
  <c r="J129" i="8" s="1"/>
  <c r="K79" i="8"/>
  <c r="J79" i="8" s="1"/>
  <c r="K115" i="8"/>
  <c r="J115" i="8" s="1"/>
  <c r="K116" i="8"/>
  <c r="J116" i="8" s="1"/>
  <c r="K68" i="8"/>
  <c r="J68" i="8" s="1"/>
  <c r="K183" i="8"/>
  <c r="J183" i="8" s="1"/>
  <c r="K42" i="8"/>
  <c r="J42" i="8" s="1"/>
  <c r="K194" i="8"/>
  <c r="J194" i="8" s="1"/>
  <c r="K177" i="8"/>
  <c r="J177" i="8" s="1"/>
  <c r="K40" i="8"/>
  <c r="J40" i="8" s="1"/>
  <c r="K101" i="8"/>
  <c r="J101" i="8" s="1"/>
  <c r="K196" i="8"/>
  <c r="J196" i="8" s="1"/>
  <c r="K158" i="8"/>
  <c r="J158" i="8" s="1"/>
  <c r="K198" i="8"/>
  <c r="J198" i="8" s="1"/>
  <c r="K75" i="8"/>
  <c r="J75" i="8" s="1"/>
  <c r="K132" i="8"/>
  <c r="J132" i="8" s="1"/>
  <c r="K102" i="8"/>
  <c r="J102" i="8" s="1"/>
  <c r="K165" i="8"/>
  <c r="J165" i="8" s="1"/>
  <c r="K126" i="8"/>
  <c r="J126" i="8" s="1"/>
  <c r="K119" i="8"/>
  <c r="J119" i="8" s="1"/>
  <c r="K184" i="8"/>
  <c r="J184" i="8" s="1"/>
  <c r="K137" i="8"/>
  <c r="J137" i="8" s="1"/>
  <c r="K80" i="8"/>
  <c r="J80" i="8" s="1"/>
  <c r="K122" i="8"/>
  <c r="J122" i="8" s="1"/>
  <c r="K146" i="8"/>
  <c r="J146" i="8" s="1"/>
  <c r="K70" i="8"/>
  <c r="J70" i="8" s="1"/>
  <c r="K189" i="8"/>
  <c r="J189" i="8" s="1"/>
  <c r="K66" i="8"/>
  <c r="J66" i="8" s="1"/>
  <c r="K39" i="8"/>
  <c r="J39" i="8" s="1"/>
  <c r="K192" i="8"/>
  <c r="J192" i="8" s="1"/>
  <c r="K48" i="8"/>
  <c r="J48" i="8" s="1"/>
  <c r="K131" i="8"/>
  <c r="J131" i="8" s="1"/>
  <c r="K41" i="8"/>
  <c r="J41" i="8" s="1"/>
  <c r="K178" i="8"/>
  <c r="J178" i="8" s="1"/>
  <c r="K51" i="8"/>
  <c r="J51" i="8" s="1"/>
  <c r="K134" i="8"/>
  <c r="J134" i="8" s="1"/>
  <c r="K193" i="8"/>
  <c r="J193" i="8" s="1"/>
  <c r="K105" i="8"/>
  <c r="J105" i="8" s="1"/>
  <c r="K127" i="8"/>
  <c r="J127" i="8" s="1"/>
  <c r="K59" i="8"/>
  <c r="J59" i="8" s="1"/>
  <c r="K84" i="8"/>
  <c r="J84" i="8" s="1"/>
  <c r="K47" i="8"/>
  <c r="J47" i="8" s="1"/>
  <c r="K144" i="8"/>
  <c r="J144" i="8" s="1"/>
  <c r="K91" i="8"/>
  <c r="J91" i="8" s="1"/>
  <c r="K83" i="8"/>
  <c r="J83" i="8" s="1"/>
  <c r="K81" i="8"/>
  <c r="J81" i="8" s="1"/>
  <c r="K56" i="8"/>
  <c r="J56" i="8" s="1"/>
  <c r="K147" i="8"/>
  <c r="J147" i="8" s="1"/>
  <c r="K130" i="8"/>
  <c r="J130" i="8" s="1"/>
  <c r="K160" i="8"/>
  <c r="J160" i="8" s="1"/>
  <c r="K168" i="8"/>
  <c r="J168" i="8" s="1"/>
  <c r="K43" i="8"/>
  <c r="J43" i="8" s="1"/>
  <c r="K199" i="8"/>
  <c r="J199" i="8" s="1"/>
  <c r="K110" i="8"/>
  <c r="J110" i="8" s="1"/>
  <c r="K170" i="8"/>
  <c r="J170" i="8" s="1"/>
  <c r="K49" i="8"/>
  <c r="J49" i="8" s="1"/>
  <c r="M49" i="33"/>
  <c r="N49" i="33"/>
  <c r="N114" i="33"/>
  <c r="M107" i="33"/>
  <c r="N107" i="33"/>
  <c r="N204" i="33"/>
  <c r="M788" i="8"/>
  <c r="M788" i="13"/>
  <c r="M168" i="33"/>
  <c r="N168" i="33"/>
  <c r="N217" i="35"/>
  <c r="N216" i="35"/>
  <c r="N205" i="35"/>
  <c r="N212" i="35"/>
  <c r="N213" i="35"/>
  <c r="N75" i="35"/>
  <c r="N82" i="35"/>
  <c r="N108" i="35"/>
  <c r="N117" i="35"/>
  <c r="N89" i="35"/>
  <c r="N52" i="35"/>
  <c r="N84" i="35"/>
  <c r="N158" i="35"/>
  <c r="N96" i="35"/>
  <c r="N59" i="35"/>
  <c r="N80" i="35"/>
  <c r="N209" i="35"/>
  <c r="N208" i="35"/>
  <c r="N189" i="35"/>
  <c r="N206" i="35"/>
  <c r="N196" i="35"/>
  <c r="N66" i="35"/>
  <c r="N74" i="35"/>
  <c r="N94" i="35"/>
  <c r="N109" i="35"/>
  <c r="N86" i="35"/>
  <c r="N161" i="35"/>
  <c r="N70" i="35"/>
  <c r="N152" i="35"/>
  <c r="N93" i="35"/>
  <c r="N58" i="35"/>
  <c r="N194" i="35"/>
  <c r="N191" i="35"/>
  <c r="N165" i="35"/>
  <c r="N176" i="35"/>
  <c r="N185" i="35"/>
  <c r="N57" i="35"/>
  <c r="N223" i="35"/>
  <c r="N65" i="35"/>
  <c r="N88" i="35"/>
  <c r="N101" i="35"/>
  <c r="N69" i="35"/>
  <c r="N156" i="35"/>
  <c r="N179" i="35"/>
  <c r="N110" i="35"/>
  <c r="N85" i="35"/>
  <c r="N51" i="35"/>
  <c r="N207" i="35"/>
  <c r="N183" i="35"/>
  <c r="N182" i="35"/>
  <c r="N159" i="35"/>
  <c r="N166" i="35"/>
  <c r="N177" i="35"/>
  <c r="N188" i="35"/>
  <c r="N56" i="35"/>
  <c r="N67" i="35"/>
  <c r="N97" i="35"/>
  <c r="N210" i="35"/>
  <c r="N150" i="35"/>
  <c r="N98" i="35"/>
  <c r="N187" i="35"/>
  <c r="N76" i="35"/>
  <c r="N99" i="35"/>
  <c r="N220" i="35"/>
  <c r="N175" i="35"/>
  <c r="N170" i="35"/>
  <c r="N153" i="35"/>
  <c r="N160" i="35"/>
  <c r="N151" i="35"/>
  <c r="N180" i="35"/>
  <c r="N60" i="35"/>
  <c r="N214" i="35"/>
  <c r="N115" i="35"/>
  <c r="N102" i="35"/>
  <c r="N87" i="35"/>
  <c r="N184" i="35"/>
  <c r="N64" i="35"/>
  <c r="N157" i="35"/>
  <c r="N186" i="35"/>
  <c r="N77" i="35"/>
  <c r="N107" i="35"/>
  <c r="N195" i="35"/>
  <c r="N163" i="35"/>
  <c r="N162" i="35"/>
  <c r="N113" i="35"/>
  <c r="N120" i="35"/>
  <c r="N119" i="35"/>
  <c r="N168" i="35"/>
  <c r="N178" i="35"/>
  <c r="N53" i="35"/>
  <c r="N204" i="35"/>
  <c r="N81" i="35"/>
  <c r="N100" i="35"/>
  <c r="N79" i="35"/>
  <c r="N181" i="35"/>
  <c r="N50" i="35"/>
  <c r="N55" i="35"/>
  <c r="N118" i="35"/>
  <c r="N71" i="35"/>
  <c r="N103" i="35"/>
  <c r="N155" i="35"/>
  <c r="N154" i="35"/>
  <c r="N105" i="35"/>
  <c r="N112" i="35"/>
  <c r="N91" i="35"/>
  <c r="N106" i="35"/>
  <c r="N164" i="35"/>
  <c r="N169" i="35"/>
  <c r="N148" i="35"/>
  <c r="N78" i="35"/>
  <c r="N95" i="35"/>
  <c r="N63" i="35"/>
  <c r="N149" i="35"/>
  <c r="N72" i="35"/>
  <c r="N215" i="35"/>
  <c r="N90" i="35"/>
  <c r="N116" i="35"/>
  <c r="N121" i="35"/>
  <c r="N167" i="35"/>
  <c r="N211" i="35"/>
  <c r="N111" i="35"/>
  <c r="N68" i="35"/>
  <c r="N218" i="35"/>
  <c r="N62" i="35"/>
  <c r="N104" i="35"/>
  <c r="N92" i="35"/>
  <c r="N114" i="35"/>
  <c r="N83" i="35"/>
  <c r="N49" i="35"/>
  <c r="C121" i="35"/>
  <c r="C220" i="35"/>
  <c r="C223" i="35"/>
  <c r="C104" i="35"/>
  <c r="C66" i="35"/>
  <c r="C166" i="35"/>
  <c r="C99" i="35"/>
  <c r="C156" i="35"/>
  <c r="C205" i="35"/>
  <c r="C79" i="35"/>
  <c r="C49" i="35"/>
  <c r="C80" i="35"/>
  <c r="C72" i="35"/>
  <c r="C97" i="35"/>
  <c r="C81" i="35"/>
  <c r="C77" i="35"/>
  <c r="C53" i="35"/>
  <c r="C217" i="35"/>
  <c r="C216" i="35"/>
  <c r="C213" i="35"/>
  <c r="C214" i="35"/>
  <c r="C189" i="35"/>
  <c r="C57" i="35"/>
  <c r="C158" i="35"/>
  <c r="C98" i="35"/>
  <c r="C152" i="35"/>
  <c r="C196" i="35"/>
  <c r="C160" i="35"/>
  <c r="C67" i="35"/>
  <c r="C59" i="35"/>
  <c r="C94" i="35"/>
  <c r="C60" i="35"/>
  <c r="C95" i="35"/>
  <c r="C51" i="35"/>
  <c r="C68" i="35"/>
  <c r="C209" i="35"/>
  <c r="C208" i="35"/>
  <c r="C207" i="35"/>
  <c r="C184" i="35"/>
  <c r="C181" i="35"/>
  <c r="C150" i="35"/>
  <c r="C90" i="35"/>
  <c r="C106" i="35"/>
  <c r="C153" i="35"/>
  <c r="C157" i="35"/>
  <c r="C64" i="35"/>
  <c r="C86" i="35"/>
  <c r="C187" i="35"/>
  <c r="C70" i="35"/>
  <c r="C194" i="35"/>
  <c r="C191" i="35"/>
  <c r="C177" i="35"/>
  <c r="C178" i="35"/>
  <c r="C169" i="35"/>
  <c r="C114" i="35"/>
  <c r="C82" i="35"/>
  <c r="C96" i="35"/>
  <c r="C151" i="35"/>
  <c r="C118" i="35"/>
  <c r="C55" i="35"/>
  <c r="C179" i="35"/>
  <c r="C176" i="35"/>
  <c r="C62" i="35"/>
  <c r="C50" i="35"/>
  <c r="C183" i="35"/>
  <c r="C182" i="35"/>
  <c r="C167" i="35"/>
  <c r="C168" i="35"/>
  <c r="C107" i="35"/>
  <c r="C108" i="35"/>
  <c r="C74" i="35"/>
  <c r="C76" i="35"/>
  <c r="C149" i="35"/>
  <c r="C103" i="35"/>
  <c r="C165" i="35"/>
  <c r="C164" i="35"/>
  <c r="C92" i="35"/>
  <c r="C175" i="35"/>
  <c r="C170" i="35"/>
  <c r="C161" i="35"/>
  <c r="C148" i="35"/>
  <c r="C91" i="35"/>
  <c r="C218" i="35"/>
  <c r="C102" i="35"/>
  <c r="C65" i="35"/>
  <c r="C69" i="35"/>
  <c r="C85" i="35"/>
  <c r="C93" i="35"/>
  <c r="C186" i="35"/>
  <c r="C159" i="35"/>
  <c r="C188" i="35"/>
  <c r="C119" i="35"/>
  <c r="C212" i="35"/>
  <c r="C110" i="35"/>
  <c r="C163" i="35"/>
  <c r="C162" i="35"/>
  <c r="C113" i="35"/>
  <c r="C120" i="35"/>
  <c r="C83" i="35"/>
  <c r="C210" i="35"/>
  <c r="C101" i="35"/>
  <c r="C56" i="35"/>
  <c r="C206" i="35"/>
  <c r="C63" i="35"/>
  <c r="C211" i="35"/>
  <c r="C71" i="35"/>
  <c r="C180" i="35"/>
  <c r="C111" i="35"/>
  <c r="C185" i="35"/>
  <c r="C117" i="35"/>
  <c r="C87" i="35"/>
  <c r="C78" i="35"/>
  <c r="C89" i="35"/>
  <c r="C155" i="35"/>
  <c r="C204" i="35"/>
  <c r="C154" i="35"/>
  <c r="C215" i="35"/>
  <c r="C105" i="35"/>
  <c r="C116" i="35"/>
  <c r="C52" i="35"/>
  <c r="C112" i="35"/>
  <c r="C58" i="35"/>
  <c r="C75" i="35"/>
  <c r="C88" i="35"/>
  <c r="C84" i="35"/>
  <c r="C115" i="35"/>
  <c r="C195" i="35"/>
  <c r="C109" i="35"/>
  <c r="C100" i="35"/>
  <c r="J35" i="33"/>
  <c r="I739" i="8"/>
  <c r="I739" i="13"/>
  <c r="C200" i="32"/>
  <c r="C200" i="33" s="1"/>
  <c r="C199" i="32"/>
  <c r="C199" i="33" s="1"/>
  <c r="C201" i="32"/>
  <c r="C201" i="33" s="1"/>
  <c r="C173" i="32"/>
  <c r="C173" i="33" s="1"/>
  <c r="C14" i="32"/>
  <c r="C14" i="33" s="1"/>
  <c r="C22" i="32"/>
  <c r="C22" i="33" s="1"/>
  <c r="C37" i="32"/>
  <c r="C37" i="33" s="1"/>
  <c r="C128" i="32"/>
  <c r="C128" i="33" s="1"/>
  <c r="C146" i="32"/>
  <c r="C146" i="33" s="1"/>
  <c r="C15" i="32"/>
  <c r="C15" i="33" s="1"/>
  <c r="C23" i="32"/>
  <c r="C23" i="33" s="1"/>
  <c r="C38" i="32"/>
  <c r="C38" i="33" s="1"/>
  <c r="C129" i="32"/>
  <c r="C129" i="33" s="1"/>
  <c r="C198" i="32"/>
  <c r="C198" i="33" s="1"/>
  <c r="C16" i="32"/>
  <c r="C16" i="33" s="1"/>
  <c r="C26" i="32"/>
  <c r="C26" i="33" s="1"/>
  <c r="C39" i="32"/>
  <c r="C39" i="33" s="1"/>
  <c r="C130" i="32"/>
  <c r="C130" i="33" s="1"/>
  <c r="C34" i="32"/>
  <c r="C34" i="33" s="1"/>
  <c r="C202" i="32"/>
  <c r="C202" i="33" s="1"/>
  <c r="C17" i="32"/>
  <c r="C17" i="33" s="1"/>
  <c r="C27" i="32"/>
  <c r="C27" i="33" s="1"/>
  <c r="C40" i="32"/>
  <c r="C135" i="32"/>
  <c r="C135" i="33" s="1"/>
  <c r="C127" i="32"/>
  <c r="C127" i="33" s="1"/>
  <c r="C222" i="32"/>
  <c r="C222" i="33" s="1"/>
  <c r="C18" i="32"/>
  <c r="C18" i="33" s="1"/>
  <c r="C30" i="32"/>
  <c r="C30" i="33" s="1"/>
  <c r="C44" i="32"/>
  <c r="C44" i="33" s="1"/>
  <c r="C138" i="32"/>
  <c r="C138" i="33" s="1"/>
  <c r="C21" i="32"/>
  <c r="C11" i="32"/>
  <c r="C11" i="33" s="1"/>
  <c r="C19" i="32"/>
  <c r="C19" i="33" s="1"/>
  <c r="C31" i="32"/>
  <c r="C31" i="33" s="1"/>
  <c r="C46" i="32"/>
  <c r="C46" i="33" s="1"/>
  <c r="C141" i="32"/>
  <c r="C141" i="33" s="1"/>
  <c r="C145" i="32"/>
  <c r="C145" i="33" s="1"/>
  <c r="C12" i="32"/>
  <c r="C20" i="32"/>
  <c r="C32" i="32"/>
  <c r="C32" i="33" s="1"/>
  <c r="C47" i="32"/>
  <c r="C47" i="33" s="1"/>
  <c r="C143" i="32"/>
  <c r="C143" i="33" s="1"/>
  <c r="C13" i="32"/>
  <c r="C35" i="32"/>
  <c r="C35" i="33" s="1"/>
  <c r="C139" i="32"/>
  <c r="C139" i="33" s="1"/>
  <c r="C45" i="32"/>
  <c r="C45" i="33" s="1"/>
  <c r="C24" i="32"/>
  <c r="C24" i="33" s="1"/>
  <c r="C137" i="32"/>
  <c r="C137" i="33" s="1"/>
  <c r="C28" i="32"/>
  <c r="C28" i="33" s="1"/>
  <c r="C144" i="32"/>
  <c r="C144" i="33" s="1"/>
  <c r="C197" i="32"/>
  <c r="C197" i="33" s="1"/>
  <c r="C42" i="32"/>
  <c r="C42" i="33" s="1"/>
  <c r="C36" i="32"/>
  <c r="C36" i="33" s="1"/>
  <c r="C136" i="32"/>
  <c r="C136" i="33" s="1"/>
  <c r="C33" i="32"/>
  <c r="C33" i="33" s="1"/>
  <c r="C10" i="32"/>
  <c r="C29" i="32"/>
  <c r="C29" i="33" s="1"/>
  <c r="C132" i="32"/>
  <c r="C132" i="33" s="1"/>
  <c r="C41" i="32"/>
  <c r="C41" i="33" s="1"/>
  <c r="C131" i="32"/>
  <c r="C131" i="33" s="1"/>
  <c r="C142" i="32"/>
  <c r="C142" i="33" s="1"/>
  <c r="C133" i="32"/>
  <c r="C133" i="33" s="1"/>
  <c r="C134" i="32"/>
  <c r="C134" i="33" s="1"/>
  <c r="C25" i="32"/>
  <c r="C25" i="33" s="1"/>
  <c r="C140" i="32"/>
  <c r="C140" i="33" s="1"/>
  <c r="C43" i="32"/>
  <c r="C43" i="33" s="1"/>
  <c r="D201" i="32"/>
  <c r="D201" i="33" s="1"/>
  <c r="D200" i="32"/>
  <c r="D200" i="33" s="1"/>
  <c r="D199" i="32"/>
  <c r="D199" i="33" s="1"/>
  <c r="D173" i="32"/>
  <c r="D173" i="33" s="1"/>
  <c r="D197" i="32"/>
  <c r="D197" i="33" s="1"/>
  <c r="D131" i="32"/>
  <c r="D131" i="33" s="1"/>
  <c r="D139" i="32"/>
  <c r="D139" i="33" s="1"/>
  <c r="D29" i="32"/>
  <c r="D31" i="32"/>
  <c r="D31" i="33" s="1"/>
  <c r="D127" i="32"/>
  <c r="D127" i="33" s="1"/>
  <c r="D133" i="32"/>
  <c r="D133" i="33" s="1"/>
  <c r="D41" i="32"/>
  <c r="D41" i="33" s="1"/>
  <c r="D128" i="32"/>
  <c r="D128" i="33" s="1"/>
  <c r="D11" i="32"/>
  <c r="D11" i="33" s="1"/>
  <c r="D198" i="32"/>
  <c r="D198" i="33" s="1"/>
  <c r="D40" i="32"/>
  <c r="D19" i="32"/>
  <c r="D34" i="32"/>
  <c r="D34" i="33" s="1"/>
  <c r="D45" i="32"/>
  <c r="D45" i="33" s="1"/>
  <c r="D36" i="32"/>
  <c r="D36" i="33" s="1"/>
  <c r="D35" i="32"/>
  <c r="D35" i="33" s="1"/>
  <c r="D146" i="32"/>
  <c r="D146" i="33" s="1"/>
  <c r="D130" i="32"/>
  <c r="D130" i="33" s="1"/>
  <c r="D37" i="32"/>
  <c r="D37" i="33" s="1"/>
  <c r="D138" i="32"/>
  <c r="D138" i="33" s="1"/>
  <c r="D33" i="32"/>
  <c r="D33" i="33" s="1"/>
  <c r="D129" i="32"/>
  <c r="D129" i="33" s="1"/>
  <c r="D143" i="32"/>
  <c r="D143" i="33" s="1"/>
  <c r="D135" i="32"/>
  <c r="D135" i="33" s="1"/>
  <c r="D38" i="32"/>
  <c r="D38" i="33" s="1"/>
  <c r="D222" i="32"/>
  <c r="D222" i="33" s="1"/>
  <c r="D141" i="32"/>
  <c r="D141" i="33" s="1"/>
  <c r="D39" i="32"/>
  <c r="D39" i="33" s="1"/>
  <c r="D46" i="32"/>
  <c r="D46" i="33" s="1"/>
  <c r="D28" i="32"/>
  <c r="D28" i="33" s="1"/>
  <c r="D44" i="32"/>
  <c r="D47" i="32"/>
  <c r="D47" i="33" s="1"/>
  <c r="D140" i="32"/>
  <c r="D140" i="33" s="1"/>
  <c r="D134" i="32"/>
  <c r="D134" i="33" s="1"/>
  <c r="D144" i="32"/>
  <c r="D144" i="33" s="1"/>
  <c r="D202" i="32"/>
  <c r="D202" i="33" s="1"/>
  <c r="D13" i="32"/>
  <c r="E13" i="33" s="1"/>
  <c r="D27" i="32"/>
  <c r="D27" i="33" s="1"/>
  <c r="D17" i="32"/>
  <c r="D15" i="32"/>
  <c r="D15" i="33" s="1"/>
  <c r="D16" i="32"/>
  <c r="D16" i="33" s="1"/>
  <c r="D142" i="32"/>
  <c r="D142" i="33" s="1"/>
  <c r="D32" i="32"/>
  <c r="D32" i="33" s="1"/>
  <c r="D26" i="32"/>
  <c r="D24" i="32"/>
  <c r="D132" i="32"/>
  <c r="D132" i="33" s="1"/>
  <c r="D136" i="32"/>
  <c r="D136" i="33" s="1"/>
  <c r="D12" i="32"/>
  <c r="D14" i="32"/>
  <c r="D14" i="33" s="1"/>
  <c r="D42" i="32"/>
  <c r="D42" i="33" s="1"/>
  <c r="D30" i="32"/>
  <c r="D30" i="33" s="1"/>
  <c r="D22" i="32"/>
  <c r="D22" i="33" s="1"/>
  <c r="D137" i="32"/>
  <c r="D137" i="33" s="1"/>
  <c r="D18" i="32"/>
  <c r="D18" i="33" s="1"/>
  <c r="D43" i="32"/>
  <c r="D21" i="32"/>
  <c r="E21" i="33" s="1"/>
  <c r="D20" i="32"/>
  <c r="D145" i="32"/>
  <c r="D145" i="33" s="1"/>
  <c r="D23" i="32"/>
  <c r="D23" i="33" s="1"/>
  <c r="D10" i="32"/>
  <c r="D25" i="32"/>
  <c r="F122" i="32"/>
  <c r="G122" i="33" s="1"/>
  <c r="F223" i="32"/>
  <c r="F151" i="32"/>
  <c r="F188" i="32"/>
  <c r="F188" i="33" s="1"/>
  <c r="F164" i="32"/>
  <c r="F164" i="33" s="1"/>
  <c r="F165" i="32"/>
  <c r="F165" i="33" s="1"/>
  <c r="F88" i="32"/>
  <c r="F206" i="32"/>
  <c r="F84" i="32"/>
  <c r="F218" i="32"/>
  <c r="F218" i="33" s="1"/>
  <c r="F196" i="32"/>
  <c r="F207" i="32"/>
  <c r="F191" i="32"/>
  <c r="F191" i="33" s="1"/>
  <c r="F166" i="32"/>
  <c r="F166" i="33" s="1"/>
  <c r="F204" i="32"/>
  <c r="F178" i="32"/>
  <c r="F178" i="33" s="1"/>
  <c r="F189" i="32"/>
  <c r="F189" i="33" s="1"/>
  <c r="F194" i="32"/>
  <c r="F150" i="32"/>
  <c r="F181" i="32"/>
  <c r="F181" i="33" s="1"/>
  <c r="F170" i="32"/>
  <c r="F170" i="33" s="1"/>
  <c r="F160" i="32"/>
  <c r="F208" i="32"/>
  <c r="F184" i="32"/>
  <c r="F184" i="33" s="1"/>
  <c r="F169" i="32"/>
  <c r="F169" i="33" s="1"/>
  <c r="F157" i="32"/>
  <c r="F168" i="32"/>
  <c r="F168" i="33" s="1"/>
  <c r="F87" i="32"/>
  <c r="F185" i="32"/>
  <c r="F185" i="33" s="1"/>
  <c r="F216" i="32"/>
  <c r="F216" i="33" s="1"/>
  <c r="F210" i="32"/>
  <c r="F210" i="33" s="1"/>
  <c r="F163" i="32"/>
  <c r="F163" i="33" s="1"/>
  <c r="F155" i="32"/>
  <c r="F214" i="32"/>
  <c r="F214" i="33" s="1"/>
  <c r="F177" i="32"/>
  <c r="F177" i="33" s="1"/>
  <c r="F158" i="32"/>
  <c r="F220" i="32"/>
  <c r="F149" i="32"/>
  <c r="F182" i="32"/>
  <c r="F182" i="33" s="1"/>
  <c r="F186" i="32"/>
  <c r="F186" i="33" s="1"/>
  <c r="F215" i="32"/>
  <c r="F215" i="33" s="1"/>
  <c r="F195" i="32"/>
  <c r="F154" i="32"/>
  <c r="F213" i="32"/>
  <c r="F213" i="33" s="1"/>
  <c r="F83" i="32"/>
  <c r="F156" i="32"/>
  <c r="F183" i="32"/>
  <c r="F183" i="33" s="1"/>
  <c r="F162" i="32"/>
  <c r="F159" i="32"/>
  <c r="F82" i="32"/>
  <c r="F85" i="32"/>
  <c r="F180" i="32"/>
  <c r="F180" i="33" s="1"/>
  <c r="F152" i="32"/>
  <c r="F212" i="32"/>
  <c r="F212" i="33" s="1"/>
  <c r="F176" i="32"/>
  <c r="F176" i="33" s="1"/>
  <c r="F153" i="32"/>
  <c r="F175" i="32"/>
  <c r="F175" i="33" s="1"/>
  <c r="F179" i="32"/>
  <c r="F179" i="33" s="1"/>
  <c r="F211" i="32"/>
  <c r="F211" i="33" s="1"/>
  <c r="F167" i="32"/>
  <c r="F167" i="33" s="1"/>
  <c r="F161" i="32"/>
  <c r="F187" i="32"/>
  <c r="F187" i="33" s="1"/>
  <c r="F217" i="32"/>
  <c r="F217" i="33" s="1"/>
  <c r="F209" i="32"/>
  <c r="F86" i="32"/>
  <c r="F148" i="32"/>
  <c r="F81" i="32"/>
  <c r="F205" i="32"/>
  <c r="F71" i="32"/>
  <c r="F70" i="32"/>
  <c r="F70" i="33" s="1"/>
  <c r="F56" i="32"/>
  <c r="F56" i="33" s="1"/>
  <c r="F62" i="32"/>
  <c r="F102" i="32"/>
  <c r="F102" i="33" s="1"/>
  <c r="F95" i="32"/>
  <c r="F95" i="33" s="1"/>
  <c r="F59" i="32"/>
  <c r="F59" i="33" s="1"/>
  <c r="F94" i="32"/>
  <c r="F118" i="32"/>
  <c r="F118" i="33" s="1"/>
  <c r="F92" i="32"/>
  <c r="F77" i="32"/>
  <c r="F76" i="32"/>
  <c r="F51" i="32"/>
  <c r="F108" i="32"/>
  <c r="F69" i="32"/>
  <c r="F69" i="33" s="1"/>
  <c r="F66" i="32"/>
  <c r="F52" i="32"/>
  <c r="F110" i="32"/>
  <c r="F55" i="32"/>
  <c r="F75" i="32"/>
  <c r="F97" i="32"/>
  <c r="F91" i="32"/>
  <c r="F49" i="32"/>
  <c r="F60" i="32"/>
  <c r="F74" i="32"/>
  <c r="F89" i="32"/>
  <c r="F104" i="32"/>
  <c r="F105" i="32"/>
  <c r="F111" i="32"/>
  <c r="F100" i="32"/>
  <c r="F119" i="32"/>
  <c r="F119" i="33" s="1"/>
  <c r="F103" i="32"/>
  <c r="F57" i="32"/>
  <c r="F121" i="32"/>
  <c r="F121" i="33" s="1"/>
  <c r="F96" i="32"/>
  <c r="F96" i="33" s="1"/>
  <c r="F63" i="32"/>
  <c r="F112" i="32"/>
  <c r="F68" i="32"/>
  <c r="F80" i="32"/>
  <c r="F101" i="32"/>
  <c r="F65" i="32"/>
  <c r="F65" i="33" s="1"/>
  <c r="F109" i="32"/>
  <c r="F116" i="32"/>
  <c r="F116" i="33" s="1"/>
  <c r="F117" i="32"/>
  <c r="F117" i="33" s="1"/>
  <c r="F113" i="32"/>
  <c r="F67" i="32"/>
  <c r="F67" i="33" s="1"/>
  <c r="F79" i="32"/>
  <c r="F115" i="32"/>
  <c r="F64" i="32"/>
  <c r="F64" i="33" s="1"/>
  <c r="F58" i="32"/>
  <c r="F58" i="33" s="1"/>
  <c r="F78" i="32"/>
  <c r="F72" i="32"/>
  <c r="F106" i="32"/>
  <c r="F114" i="32"/>
  <c r="F120" i="32"/>
  <c r="F120" i="33" s="1"/>
  <c r="F53" i="32"/>
  <c r="F53" i="33" s="1"/>
  <c r="F50" i="32"/>
  <c r="F107" i="32"/>
  <c r="F93" i="32"/>
  <c r="F90" i="32"/>
  <c r="F99" i="32"/>
  <c r="F98" i="32"/>
  <c r="L122" i="32"/>
  <c r="M122" i="33" s="1"/>
  <c r="L165" i="32"/>
  <c r="L165" i="33" s="1"/>
  <c r="L188" i="32"/>
  <c r="L188" i="33" s="1"/>
  <c r="L150" i="32"/>
  <c r="M150" i="33" s="1"/>
  <c r="L157" i="32"/>
  <c r="L157" i="33" s="1"/>
  <c r="L194" i="32"/>
  <c r="L223" i="32"/>
  <c r="L149" i="32"/>
  <c r="L149" i="33" s="1"/>
  <c r="L164" i="32"/>
  <c r="M164" i="33" s="1"/>
  <c r="L151" i="32"/>
  <c r="M151" i="33" s="1"/>
  <c r="L156" i="32"/>
  <c r="L176" i="32"/>
  <c r="L180" i="32"/>
  <c r="L180" i="33" s="1"/>
  <c r="L175" i="32"/>
  <c r="L166" i="32"/>
  <c r="M166" i="33" s="1"/>
  <c r="L162" i="32"/>
  <c r="M162" i="33" s="1"/>
  <c r="L87" i="32"/>
  <c r="L187" i="32"/>
  <c r="L168" i="32"/>
  <c r="L220" i="32"/>
  <c r="L205" i="32"/>
  <c r="L206" i="32"/>
  <c r="M206" i="33" s="1"/>
  <c r="L85" i="32"/>
  <c r="L182" i="32"/>
  <c r="L182" i="33" s="1"/>
  <c r="L204" i="32"/>
  <c r="L217" i="32"/>
  <c r="L217" i="33" s="1"/>
  <c r="L214" i="32"/>
  <c r="L159" i="32"/>
  <c r="L86" i="32"/>
  <c r="M86" i="33" s="1"/>
  <c r="L195" i="32"/>
  <c r="L158" i="32"/>
  <c r="L152" i="32"/>
  <c r="L186" i="32"/>
  <c r="L154" i="32"/>
  <c r="L191" i="32"/>
  <c r="L191" i="33" s="1"/>
  <c r="L213" i="32"/>
  <c r="L212" i="32"/>
  <c r="L183" i="32"/>
  <c r="L160" i="32"/>
  <c r="L170" i="32"/>
  <c r="M170" i="33" s="1"/>
  <c r="L82" i="32"/>
  <c r="L167" i="32"/>
  <c r="L181" i="32"/>
  <c r="L88" i="32"/>
  <c r="L208" i="32"/>
  <c r="L208" i="33" s="1"/>
  <c r="L161" i="32"/>
  <c r="M161" i="33" s="1"/>
  <c r="L81" i="32"/>
  <c r="L83" i="32"/>
  <c r="M83" i="33" s="1"/>
  <c r="L153" i="32"/>
  <c r="L184" i="32"/>
  <c r="L218" i="32"/>
  <c r="L218" i="33" s="1"/>
  <c r="L179" i="32"/>
  <c r="L177" i="32"/>
  <c r="L211" i="32"/>
  <c r="L210" i="32"/>
  <c r="M210" i="33" s="1"/>
  <c r="L155" i="32"/>
  <c r="L84" i="32"/>
  <c r="M84" i="33" s="1"/>
  <c r="L196" i="32"/>
  <c r="L189" i="32"/>
  <c r="L189" i="33" s="1"/>
  <c r="L209" i="32"/>
  <c r="L209" i="33" s="1"/>
  <c r="L178" i="32"/>
  <c r="L178" i="33" s="1"/>
  <c r="L148" i="32"/>
  <c r="M148" i="33" s="1"/>
  <c r="L163" i="32"/>
  <c r="L216" i="32"/>
  <c r="L216" i="33" s="1"/>
  <c r="L169" i="32"/>
  <c r="L207" i="32"/>
  <c r="M207" i="33" s="1"/>
  <c r="L215" i="32"/>
  <c r="L215" i="33" s="1"/>
  <c r="L185" i="32"/>
  <c r="L56" i="32"/>
  <c r="L56" i="33" s="1"/>
  <c r="L62" i="32"/>
  <c r="L67" i="32"/>
  <c r="L71" i="32"/>
  <c r="L70" i="32"/>
  <c r="L69" i="32"/>
  <c r="M69" i="33" s="1"/>
  <c r="L55" i="32"/>
  <c r="L110" i="32"/>
  <c r="M110" i="33" s="1"/>
  <c r="L92" i="32"/>
  <c r="M92" i="33" s="1"/>
  <c r="L97" i="32"/>
  <c r="M97" i="33" s="1"/>
  <c r="L117" i="32"/>
  <c r="M117" i="33" s="1"/>
  <c r="L79" i="32"/>
  <c r="M79" i="33" s="1"/>
  <c r="L78" i="32"/>
  <c r="M78" i="33" s="1"/>
  <c r="L91" i="32"/>
  <c r="L105" i="32"/>
  <c r="M105" i="33" s="1"/>
  <c r="L53" i="32"/>
  <c r="M53" i="33" s="1"/>
  <c r="L115" i="32"/>
  <c r="M115" i="33" s="1"/>
  <c r="L72" i="32"/>
  <c r="L111" i="32"/>
  <c r="L75" i="32"/>
  <c r="L75" i="33" s="1"/>
  <c r="L116" i="32"/>
  <c r="L102" i="32"/>
  <c r="M102" i="33" s="1"/>
  <c r="L100" i="32"/>
  <c r="L118" i="32"/>
  <c r="M118" i="33" s="1"/>
  <c r="L112" i="32"/>
  <c r="M112" i="33" s="1"/>
  <c r="L76" i="32"/>
  <c r="M76" i="33" s="1"/>
  <c r="L93" i="32"/>
  <c r="L106" i="32"/>
  <c r="M106" i="33" s="1"/>
  <c r="L51" i="32"/>
  <c r="L114" i="32"/>
  <c r="M114" i="33" s="1"/>
  <c r="L113" i="32"/>
  <c r="L96" i="32"/>
  <c r="L96" i="33" s="1"/>
  <c r="L74" i="32"/>
  <c r="L57" i="32"/>
  <c r="L65" i="32"/>
  <c r="L103" i="32"/>
  <c r="M103" i="33" s="1"/>
  <c r="L109" i="32"/>
  <c r="M109" i="33" s="1"/>
  <c r="L120" i="32"/>
  <c r="L104" i="32"/>
  <c r="M104" i="33" s="1"/>
  <c r="L59" i="32"/>
  <c r="L59" i="33" s="1"/>
  <c r="L89" i="32"/>
  <c r="M89" i="33" s="1"/>
  <c r="L121" i="32"/>
  <c r="L121" i="33" s="1"/>
  <c r="L68" i="32"/>
  <c r="L107" i="32"/>
  <c r="L60" i="32"/>
  <c r="M60" i="33" s="1"/>
  <c r="L101" i="32"/>
  <c r="L80" i="32"/>
  <c r="L66" i="32"/>
  <c r="L66" i="33" s="1"/>
  <c r="L95" i="32"/>
  <c r="L95" i="33" s="1"/>
  <c r="L58" i="32"/>
  <c r="L119" i="32"/>
  <c r="L63" i="32"/>
  <c r="M63" i="33" s="1"/>
  <c r="L52" i="32"/>
  <c r="L64" i="32"/>
  <c r="L49" i="32"/>
  <c r="L108" i="32"/>
  <c r="M108" i="33" s="1"/>
  <c r="L50" i="32"/>
  <c r="L94" i="32"/>
  <c r="L77" i="32"/>
  <c r="L98" i="32"/>
  <c r="L90" i="32"/>
  <c r="M90" i="33" s="1"/>
  <c r="L99" i="32"/>
  <c r="M99" i="33" s="1"/>
  <c r="J23" i="33"/>
  <c r="K23" i="33"/>
  <c r="J40" i="33"/>
  <c r="J36" i="33"/>
  <c r="H36" i="33"/>
  <c r="H41" i="33"/>
  <c r="J46" i="33"/>
  <c r="H736" i="8"/>
  <c r="H736" i="13"/>
  <c r="H731" i="8"/>
  <c r="H731" i="13"/>
  <c r="I633" i="8"/>
  <c r="I633" i="13"/>
  <c r="I743" i="13"/>
  <c r="I743" i="8"/>
  <c r="G733" i="8"/>
  <c r="G733" i="13"/>
  <c r="G731" i="8"/>
  <c r="G731" i="13"/>
  <c r="G736" i="13"/>
  <c r="G736" i="8"/>
  <c r="G795" i="8"/>
  <c r="G795" i="13"/>
  <c r="H797" i="13"/>
  <c r="H797" i="8"/>
  <c r="N122" i="32"/>
  <c r="N157" i="32"/>
  <c r="N157" i="33" s="1"/>
  <c r="N188" i="32"/>
  <c r="N188" i="33" s="1"/>
  <c r="N223" i="32"/>
  <c r="N151" i="32"/>
  <c r="N151" i="33" s="1"/>
  <c r="N165" i="32"/>
  <c r="N149" i="32"/>
  <c r="N149" i="33" s="1"/>
  <c r="N150" i="32"/>
  <c r="N150" i="33" s="1"/>
  <c r="N164" i="32"/>
  <c r="N194" i="32"/>
  <c r="N162" i="32"/>
  <c r="N158" i="32"/>
  <c r="N210" i="32"/>
  <c r="N210" i="33" s="1"/>
  <c r="N216" i="32"/>
  <c r="N216" i="33" s="1"/>
  <c r="N175" i="32"/>
  <c r="N175" i="33" s="1"/>
  <c r="N209" i="32"/>
  <c r="N209" i="33" s="1"/>
  <c r="N166" i="32"/>
  <c r="N176" i="32"/>
  <c r="N176" i="33" s="1"/>
  <c r="N205" i="32"/>
  <c r="N205" i="33" s="1"/>
  <c r="N207" i="32"/>
  <c r="N207" i="33" s="1"/>
  <c r="N83" i="32"/>
  <c r="N83" i="33" s="1"/>
  <c r="N152" i="32"/>
  <c r="N152" i="33" s="1"/>
  <c r="N159" i="32"/>
  <c r="N159" i="33" s="1"/>
  <c r="N160" i="32"/>
  <c r="N160" i="33" s="1"/>
  <c r="N155" i="32"/>
  <c r="N206" i="32"/>
  <c r="N206" i="33" s="1"/>
  <c r="N181" i="32"/>
  <c r="N181" i="33" s="1"/>
  <c r="N167" i="32"/>
  <c r="N196" i="32"/>
  <c r="N196" i="33" s="1"/>
  <c r="N204" i="32"/>
  <c r="N215" i="32"/>
  <c r="N215" i="33" s="1"/>
  <c r="N153" i="32"/>
  <c r="N153" i="33" s="1"/>
  <c r="N86" i="32"/>
  <c r="N86" i="33" s="1"/>
  <c r="N218" i="32"/>
  <c r="N218" i="33" s="1"/>
  <c r="N213" i="32"/>
  <c r="N213" i="33" s="1"/>
  <c r="N212" i="32"/>
  <c r="N211" i="32"/>
  <c r="N211" i="33" s="1"/>
  <c r="N183" i="32"/>
  <c r="N220" i="32"/>
  <c r="N220" i="33" s="1"/>
  <c r="N163" i="32"/>
  <c r="N163" i="33" s="1"/>
  <c r="N185" i="32"/>
  <c r="N185" i="33" s="1"/>
  <c r="N189" i="32"/>
  <c r="N189" i="33" s="1"/>
  <c r="N81" i="32"/>
  <c r="N81" i="33" s="1"/>
  <c r="N177" i="32"/>
  <c r="N177" i="33" s="1"/>
  <c r="N87" i="32"/>
  <c r="N87" i="33" s="1"/>
  <c r="N169" i="32"/>
  <c r="N82" i="32"/>
  <c r="N82" i="33" s="1"/>
  <c r="N182" i="32"/>
  <c r="N182" i="33" s="1"/>
  <c r="N156" i="32"/>
  <c r="N156" i="33" s="1"/>
  <c r="N180" i="32"/>
  <c r="N180" i="33" s="1"/>
  <c r="N217" i="32"/>
  <c r="N217" i="33" s="1"/>
  <c r="N85" i="32"/>
  <c r="N85" i="33" s="1"/>
  <c r="N148" i="32"/>
  <c r="N161" i="32"/>
  <c r="N161" i="33" s="1"/>
  <c r="N184" i="32"/>
  <c r="N184" i="33" s="1"/>
  <c r="N214" i="32"/>
  <c r="N214" i="33" s="1"/>
  <c r="N191" i="32"/>
  <c r="N191" i="33" s="1"/>
  <c r="N208" i="32"/>
  <c r="N186" i="32"/>
  <c r="N186" i="33" s="1"/>
  <c r="N170" i="32"/>
  <c r="N179" i="32"/>
  <c r="N154" i="32"/>
  <c r="N187" i="32"/>
  <c r="N88" i="32"/>
  <c r="N88" i="33" s="1"/>
  <c r="N178" i="32"/>
  <c r="N178" i="33" s="1"/>
  <c r="N168" i="32"/>
  <c r="N84" i="32"/>
  <c r="N84" i="33" s="1"/>
  <c r="N195" i="32"/>
  <c r="N195" i="33" s="1"/>
  <c r="N69" i="32"/>
  <c r="N70" i="32"/>
  <c r="N70" i="33" s="1"/>
  <c r="N67" i="32"/>
  <c r="N67" i="33" s="1"/>
  <c r="N71" i="32"/>
  <c r="N71" i="33" s="1"/>
  <c r="N62" i="32"/>
  <c r="N56" i="32"/>
  <c r="N100" i="32"/>
  <c r="N100" i="33" s="1"/>
  <c r="N112" i="32"/>
  <c r="N102" i="32"/>
  <c r="N102" i="33" s="1"/>
  <c r="N53" i="32"/>
  <c r="N53" i="33" s="1"/>
  <c r="N104" i="32"/>
  <c r="N104" i="33" s="1"/>
  <c r="N109" i="32"/>
  <c r="N109" i="33" s="1"/>
  <c r="N78" i="32"/>
  <c r="N108" i="32"/>
  <c r="N108" i="33" s="1"/>
  <c r="N107" i="32"/>
  <c r="N92" i="32"/>
  <c r="N97" i="32"/>
  <c r="N97" i="33" s="1"/>
  <c r="N106" i="32"/>
  <c r="N89" i="32"/>
  <c r="N89" i="33" s="1"/>
  <c r="N75" i="32"/>
  <c r="N75" i="33" s="1"/>
  <c r="N113" i="32"/>
  <c r="N113" i="33" s="1"/>
  <c r="N74" i="32"/>
  <c r="N74" i="33" s="1"/>
  <c r="N60" i="32"/>
  <c r="N60" i="33" s="1"/>
  <c r="N55" i="32"/>
  <c r="N55" i="33" s="1"/>
  <c r="N80" i="32"/>
  <c r="N91" i="32"/>
  <c r="N91" i="33" s="1"/>
  <c r="N118" i="32"/>
  <c r="N118" i="33" s="1"/>
  <c r="N64" i="32"/>
  <c r="N64" i="33" s="1"/>
  <c r="N57" i="32"/>
  <c r="N94" i="32"/>
  <c r="N72" i="32"/>
  <c r="N72" i="33" s="1"/>
  <c r="N58" i="32"/>
  <c r="N119" i="32"/>
  <c r="N96" i="32"/>
  <c r="N96" i="33" s="1"/>
  <c r="N76" i="32"/>
  <c r="N76" i="33" s="1"/>
  <c r="N65" i="32"/>
  <c r="N65" i="33" s="1"/>
  <c r="N121" i="32"/>
  <c r="N121" i="33" s="1"/>
  <c r="N68" i="32"/>
  <c r="N68" i="33" s="1"/>
  <c r="N101" i="32"/>
  <c r="N101" i="33" s="1"/>
  <c r="N115" i="32"/>
  <c r="N115" i="33" s="1"/>
  <c r="N52" i="32"/>
  <c r="N52" i="33" s="1"/>
  <c r="N111" i="32"/>
  <c r="N120" i="32"/>
  <c r="N120" i="33" s="1"/>
  <c r="N103" i="32"/>
  <c r="N103" i="33" s="1"/>
  <c r="N79" i="32"/>
  <c r="N79" i="33" s="1"/>
  <c r="N93" i="32"/>
  <c r="N93" i="33" s="1"/>
  <c r="N105" i="32"/>
  <c r="N105" i="33" s="1"/>
  <c r="N51" i="32"/>
  <c r="N63" i="32"/>
  <c r="N63" i="33" s="1"/>
  <c r="N49" i="32"/>
  <c r="N50" i="32"/>
  <c r="N50" i="33" s="1"/>
  <c r="N59" i="32"/>
  <c r="N59" i="33" s="1"/>
  <c r="N110" i="32"/>
  <c r="N117" i="32"/>
  <c r="N95" i="32"/>
  <c r="N95" i="33" s="1"/>
  <c r="N114" i="32"/>
  <c r="N77" i="32"/>
  <c r="N116" i="32"/>
  <c r="N116" i="33" s="1"/>
  <c r="N66" i="32"/>
  <c r="N66" i="33" s="1"/>
  <c r="N90" i="32"/>
  <c r="N90" i="33" s="1"/>
  <c r="N99" i="32"/>
  <c r="N99" i="33" s="1"/>
  <c r="N98" i="32"/>
  <c r="N98" i="33" s="1"/>
  <c r="N112" i="33"/>
  <c r="N94" i="33"/>
  <c r="N78" i="33"/>
  <c r="M58" i="33"/>
  <c r="N58" i="33"/>
  <c r="N62" i="33"/>
  <c r="N183" i="33"/>
  <c r="N170" i="33"/>
  <c r="N155" i="33"/>
  <c r="M195" i="33"/>
  <c r="N158" i="33"/>
  <c r="N223" i="33"/>
  <c r="J29" i="33"/>
  <c r="J43" i="33"/>
  <c r="K43" i="33"/>
  <c r="G644" i="8"/>
  <c r="G644" i="13"/>
  <c r="G738" i="13"/>
  <c r="G738" i="8"/>
  <c r="H167" i="35"/>
  <c r="H166" i="35"/>
  <c r="H157" i="35"/>
  <c r="H164" i="35"/>
  <c r="H103" i="35"/>
  <c r="H191" i="35"/>
  <c r="H78" i="35"/>
  <c r="H98" i="35"/>
  <c r="H119" i="35"/>
  <c r="H96" i="35"/>
  <c r="H99" i="35"/>
  <c r="H115" i="35"/>
  <c r="H106" i="35"/>
  <c r="H184" i="35"/>
  <c r="H53" i="35"/>
  <c r="H159" i="35"/>
  <c r="H158" i="35"/>
  <c r="H117" i="35"/>
  <c r="H116" i="35"/>
  <c r="H95" i="35"/>
  <c r="H182" i="35"/>
  <c r="H69" i="35"/>
  <c r="H92" i="35"/>
  <c r="H111" i="35"/>
  <c r="H88" i="35"/>
  <c r="H91" i="35"/>
  <c r="H97" i="35"/>
  <c r="H100" i="35"/>
  <c r="H59" i="35"/>
  <c r="H50" i="35"/>
  <c r="H181" i="35"/>
  <c r="H151" i="35"/>
  <c r="H150" i="35"/>
  <c r="H109" i="35"/>
  <c r="H108" i="35"/>
  <c r="H87" i="35"/>
  <c r="H156" i="35"/>
  <c r="H60" i="35"/>
  <c r="H71" i="35"/>
  <c r="H81" i="35"/>
  <c r="H68" i="35"/>
  <c r="H83" i="35"/>
  <c r="H194" i="35"/>
  <c r="H89" i="35"/>
  <c r="H84" i="35"/>
  <c r="H55" i="35"/>
  <c r="H76" i="35"/>
  <c r="H223" i="35"/>
  <c r="H215" i="35"/>
  <c r="H101" i="35"/>
  <c r="H214" i="35"/>
  <c r="H79" i="35"/>
  <c r="H148" i="35"/>
  <c r="H51" i="35"/>
  <c r="H65" i="35"/>
  <c r="H195" i="35"/>
  <c r="H218" i="35"/>
  <c r="H80" i="35"/>
  <c r="H188" i="35"/>
  <c r="H74" i="35"/>
  <c r="H176" i="35"/>
  <c r="H149" i="35"/>
  <c r="H85" i="35"/>
  <c r="H66" i="35"/>
  <c r="H213" i="35"/>
  <c r="H212" i="35"/>
  <c r="H209" i="35"/>
  <c r="H216" i="35"/>
  <c r="H220" i="35"/>
  <c r="H70" i="35"/>
  <c r="H110" i="35"/>
  <c r="H58" i="35"/>
  <c r="H189" i="35"/>
  <c r="H183" i="35"/>
  <c r="H77" i="35"/>
  <c r="H113" i="35"/>
  <c r="H121" i="35"/>
  <c r="H114" i="35"/>
  <c r="H152" i="35"/>
  <c r="H57" i="35"/>
  <c r="H205" i="35"/>
  <c r="H204" i="35"/>
  <c r="H196" i="35"/>
  <c r="H210" i="35"/>
  <c r="H211" i="35"/>
  <c r="H62" i="35"/>
  <c r="H104" i="35"/>
  <c r="H162" i="35"/>
  <c r="H207" i="35"/>
  <c r="H154" i="35"/>
  <c r="H177" i="35"/>
  <c r="H72" i="35"/>
  <c r="H56" i="35"/>
  <c r="H102" i="35"/>
  <c r="H175" i="35"/>
  <c r="H82" i="35"/>
  <c r="H187" i="35"/>
  <c r="H186" i="35"/>
  <c r="H169" i="35"/>
  <c r="H180" i="35"/>
  <c r="H161" i="35"/>
  <c r="H52" i="35"/>
  <c r="H94" i="35"/>
  <c r="H160" i="35"/>
  <c r="H165" i="35"/>
  <c r="H120" i="35"/>
  <c r="H168" i="35"/>
  <c r="H64" i="35"/>
  <c r="H217" i="35"/>
  <c r="H75" i="35"/>
  <c r="H93" i="35"/>
  <c r="H67" i="35"/>
  <c r="H112" i="35"/>
  <c r="H49" i="35"/>
  <c r="H179" i="35"/>
  <c r="H118" i="35"/>
  <c r="H178" i="35"/>
  <c r="H155" i="35"/>
  <c r="H163" i="35"/>
  <c r="H105" i="35"/>
  <c r="H86" i="35"/>
  <c r="H170" i="35"/>
  <c r="H107" i="35"/>
  <c r="H153" i="35"/>
  <c r="H90" i="35"/>
  <c r="H206" i="35"/>
  <c r="H208" i="35"/>
  <c r="H185" i="35"/>
  <c r="H63" i="35"/>
  <c r="N201" i="32"/>
  <c r="N200" i="32"/>
  <c r="N199" i="32"/>
  <c r="N173" i="32"/>
  <c r="N29" i="32"/>
  <c r="N29" i="33" s="1"/>
  <c r="N145" i="32"/>
  <c r="N145" i="33" s="1"/>
  <c r="N139" i="32"/>
  <c r="N139" i="33" s="1"/>
  <c r="N30" i="32"/>
  <c r="N30" i="33" s="1"/>
  <c r="N43" i="32"/>
  <c r="N43" i="33" s="1"/>
  <c r="N137" i="32"/>
  <c r="N134" i="32"/>
  <c r="N134" i="33" s="1"/>
  <c r="N144" i="32"/>
  <c r="N144" i="33" s="1"/>
  <c r="N136" i="32"/>
  <c r="N136" i="33" s="1"/>
  <c r="N42" i="32"/>
  <c r="N42" i="33" s="1"/>
  <c r="N131" i="32"/>
  <c r="N131" i="33" s="1"/>
  <c r="N18" i="32"/>
  <c r="N197" i="32"/>
  <c r="N197" i="33" s="1"/>
  <c r="N142" i="32"/>
  <c r="N142" i="33" s="1"/>
  <c r="N22" i="32"/>
  <c r="N13" i="32"/>
  <c r="N16" i="32"/>
  <c r="N31" i="32"/>
  <c r="N31" i="33" s="1"/>
  <c r="N129" i="32"/>
  <c r="N129" i="33" s="1"/>
  <c r="N143" i="32"/>
  <c r="N143" i="33" s="1"/>
  <c r="N133" i="32"/>
  <c r="N133" i="33" s="1"/>
  <c r="N130" i="32"/>
  <c r="N28" i="32"/>
  <c r="N28" i="33" s="1"/>
  <c r="N198" i="32"/>
  <c r="N127" i="32"/>
  <c r="N32" i="32"/>
  <c r="N33" i="32"/>
  <c r="N33" i="33" s="1"/>
  <c r="N44" i="32"/>
  <c r="N44" i="33" s="1"/>
  <c r="N14" i="32"/>
  <c r="N26" i="32"/>
  <c r="N24" i="32"/>
  <c r="N35" i="32"/>
  <c r="N35" i="33" s="1"/>
  <c r="N128" i="32"/>
  <c r="N202" i="32"/>
  <c r="N202" i="33" s="1"/>
  <c r="N34" i="32"/>
  <c r="N34" i="33" s="1"/>
  <c r="N140" i="32"/>
  <c r="N140" i="33" s="1"/>
  <c r="N23" i="32"/>
  <c r="N222" i="32"/>
  <c r="N222" i="33" s="1"/>
  <c r="N19" i="32"/>
  <c r="N19" i="33" s="1"/>
  <c r="N38" i="32"/>
  <c r="N38" i="33" s="1"/>
  <c r="N47" i="32"/>
  <c r="N47" i="33" s="1"/>
  <c r="N141" i="32"/>
  <c r="N141" i="33" s="1"/>
  <c r="N21" i="32"/>
  <c r="N17" i="32"/>
  <c r="N27" i="32"/>
  <c r="N37" i="32"/>
  <c r="N46" i="32"/>
  <c r="N46" i="33" s="1"/>
  <c r="N11" i="32"/>
  <c r="N11" i="33" s="1"/>
  <c r="N40" i="32"/>
  <c r="N146" i="32"/>
  <c r="N146" i="33" s="1"/>
  <c r="N138" i="32"/>
  <c r="N39" i="32"/>
  <c r="N39" i="33" s="1"/>
  <c r="N15" i="32"/>
  <c r="N12" i="32"/>
  <c r="N20" i="32"/>
  <c r="N132" i="32"/>
  <c r="N135" i="32"/>
  <c r="N135" i="33" s="1"/>
  <c r="N45" i="32"/>
  <c r="N45" i="33" s="1"/>
  <c r="N36" i="32"/>
  <c r="N36" i="33" s="1"/>
  <c r="N41" i="32"/>
  <c r="N41" i="33" s="1"/>
  <c r="N10" i="32"/>
  <c r="N25" i="32"/>
  <c r="N25" i="33" s="1"/>
  <c r="J21" i="25"/>
  <c r="J122" i="32"/>
  <c r="K122" i="32"/>
  <c r="L122" i="33" s="1"/>
  <c r="J151" i="32"/>
  <c r="J164" i="32"/>
  <c r="J149" i="32"/>
  <c r="J194" i="32"/>
  <c r="J223" i="32"/>
  <c r="J165" i="32"/>
  <c r="J188" i="32"/>
  <c r="J188" i="33" s="1"/>
  <c r="J178" i="32"/>
  <c r="J178" i="33" s="1"/>
  <c r="J167" i="32"/>
  <c r="J167" i="33" s="1"/>
  <c r="J176" i="32"/>
  <c r="J176" i="33" s="1"/>
  <c r="J152" i="32"/>
  <c r="J83" i="32"/>
  <c r="J154" i="32"/>
  <c r="J155" i="32"/>
  <c r="J205" i="32"/>
  <c r="K223" i="32"/>
  <c r="J212" i="32"/>
  <c r="J212" i="33" s="1"/>
  <c r="J211" i="32"/>
  <c r="J211" i="33" s="1"/>
  <c r="J180" i="32"/>
  <c r="J180" i="33" s="1"/>
  <c r="J195" i="32"/>
  <c r="J163" i="32"/>
  <c r="J177" i="32"/>
  <c r="J177" i="33" s="1"/>
  <c r="J166" i="32"/>
  <c r="J88" i="32"/>
  <c r="J81" i="32"/>
  <c r="J179" i="32"/>
  <c r="J179" i="33" s="1"/>
  <c r="J85" i="32"/>
  <c r="J215" i="32"/>
  <c r="J215" i="33" s="1"/>
  <c r="J210" i="32"/>
  <c r="J210" i="33" s="1"/>
  <c r="J189" i="32"/>
  <c r="J189" i="33" s="1"/>
  <c r="J191" i="32"/>
  <c r="J191" i="33" s="1"/>
  <c r="J153" i="32"/>
  <c r="J206" i="32"/>
  <c r="J86" i="32"/>
  <c r="J175" i="32"/>
  <c r="J175" i="33" s="1"/>
  <c r="J148" i="32"/>
  <c r="J82" i="32"/>
  <c r="J186" i="32"/>
  <c r="J186" i="33" s="1"/>
  <c r="J216" i="32"/>
  <c r="J216" i="33" s="1"/>
  <c r="J184" i="32"/>
  <c r="J184" i="33" s="1"/>
  <c r="J207" i="32"/>
  <c r="K151" i="32"/>
  <c r="K164" i="32"/>
  <c r="K149" i="32"/>
  <c r="K149" i="33" s="1"/>
  <c r="J161" i="32"/>
  <c r="J209" i="32"/>
  <c r="J169" i="32"/>
  <c r="J159" i="32"/>
  <c r="J182" i="32"/>
  <c r="J182" i="33" s="1"/>
  <c r="J185" i="32"/>
  <c r="J185" i="33" s="1"/>
  <c r="J208" i="32"/>
  <c r="J196" i="32"/>
  <c r="K157" i="32"/>
  <c r="K194" i="32"/>
  <c r="J156" i="32"/>
  <c r="J214" i="32"/>
  <c r="J214" i="33" s="1"/>
  <c r="J217" i="32"/>
  <c r="J217" i="33" s="1"/>
  <c r="J220" i="32"/>
  <c r="J162" i="32"/>
  <c r="J87" i="32"/>
  <c r="J160" i="32"/>
  <c r="J218" i="32"/>
  <c r="J218" i="33" s="1"/>
  <c r="K165" i="32"/>
  <c r="K165" i="33" s="1"/>
  <c r="J158" i="32"/>
  <c r="J181" i="32"/>
  <c r="J181" i="33" s="1"/>
  <c r="K188" i="32"/>
  <c r="K188" i="33" s="1"/>
  <c r="J187" i="32"/>
  <c r="J187" i="33" s="1"/>
  <c r="J213" i="32"/>
  <c r="J213" i="33" s="1"/>
  <c r="J183" i="32"/>
  <c r="J183" i="33" s="1"/>
  <c r="J204" i="32"/>
  <c r="J168" i="32"/>
  <c r="J168" i="33" s="1"/>
  <c r="J170" i="32"/>
  <c r="J84" i="32"/>
  <c r="J150" i="32"/>
  <c r="K150" i="32"/>
  <c r="K152" i="32"/>
  <c r="K156" i="32"/>
  <c r="K220" i="32"/>
  <c r="K220" i="33" s="1"/>
  <c r="K185" i="32"/>
  <c r="K185" i="33" s="1"/>
  <c r="K169" i="32"/>
  <c r="L169" i="33" s="1"/>
  <c r="K217" i="32"/>
  <c r="K217" i="33" s="1"/>
  <c r="K212" i="32"/>
  <c r="K212" i="33" s="1"/>
  <c r="K186" i="32"/>
  <c r="K186" i="33" s="1"/>
  <c r="K162" i="32"/>
  <c r="K170" i="32"/>
  <c r="K216" i="32"/>
  <c r="K216" i="33" s="1"/>
  <c r="K83" i="32"/>
  <c r="K180" i="32"/>
  <c r="K180" i="33" s="1"/>
  <c r="K148" i="32"/>
  <c r="K85" i="32"/>
  <c r="K85" i="33" s="1"/>
  <c r="K176" i="32"/>
  <c r="K176" i="33" s="1"/>
  <c r="K86" i="32"/>
  <c r="J157" i="32"/>
  <c r="K88" i="32"/>
  <c r="K88" i="33" s="1"/>
  <c r="K195" i="32"/>
  <c r="K195" i="33" s="1"/>
  <c r="K181" i="32"/>
  <c r="K181" i="33" s="1"/>
  <c r="K189" i="32"/>
  <c r="K189" i="33" s="1"/>
  <c r="K82" i="32"/>
  <c r="K153" i="32"/>
  <c r="K153" i="33" s="1"/>
  <c r="K87" i="32"/>
  <c r="K81" i="32"/>
  <c r="K215" i="32"/>
  <c r="K215" i="33" s="1"/>
  <c r="K211" i="32"/>
  <c r="K211" i="33" s="1"/>
  <c r="K208" i="32"/>
  <c r="K208" i="33" s="1"/>
  <c r="K196" i="32"/>
  <c r="K168" i="32"/>
  <c r="K168" i="33" s="1"/>
  <c r="K84" i="32"/>
  <c r="K161" i="32"/>
  <c r="K158" i="32"/>
  <c r="K205" i="32"/>
  <c r="K205" i="33" s="1"/>
  <c r="K175" i="32"/>
  <c r="K175" i="33" s="1"/>
  <c r="K210" i="32"/>
  <c r="K183" i="32"/>
  <c r="K183" i="33" s="1"/>
  <c r="K206" i="32"/>
  <c r="K207" i="32"/>
  <c r="K214" i="32"/>
  <c r="K214" i="33" s="1"/>
  <c r="K184" i="32"/>
  <c r="K184" i="33" s="1"/>
  <c r="K155" i="32"/>
  <c r="K155" i="33" s="1"/>
  <c r="K160" i="32"/>
  <c r="K218" i="32"/>
  <c r="K218" i="33" s="1"/>
  <c r="K213" i="32"/>
  <c r="K213" i="33" s="1"/>
  <c r="K167" i="32"/>
  <c r="K167" i="33" s="1"/>
  <c r="K163" i="32"/>
  <c r="K163" i="33" s="1"/>
  <c r="K154" i="32"/>
  <c r="K177" i="32"/>
  <c r="K177" i="33" s="1"/>
  <c r="K182" i="32"/>
  <c r="K182" i="33" s="1"/>
  <c r="K209" i="32"/>
  <c r="K191" i="32"/>
  <c r="K191" i="33" s="1"/>
  <c r="K187" i="32"/>
  <c r="K187" i="33" s="1"/>
  <c r="K178" i="32"/>
  <c r="K178" i="33" s="1"/>
  <c r="K166" i="32"/>
  <c r="K159" i="32"/>
  <c r="K159" i="33" s="1"/>
  <c r="K204" i="32"/>
  <c r="K204" i="33" s="1"/>
  <c r="K179" i="32"/>
  <c r="K179" i="33" s="1"/>
  <c r="J70" i="32"/>
  <c r="J70" i="33" s="1"/>
  <c r="J71" i="32"/>
  <c r="J56" i="32"/>
  <c r="J56" i="33" s="1"/>
  <c r="J118" i="32"/>
  <c r="J118" i="33" s="1"/>
  <c r="J58" i="32"/>
  <c r="J58" i="33" s="1"/>
  <c r="J69" i="32"/>
  <c r="J112" i="32"/>
  <c r="J60" i="32"/>
  <c r="J52" i="32"/>
  <c r="J110" i="32"/>
  <c r="J95" i="32"/>
  <c r="J64" i="32"/>
  <c r="J64" i="33" s="1"/>
  <c r="J63" i="32"/>
  <c r="J65" i="32"/>
  <c r="J65" i="33" s="1"/>
  <c r="J49" i="32"/>
  <c r="J66" i="32"/>
  <c r="K70" i="32"/>
  <c r="K70" i="33" s="1"/>
  <c r="J77" i="32"/>
  <c r="J50" i="32"/>
  <c r="J115" i="32"/>
  <c r="J67" i="32"/>
  <c r="J67" i="33" s="1"/>
  <c r="J96" i="32"/>
  <c r="J119" i="32"/>
  <c r="J119" i="33" s="1"/>
  <c r="J91" i="32"/>
  <c r="J108" i="32"/>
  <c r="K71" i="32"/>
  <c r="J102" i="32"/>
  <c r="J53" i="32"/>
  <c r="J53" i="33" s="1"/>
  <c r="J120" i="32"/>
  <c r="J120" i="33" s="1"/>
  <c r="J79" i="32"/>
  <c r="J121" i="32"/>
  <c r="J121" i="33" s="1"/>
  <c r="J100" i="32"/>
  <c r="J97" i="32"/>
  <c r="J51" i="32"/>
  <c r="K56" i="32"/>
  <c r="K56" i="33" s="1"/>
  <c r="K67" i="32"/>
  <c r="K67" i="33" s="1"/>
  <c r="J93" i="32"/>
  <c r="J114" i="32"/>
  <c r="J113" i="32"/>
  <c r="J109" i="32"/>
  <c r="J57" i="32"/>
  <c r="J111" i="32"/>
  <c r="J111" i="33" s="1"/>
  <c r="J75" i="32"/>
  <c r="J76" i="32"/>
  <c r="J59" i="32"/>
  <c r="J59" i="33" s="1"/>
  <c r="J107" i="32"/>
  <c r="J106" i="32"/>
  <c r="J117" i="32"/>
  <c r="J117" i="33" s="1"/>
  <c r="J101" i="32"/>
  <c r="J103" i="32"/>
  <c r="J105" i="32"/>
  <c r="J94" i="32"/>
  <c r="K62" i="32"/>
  <c r="K69" i="32"/>
  <c r="J78" i="32"/>
  <c r="J68" i="32"/>
  <c r="J72" i="32"/>
  <c r="J116" i="32"/>
  <c r="J116" i="33" s="1"/>
  <c r="J80" i="32"/>
  <c r="J62" i="32"/>
  <c r="J104" i="32"/>
  <c r="J55" i="32"/>
  <c r="J92" i="32"/>
  <c r="J74" i="32"/>
  <c r="K94" i="32"/>
  <c r="K94" i="33" s="1"/>
  <c r="K105" i="32"/>
  <c r="K115" i="32"/>
  <c r="K65" i="32"/>
  <c r="K65" i="33" s="1"/>
  <c r="K96" i="32"/>
  <c r="K111" i="32"/>
  <c r="K111" i="33" s="1"/>
  <c r="K106" i="32"/>
  <c r="K106" i="33" s="1"/>
  <c r="K103" i="32"/>
  <c r="L103" i="33" s="1"/>
  <c r="J89" i="32"/>
  <c r="K76" i="32"/>
  <c r="K66" i="32"/>
  <c r="K66" i="33" s="1"/>
  <c r="K117" i="32"/>
  <c r="K97" i="32"/>
  <c r="K75" i="32"/>
  <c r="K119" i="32"/>
  <c r="K119" i="33" s="1"/>
  <c r="K113" i="32"/>
  <c r="K77" i="32"/>
  <c r="K77" i="33" s="1"/>
  <c r="K102" i="32"/>
  <c r="K57" i="32"/>
  <c r="K121" i="32"/>
  <c r="K121" i="33" s="1"/>
  <c r="K107" i="32"/>
  <c r="K112" i="32"/>
  <c r="K114" i="32"/>
  <c r="K100" i="32"/>
  <c r="K51" i="32"/>
  <c r="K51" i="33" s="1"/>
  <c r="K63" i="32"/>
  <c r="K101" i="32"/>
  <c r="K58" i="32"/>
  <c r="K49" i="32"/>
  <c r="K68" i="32"/>
  <c r="K68" i="33" s="1"/>
  <c r="J90" i="32"/>
  <c r="K120" i="32"/>
  <c r="K120" i="33" s="1"/>
  <c r="K64" i="32"/>
  <c r="K64" i="33" s="1"/>
  <c r="K95" i="32"/>
  <c r="K95" i="33" s="1"/>
  <c r="K74" i="32"/>
  <c r="K78" i="32"/>
  <c r="L78" i="33" s="1"/>
  <c r="K72" i="32"/>
  <c r="K72" i="33" s="1"/>
  <c r="K110" i="32"/>
  <c r="K59" i="32"/>
  <c r="K59" i="33" s="1"/>
  <c r="K79" i="32"/>
  <c r="K79" i="33" s="1"/>
  <c r="K60" i="32"/>
  <c r="L60" i="33" s="1"/>
  <c r="J98" i="32"/>
  <c r="K118" i="32"/>
  <c r="K109" i="32"/>
  <c r="K108" i="32"/>
  <c r="K89" i="32"/>
  <c r="K93" i="32"/>
  <c r="K93" i="33" s="1"/>
  <c r="K52" i="32"/>
  <c r="K52" i="33" s="1"/>
  <c r="K92" i="32"/>
  <c r="K104" i="32"/>
  <c r="K116" i="32"/>
  <c r="K116" i="33" s="1"/>
  <c r="K80" i="32"/>
  <c r="K80" i="33" s="1"/>
  <c r="K55" i="32"/>
  <c r="K91" i="32"/>
  <c r="K91" i="33" s="1"/>
  <c r="J99" i="32"/>
  <c r="K50" i="32"/>
  <c r="K53" i="32"/>
  <c r="K90" i="32"/>
  <c r="L90" i="33" s="1"/>
  <c r="K98" i="32"/>
  <c r="K99" i="32"/>
  <c r="J27" i="33"/>
  <c r="K27" i="33"/>
  <c r="J222" i="33"/>
  <c r="J31" i="33"/>
  <c r="J30" i="33"/>
  <c r="H794" i="8"/>
  <c r="H794" i="13"/>
  <c r="H741" i="8"/>
  <c r="H741" i="13"/>
  <c r="G728" i="8"/>
  <c r="G728" i="13"/>
  <c r="G741" i="8"/>
  <c r="G741" i="13"/>
  <c r="G794" i="8"/>
  <c r="G794" i="13"/>
  <c r="G739" i="8"/>
  <c r="G739" i="13"/>
  <c r="G725" i="8"/>
  <c r="G725" i="13"/>
  <c r="G799" i="13"/>
  <c r="G799" i="8"/>
  <c r="I796" i="8"/>
  <c r="I796" i="13"/>
  <c r="N92" i="33"/>
  <c r="N117" i="33"/>
  <c r="N57" i="33"/>
  <c r="N110" i="33"/>
  <c r="M75" i="33"/>
  <c r="M80" i="33"/>
  <c r="N80" i="33"/>
  <c r="N69" i="33"/>
  <c r="M169" i="33"/>
  <c r="N169" i="33"/>
  <c r="M82" i="33"/>
  <c r="M815" i="8"/>
  <c r="M815" i="13"/>
  <c r="N166" i="33"/>
  <c r="N162" i="33"/>
  <c r="N164" i="33"/>
  <c r="G36" i="22"/>
  <c r="G43" i="22" s="1"/>
  <c r="G46" i="22" s="1"/>
  <c r="H29" i="22"/>
  <c r="J33" i="22"/>
  <c r="J36" i="22" s="1"/>
  <c r="J43" i="22" s="1"/>
  <c r="J46" i="22" s="1"/>
  <c r="H33" i="22"/>
  <c r="H36" i="22" s="1"/>
  <c r="H43" i="22" s="1"/>
  <c r="H46" i="22" s="1"/>
  <c r="K36" i="22"/>
  <c r="K43" i="22" s="1"/>
  <c r="K46" i="22" s="1"/>
  <c r="D36" i="22"/>
  <c r="D43" i="22" s="1"/>
  <c r="D46" i="22" s="1"/>
  <c r="E36" i="22"/>
  <c r="E43" i="22" s="1"/>
  <c r="E46" i="22" s="1"/>
  <c r="H14" i="25"/>
  <c r="D21" i="26"/>
  <c r="J21" i="26"/>
  <c r="H21" i="26"/>
  <c r="F21" i="26"/>
  <c r="J14" i="26"/>
  <c r="K14" i="26"/>
  <c r="I14" i="26"/>
  <c r="H14" i="26"/>
  <c r="E21" i="26"/>
  <c r="I14" i="25"/>
  <c r="G21" i="26"/>
  <c r="D14" i="25"/>
  <c r="E14" i="25"/>
  <c r="I21" i="25"/>
  <c r="K14" i="25"/>
  <c r="J14" i="25"/>
  <c r="G21" i="25"/>
  <c r="N777" i="8" l="1"/>
  <c r="N777" i="13"/>
  <c r="N753" i="8"/>
  <c r="N753" i="13"/>
  <c r="N656" i="8"/>
  <c r="N656" i="13"/>
  <c r="N750" i="8"/>
  <c r="N750" i="13"/>
  <c r="N663" i="8"/>
  <c r="N663" i="13"/>
  <c r="N647" i="8"/>
  <c r="N647" i="13"/>
  <c r="N717" i="8"/>
  <c r="N717" i="13"/>
  <c r="N673" i="8"/>
  <c r="N673" i="13"/>
  <c r="N715" i="8"/>
  <c r="N715" i="13"/>
  <c r="N701" i="8"/>
  <c r="N701" i="13"/>
  <c r="N664" i="8"/>
  <c r="N664" i="13"/>
  <c r="N781" i="8"/>
  <c r="N781" i="13"/>
  <c r="N679" i="8"/>
  <c r="N679" i="13"/>
  <c r="N817" i="8"/>
  <c r="N817" i="13"/>
  <c r="N756" i="8"/>
  <c r="N756" i="13"/>
  <c r="N772" i="8"/>
  <c r="N772" i="13"/>
  <c r="N746" i="8"/>
  <c r="N746" i="13"/>
  <c r="M804" i="8"/>
  <c r="M804" i="13"/>
  <c r="M748" i="8"/>
  <c r="M748" i="13"/>
  <c r="K616" i="8"/>
  <c r="K616" i="13"/>
  <c r="J623" i="8"/>
  <c r="J623" i="13"/>
  <c r="N695" i="8"/>
  <c r="N695" i="13"/>
  <c r="N671" i="8"/>
  <c r="N671" i="13"/>
  <c r="N803" i="8"/>
  <c r="N803" i="13"/>
  <c r="M689" i="8"/>
  <c r="M689" i="13"/>
  <c r="J618" i="8"/>
  <c r="J618" i="13"/>
  <c r="J614" i="13"/>
  <c r="J614" i="8"/>
  <c r="N696" i="8"/>
  <c r="N696" i="13"/>
  <c r="N775" i="8"/>
  <c r="N775" i="13"/>
  <c r="N782" i="8"/>
  <c r="N782" i="13"/>
  <c r="K613" i="8"/>
  <c r="K613" i="13"/>
  <c r="J629" i="8"/>
  <c r="J629" i="13"/>
  <c r="J636" i="8"/>
  <c r="J636" i="13"/>
  <c r="N700" i="8"/>
  <c r="N700" i="13"/>
  <c r="N672" i="8"/>
  <c r="N672" i="13"/>
  <c r="N685" i="8"/>
  <c r="N685" i="13"/>
  <c r="N779" i="8"/>
  <c r="N779" i="13"/>
  <c r="N806" i="8"/>
  <c r="N806" i="13"/>
  <c r="J613" i="8"/>
  <c r="J613" i="13"/>
  <c r="N713" i="8"/>
  <c r="N713" i="13"/>
  <c r="N693" i="8"/>
  <c r="N693" i="13"/>
  <c r="N688" i="8"/>
  <c r="N688" i="13"/>
  <c r="N650" i="8"/>
  <c r="N650" i="13"/>
  <c r="N667" i="8"/>
  <c r="N667" i="13"/>
  <c r="N758" i="8"/>
  <c r="N758" i="13"/>
  <c r="N749" i="8"/>
  <c r="N749" i="13"/>
  <c r="J642" i="8"/>
  <c r="J642" i="13"/>
  <c r="N690" i="8"/>
  <c r="N690" i="13"/>
  <c r="N705" i="8"/>
  <c r="N705" i="13"/>
  <c r="N754" i="8"/>
  <c r="N754" i="13"/>
  <c r="J727" i="8"/>
  <c r="J727" i="13"/>
  <c r="N710" i="8"/>
  <c r="N710" i="13"/>
  <c r="N683" i="8"/>
  <c r="N683" i="13"/>
  <c r="J616" i="8"/>
  <c r="J616" i="13"/>
  <c r="N687" i="8"/>
  <c r="N687" i="13"/>
  <c r="N661" i="8"/>
  <c r="N661" i="13"/>
  <c r="N668" i="8"/>
  <c r="N668" i="13"/>
  <c r="N757" i="8"/>
  <c r="N757" i="13"/>
  <c r="N660" i="8"/>
  <c r="N660" i="13"/>
  <c r="N649" i="8"/>
  <c r="N649" i="13"/>
  <c r="N694" i="8"/>
  <c r="N694" i="13"/>
  <c r="N699" i="8"/>
  <c r="N699" i="13"/>
  <c r="N684" i="8"/>
  <c r="N684" i="13"/>
  <c r="N808" i="8"/>
  <c r="N808" i="13"/>
  <c r="N793" i="8"/>
  <c r="N793" i="13"/>
  <c r="N680" i="8"/>
  <c r="N680" i="13"/>
  <c r="N807" i="8"/>
  <c r="N807" i="13"/>
  <c r="N748" i="8"/>
  <c r="N748" i="13"/>
  <c r="M660" i="8"/>
  <c r="M660" i="13"/>
  <c r="M703" i="8"/>
  <c r="M703" i="13"/>
  <c r="M676" i="8"/>
  <c r="M676" i="13"/>
  <c r="J608" i="13"/>
  <c r="J608" i="8"/>
  <c r="J621" i="13"/>
  <c r="J621" i="8"/>
  <c r="J630" i="8"/>
  <c r="J630" i="13"/>
  <c r="N712" i="8"/>
  <c r="N712" i="13"/>
  <c r="N652" i="8"/>
  <c r="N652" i="13"/>
  <c r="N682" i="8"/>
  <c r="N682" i="13"/>
  <c r="N774" i="8"/>
  <c r="N774" i="13"/>
  <c r="N804" i="8"/>
  <c r="N804" i="13"/>
  <c r="M807" i="8"/>
  <c r="M807" i="13"/>
  <c r="J609" i="8"/>
  <c r="J609" i="13"/>
  <c r="J625" i="13"/>
  <c r="J625" i="8"/>
  <c r="J619" i="8"/>
  <c r="J619" i="13"/>
  <c r="N665" i="8"/>
  <c r="N665" i="13"/>
  <c r="N786" i="8"/>
  <c r="N786" i="13"/>
  <c r="N773" i="8"/>
  <c r="N773" i="13"/>
  <c r="J617" i="8"/>
  <c r="J617" i="13"/>
  <c r="J638" i="8"/>
  <c r="J638" i="13"/>
  <c r="N676" i="8"/>
  <c r="N676" i="13"/>
  <c r="M705" i="8"/>
  <c r="M705" i="13"/>
  <c r="J610" i="13"/>
  <c r="J610" i="8"/>
  <c r="N662" i="8"/>
  <c r="N662" i="13"/>
  <c r="N706" i="8"/>
  <c r="N706" i="13"/>
  <c r="N811" i="8"/>
  <c r="N811" i="13"/>
  <c r="N760" i="8"/>
  <c r="N760" i="13"/>
  <c r="N747" i="8"/>
  <c r="N747" i="13"/>
  <c r="K631" i="8"/>
  <c r="K631" i="13"/>
  <c r="N692" i="8"/>
  <c r="N692" i="13"/>
  <c r="N702" i="8"/>
  <c r="N702" i="13"/>
  <c r="N698" i="8"/>
  <c r="N698" i="13"/>
  <c r="N669" i="8"/>
  <c r="N669" i="13"/>
  <c r="N657" i="8"/>
  <c r="N657" i="13"/>
  <c r="N697" i="8"/>
  <c r="N697" i="13"/>
  <c r="N681" i="8"/>
  <c r="N681" i="13"/>
  <c r="N783" i="8"/>
  <c r="N783" i="13"/>
  <c r="N678" i="8"/>
  <c r="N678" i="13"/>
  <c r="N810" i="8"/>
  <c r="N810" i="13"/>
  <c r="N778" i="8"/>
  <c r="N778" i="13"/>
  <c r="N802" i="8"/>
  <c r="N802" i="13"/>
  <c r="N785" i="8"/>
  <c r="N785" i="13"/>
  <c r="M673" i="8"/>
  <c r="M673" i="13"/>
  <c r="M758" i="8"/>
  <c r="M758" i="13"/>
  <c r="M803" i="8"/>
  <c r="M803" i="13"/>
  <c r="K623" i="8"/>
  <c r="K623" i="13"/>
  <c r="J641" i="8"/>
  <c r="J641" i="13"/>
  <c r="J635" i="8"/>
  <c r="J635" i="13"/>
  <c r="J639" i="8"/>
  <c r="J639" i="13"/>
  <c r="J726" i="8"/>
  <c r="J726" i="13"/>
  <c r="M672" i="8"/>
  <c r="M672" i="13"/>
  <c r="K717" i="8"/>
  <c r="K717" i="13"/>
  <c r="M679" i="8"/>
  <c r="M679" i="13"/>
  <c r="K113" i="33"/>
  <c r="L113" i="33"/>
  <c r="K802" i="8"/>
  <c r="K802" i="13"/>
  <c r="N643" i="8"/>
  <c r="N643" i="13"/>
  <c r="G64" i="35"/>
  <c r="I64" i="35"/>
  <c r="H259" i="13"/>
  <c r="H259" i="8"/>
  <c r="G100" i="35"/>
  <c r="I100" i="35"/>
  <c r="H295" i="8"/>
  <c r="H295" i="13"/>
  <c r="M272" i="13"/>
  <c r="M272" i="8"/>
  <c r="K774" i="8"/>
  <c r="K774" i="13"/>
  <c r="J780" i="8"/>
  <c r="J780" i="13"/>
  <c r="J807" i="8"/>
  <c r="J807" i="13"/>
  <c r="N37" i="33"/>
  <c r="I169" i="35"/>
  <c r="G169" i="35"/>
  <c r="H364" i="13"/>
  <c r="H364" i="8"/>
  <c r="I188" i="35"/>
  <c r="G188" i="35"/>
  <c r="H383" i="8"/>
  <c r="H383" i="13"/>
  <c r="G97" i="35"/>
  <c r="I97" i="35"/>
  <c r="H292" i="8"/>
  <c r="H292" i="13"/>
  <c r="J640" i="8"/>
  <c r="J640" i="13"/>
  <c r="N812" i="8"/>
  <c r="N812" i="13"/>
  <c r="M650" i="8"/>
  <c r="M650" i="13"/>
  <c r="L179" i="33"/>
  <c r="M179" i="33"/>
  <c r="L176" i="33"/>
  <c r="M176" i="33"/>
  <c r="F693" i="8"/>
  <c r="F693" i="13"/>
  <c r="F814" i="8"/>
  <c r="F814" i="13"/>
  <c r="F807" i="8"/>
  <c r="F807" i="13"/>
  <c r="I88" i="33"/>
  <c r="G88" i="33"/>
  <c r="H88" i="33"/>
  <c r="D799" i="8"/>
  <c r="D799" i="13"/>
  <c r="D628" i="8"/>
  <c r="D628" i="13"/>
  <c r="C643" i="8"/>
  <c r="C643" i="13"/>
  <c r="C631" i="8"/>
  <c r="C631" i="13"/>
  <c r="C307" i="8"/>
  <c r="C307" i="13"/>
  <c r="C406" i="13"/>
  <c r="C406" i="8"/>
  <c r="C381" i="8"/>
  <c r="C381" i="13"/>
  <c r="C378" i="8"/>
  <c r="C378" i="13"/>
  <c r="C265" i="8"/>
  <c r="C265" i="13"/>
  <c r="C290" i="13"/>
  <c r="C290" i="8"/>
  <c r="C400" i="8"/>
  <c r="C400" i="13"/>
  <c r="N263" i="8"/>
  <c r="N263" i="13"/>
  <c r="N301" i="8"/>
  <c r="N301" i="13"/>
  <c r="N248" i="8"/>
  <c r="N248" i="13"/>
  <c r="N365" i="13"/>
  <c r="N365" i="8"/>
  <c r="N264" i="13"/>
  <c r="N264" i="8"/>
  <c r="N281" i="8"/>
  <c r="N281" i="13"/>
  <c r="N411" i="8"/>
  <c r="N411" i="13"/>
  <c r="M646" i="8"/>
  <c r="M646" i="13"/>
  <c r="J615" i="8"/>
  <c r="J615" i="13"/>
  <c r="K636" i="13"/>
  <c r="K636" i="8"/>
  <c r="K131" i="33"/>
  <c r="L131" i="33"/>
  <c r="J730" i="8"/>
  <c r="J730" i="13"/>
  <c r="M415" i="8"/>
  <c r="M415" i="13"/>
  <c r="M345" i="8"/>
  <c r="M345" i="13"/>
  <c r="M350" i="8"/>
  <c r="M350" i="13"/>
  <c r="M381" i="8"/>
  <c r="M381" i="13"/>
  <c r="M379" i="8"/>
  <c r="M379" i="13"/>
  <c r="G144" i="8"/>
  <c r="I144" i="8"/>
  <c r="G89" i="13"/>
  <c r="I89" i="13"/>
  <c r="I84" i="13"/>
  <c r="G84" i="13"/>
  <c r="G167" i="8"/>
  <c r="I167" i="8"/>
  <c r="G87" i="8"/>
  <c r="I87" i="8"/>
  <c r="G134" i="13"/>
  <c r="I134" i="13"/>
  <c r="I100" i="8"/>
  <c r="G100" i="8"/>
  <c r="I103" i="8"/>
  <c r="G103" i="8"/>
  <c r="G105" i="13"/>
  <c r="I105" i="13"/>
  <c r="G148" i="8"/>
  <c r="I148" i="8"/>
  <c r="G122" i="13"/>
  <c r="I122" i="13"/>
  <c r="I14" i="33"/>
  <c r="G14" i="33"/>
  <c r="H14" i="33"/>
  <c r="F644" i="8"/>
  <c r="F644" i="13"/>
  <c r="F731" i="8"/>
  <c r="F731" i="13"/>
  <c r="D266" i="8"/>
  <c r="D266" i="13"/>
  <c r="D294" i="8"/>
  <c r="D294" i="13"/>
  <c r="D377" i="8"/>
  <c r="D377" i="13"/>
  <c r="D373" i="8"/>
  <c r="D373" i="13"/>
  <c r="D298" i="8"/>
  <c r="D298" i="13"/>
  <c r="J24" i="35"/>
  <c r="K219" i="8"/>
  <c r="K219" i="13"/>
  <c r="J20" i="35"/>
  <c r="K215" i="8"/>
  <c r="K215" i="13"/>
  <c r="J37" i="35"/>
  <c r="K232" i="8"/>
  <c r="K232" i="13"/>
  <c r="N341" i="8"/>
  <c r="N341" i="13"/>
  <c r="N324" i="8"/>
  <c r="N324" i="13"/>
  <c r="N237" i="8"/>
  <c r="N237" i="13"/>
  <c r="N233" i="8"/>
  <c r="N233" i="13"/>
  <c r="N762" i="8"/>
  <c r="N762" i="13"/>
  <c r="N648" i="8"/>
  <c r="N648" i="13"/>
  <c r="M208" i="33"/>
  <c r="J109" i="33"/>
  <c r="J49" i="33"/>
  <c r="H102" i="33"/>
  <c r="J102" i="33"/>
  <c r="G693" i="8"/>
  <c r="G693" i="13"/>
  <c r="H784" i="8"/>
  <c r="H784" i="13"/>
  <c r="H788" i="8"/>
  <c r="H788" i="13"/>
  <c r="J685" i="13"/>
  <c r="J685" i="8"/>
  <c r="J82" i="33"/>
  <c r="I815" i="8"/>
  <c r="I815" i="13"/>
  <c r="D713" i="8"/>
  <c r="D713" i="13"/>
  <c r="E659" i="8"/>
  <c r="E659" i="13"/>
  <c r="D650" i="8"/>
  <c r="D650" i="13"/>
  <c r="D751" i="8"/>
  <c r="D751" i="13"/>
  <c r="D782" i="8"/>
  <c r="D782" i="13"/>
  <c r="E710" i="8"/>
  <c r="E710" i="13"/>
  <c r="F657" i="8"/>
  <c r="F657" i="13"/>
  <c r="E109" i="33"/>
  <c r="F109" i="33"/>
  <c r="E806" i="8"/>
  <c r="E806" i="13"/>
  <c r="E755" i="8"/>
  <c r="E755" i="13"/>
  <c r="E150" i="33"/>
  <c r="F150" i="33"/>
  <c r="M132" i="33"/>
  <c r="M627" i="8"/>
  <c r="M627" i="13"/>
  <c r="E16" i="33"/>
  <c r="F16" i="33"/>
  <c r="E39" i="33"/>
  <c r="F39" i="33"/>
  <c r="E736" i="8"/>
  <c r="E736" i="13"/>
  <c r="N716" i="8"/>
  <c r="N716" i="13"/>
  <c r="C717" i="8"/>
  <c r="C717" i="13"/>
  <c r="C49" i="33"/>
  <c r="D49" i="33"/>
  <c r="C691" i="8"/>
  <c r="C691" i="13"/>
  <c r="C718" i="8"/>
  <c r="C718" i="13"/>
  <c r="C783" i="8"/>
  <c r="C783" i="13"/>
  <c r="C693" i="8"/>
  <c r="C693" i="13"/>
  <c r="C786" i="8"/>
  <c r="C786" i="13"/>
  <c r="C765" i="8"/>
  <c r="C765" i="13"/>
  <c r="C703" i="8"/>
  <c r="C703" i="13"/>
  <c r="C745" i="8"/>
  <c r="C745" i="13"/>
  <c r="H724" i="8"/>
  <c r="H724" i="13"/>
  <c r="M622" i="8"/>
  <c r="M622" i="13"/>
  <c r="M23" i="33"/>
  <c r="N23" i="33"/>
  <c r="M795" i="8"/>
  <c r="M795" i="13"/>
  <c r="M615" i="8"/>
  <c r="M615" i="13"/>
  <c r="N199" i="33"/>
  <c r="N751" i="8"/>
  <c r="N751" i="13"/>
  <c r="L43" i="35"/>
  <c r="L44" i="35"/>
  <c r="L138" i="35"/>
  <c r="L32" i="35"/>
  <c r="L128" i="35"/>
  <c r="L24" i="35"/>
  <c r="L26" i="35"/>
  <c r="L135" i="35"/>
  <c r="L13" i="35"/>
  <c r="L173" i="35"/>
  <c r="L15" i="35"/>
  <c r="L47" i="35"/>
  <c r="L143" i="35"/>
  <c r="L38" i="35"/>
  <c r="L12" i="35"/>
  <c r="L42" i="35"/>
  <c r="L28" i="35"/>
  <c r="L145" i="35"/>
  <c r="L17" i="35"/>
  <c r="L201" i="35"/>
  <c r="L19" i="35"/>
  <c r="L200" i="35"/>
  <c r="L131" i="35"/>
  <c r="L29" i="35"/>
  <c r="L14" i="35"/>
  <c r="L127" i="35"/>
  <c r="L136" i="35"/>
  <c r="L146" i="35"/>
  <c r="L41" i="35"/>
  <c r="L222" i="35"/>
  <c r="L23" i="35"/>
  <c r="L132" i="35"/>
  <c r="L33" i="35"/>
  <c r="L16" i="35"/>
  <c r="L137" i="35"/>
  <c r="L141" i="35"/>
  <c r="L21" i="35"/>
  <c r="L144" i="35"/>
  <c r="L139" i="35"/>
  <c r="L27" i="35"/>
  <c r="L134" i="35"/>
  <c r="L36" i="35"/>
  <c r="L197" i="35"/>
  <c r="L34" i="35"/>
  <c r="L199" i="35"/>
  <c r="L202" i="35"/>
  <c r="L31" i="35"/>
  <c r="L129" i="35"/>
  <c r="L10" i="35"/>
  <c r="L198" i="35"/>
  <c r="L35" i="35"/>
  <c r="L46" i="35"/>
  <c r="L20" i="35"/>
  <c r="L130" i="35"/>
  <c r="L18" i="35"/>
  <c r="L142" i="35"/>
  <c r="L30" i="35"/>
  <c r="L40" i="35"/>
  <c r="L25" i="35"/>
  <c r="L140" i="35"/>
  <c r="L37" i="35"/>
  <c r="L22" i="35"/>
  <c r="L133" i="35"/>
  <c r="L45" i="35"/>
  <c r="L39" i="35"/>
  <c r="L11" i="35"/>
  <c r="M766" i="8"/>
  <c r="M766" i="13"/>
  <c r="N654" i="8"/>
  <c r="N654" i="13"/>
  <c r="K688" i="8"/>
  <c r="K688" i="13"/>
  <c r="L89" i="33"/>
  <c r="K110" i="33"/>
  <c r="L110" i="33"/>
  <c r="K665" i="8"/>
  <c r="K665" i="13"/>
  <c r="L112" i="33"/>
  <c r="K75" i="33"/>
  <c r="K708" i="8"/>
  <c r="K708" i="13"/>
  <c r="L69" i="33"/>
  <c r="J662" i="8"/>
  <c r="J662" i="13"/>
  <c r="K756" i="8"/>
  <c r="K756" i="13"/>
  <c r="K154" i="33"/>
  <c r="K811" i="8"/>
  <c r="K811" i="13"/>
  <c r="L161" i="33"/>
  <c r="K86" i="33"/>
  <c r="L86" i="33"/>
  <c r="K162" i="33"/>
  <c r="L162" i="33"/>
  <c r="J810" i="8"/>
  <c r="J810" i="13"/>
  <c r="K746" i="13"/>
  <c r="K746" i="8"/>
  <c r="J812" i="13"/>
  <c r="J812" i="8"/>
  <c r="N730" i="8"/>
  <c r="N730" i="13"/>
  <c r="N794" i="8"/>
  <c r="N794" i="13"/>
  <c r="N640" i="8"/>
  <c r="N640" i="13"/>
  <c r="G170" i="35"/>
  <c r="I170" i="35"/>
  <c r="H365" i="8"/>
  <c r="H365" i="13"/>
  <c r="G49" i="35"/>
  <c r="I49" i="35"/>
  <c r="H244" i="8"/>
  <c r="H244" i="13"/>
  <c r="G120" i="35"/>
  <c r="I120" i="35"/>
  <c r="H315" i="13"/>
  <c r="H315" i="8"/>
  <c r="I186" i="35"/>
  <c r="G186" i="35"/>
  <c r="H381" i="8"/>
  <c r="H381" i="13"/>
  <c r="I154" i="35"/>
  <c r="G154" i="35"/>
  <c r="H349" i="8"/>
  <c r="H349" i="13"/>
  <c r="I204" i="35"/>
  <c r="G204" i="35"/>
  <c r="H399" i="8"/>
  <c r="H399" i="13"/>
  <c r="G183" i="35"/>
  <c r="I183" i="35"/>
  <c r="H378" i="8"/>
  <c r="H378" i="13"/>
  <c r="I212" i="35"/>
  <c r="G212" i="35"/>
  <c r="H407" i="8"/>
  <c r="H407" i="13"/>
  <c r="G80" i="35"/>
  <c r="I80" i="35"/>
  <c r="H275" i="8"/>
  <c r="H275" i="13"/>
  <c r="G101" i="35"/>
  <c r="I101" i="35"/>
  <c r="H296" i="13"/>
  <c r="H296" i="8"/>
  <c r="G83" i="35"/>
  <c r="I83" i="35"/>
  <c r="H278" i="13"/>
  <c r="H278" i="8"/>
  <c r="G109" i="35"/>
  <c r="I109" i="35"/>
  <c r="H304" i="8"/>
  <c r="H304" i="13"/>
  <c r="G91" i="35"/>
  <c r="I91" i="35"/>
  <c r="H286" i="8"/>
  <c r="H286" i="13"/>
  <c r="G117" i="35"/>
  <c r="I117" i="35"/>
  <c r="H312" i="8"/>
  <c r="H312" i="13"/>
  <c r="G96" i="35"/>
  <c r="I96" i="35"/>
  <c r="H291" i="8"/>
  <c r="H291" i="13"/>
  <c r="G166" i="35"/>
  <c r="I166" i="35"/>
  <c r="H361" i="8"/>
  <c r="H361" i="13"/>
  <c r="J626" i="8"/>
  <c r="J626" i="13"/>
  <c r="N813" i="8"/>
  <c r="N813" i="13"/>
  <c r="J643" i="13"/>
  <c r="J643" i="8"/>
  <c r="L49" i="33"/>
  <c r="L80" i="33"/>
  <c r="M701" i="8"/>
  <c r="M701" i="13"/>
  <c r="L100" i="33"/>
  <c r="M100" i="33"/>
  <c r="M702" i="8"/>
  <c r="M702" i="13"/>
  <c r="L55" i="33"/>
  <c r="M55" i="33"/>
  <c r="L812" i="8"/>
  <c r="L812" i="13"/>
  <c r="L786" i="8"/>
  <c r="L786" i="13"/>
  <c r="L815" i="8"/>
  <c r="L815" i="13"/>
  <c r="L181" i="33"/>
  <c r="M181" i="33"/>
  <c r="L788" i="8"/>
  <c r="L788" i="13"/>
  <c r="L214" i="33"/>
  <c r="M214" i="33"/>
  <c r="L168" i="33"/>
  <c r="L156" i="33"/>
  <c r="M156" i="33"/>
  <c r="L785" i="8"/>
  <c r="L785" i="13"/>
  <c r="I107" i="33"/>
  <c r="G107" i="33"/>
  <c r="H107" i="33"/>
  <c r="F655" i="8"/>
  <c r="F655" i="13"/>
  <c r="I109" i="33"/>
  <c r="G109" i="33"/>
  <c r="H109" i="33"/>
  <c r="F718" i="8"/>
  <c r="F718" i="13"/>
  <c r="I89" i="33"/>
  <c r="H89" i="33"/>
  <c r="G89" i="33"/>
  <c r="I110" i="33"/>
  <c r="G110" i="33"/>
  <c r="H110" i="33"/>
  <c r="I92" i="33"/>
  <c r="G92" i="33"/>
  <c r="H92" i="33"/>
  <c r="F667" i="8"/>
  <c r="F667" i="13"/>
  <c r="F784" i="8"/>
  <c r="F784" i="13"/>
  <c r="F809" i="8"/>
  <c r="F809" i="13"/>
  <c r="G156" i="33"/>
  <c r="I156" i="33"/>
  <c r="F156" i="33"/>
  <c r="H156" i="33"/>
  <c r="I149" i="33"/>
  <c r="G149" i="33"/>
  <c r="H149" i="33"/>
  <c r="F813" i="8"/>
  <c r="F813" i="13"/>
  <c r="I160" i="33"/>
  <c r="F160" i="33"/>
  <c r="G160" i="33"/>
  <c r="H160" i="33"/>
  <c r="F763" i="8"/>
  <c r="F763" i="13"/>
  <c r="F762" i="8"/>
  <c r="F762" i="13"/>
  <c r="D620" i="8"/>
  <c r="D620" i="13"/>
  <c r="D627" i="8"/>
  <c r="D627" i="13"/>
  <c r="D629" i="8"/>
  <c r="D629" i="13"/>
  <c r="D741" i="8"/>
  <c r="D741" i="13"/>
  <c r="D738" i="8"/>
  <c r="D738" i="13"/>
  <c r="D634" i="8"/>
  <c r="D634" i="13"/>
  <c r="E40" i="33"/>
  <c r="E29" i="33"/>
  <c r="D29" i="33"/>
  <c r="C640" i="8"/>
  <c r="C640" i="13"/>
  <c r="C729" i="8"/>
  <c r="C729" i="13"/>
  <c r="C741" i="8"/>
  <c r="C741" i="13"/>
  <c r="C740" i="8"/>
  <c r="C740" i="13"/>
  <c r="C628" i="8"/>
  <c r="C628" i="13"/>
  <c r="C819" i="8"/>
  <c r="C819" i="13"/>
  <c r="C727" i="8"/>
  <c r="C727" i="13"/>
  <c r="C612" i="8"/>
  <c r="C612" i="13"/>
  <c r="C796" i="13"/>
  <c r="C796" i="8"/>
  <c r="C304" i="8"/>
  <c r="C304" i="13"/>
  <c r="C247" i="8"/>
  <c r="C247" i="13"/>
  <c r="C273" i="8"/>
  <c r="C273" i="13"/>
  <c r="C258" i="8"/>
  <c r="C258" i="13"/>
  <c r="C357" i="8"/>
  <c r="C357" i="13"/>
  <c r="C288" i="8"/>
  <c r="C288" i="13"/>
  <c r="C356" i="13"/>
  <c r="C356" i="8"/>
  <c r="C271" i="8"/>
  <c r="C271" i="13"/>
  <c r="C245" i="8"/>
  <c r="C245" i="13"/>
  <c r="C277" i="8"/>
  <c r="C277" i="13"/>
  <c r="C382" i="8"/>
  <c r="C382" i="13"/>
  <c r="C376" i="13"/>
  <c r="C376" i="8"/>
  <c r="C255" i="13"/>
  <c r="C255" i="8"/>
  <c r="C353" i="8"/>
  <c r="C353" i="13"/>
  <c r="C272" i="8"/>
  <c r="C272" i="13"/>
  <c r="C351" i="8"/>
  <c r="C351" i="13"/>
  <c r="N244" i="13"/>
  <c r="N244" i="8"/>
  <c r="N306" i="8"/>
  <c r="N306" i="13"/>
  <c r="N344" i="8"/>
  <c r="N344" i="13"/>
  <c r="N286" i="8"/>
  <c r="N286" i="13"/>
  <c r="N250" i="8"/>
  <c r="N250" i="13"/>
  <c r="N373" i="8"/>
  <c r="N373" i="13"/>
  <c r="N302" i="8"/>
  <c r="N302" i="13"/>
  <c r="N310" i="8"/>
  <c r="N310" i="13"/>
  <c r="N370" i="8"/>
  <c r="N370" i="13"/>
  <c r="N292" i="8"/>
  <c r="N292" i="13"/>
  <c r="N378" i="8"/>
  <c r="N378" i="13"/>
  <c r="N296" i="8"/>
  <c r="N296" i="13"/>
  <c r="N386" i="8"/>
  <c r="N386" i="13"/>
  <c r="N304" i="8"/>
  <c r="N304" i="13"/>
  <c r="N404" i="8"/>
  <c r="N404" i="13"/>
  <c r="N312" i="8"/>
  <c r="N312" i="13"/>
  <c r="N412" i="8"/>
  <c r="N412" i="13"/>
  <c r="L607" i="8"/>
  <c r="L607" i="13"/>
  <c r="L624" i="8"/>
  <c r="L624" i="13"/>
  <c r="K130" i="33"/>
  <c r="L130" i="33"/>
  <c r="K28" i="33"/>
  <c r="L28" i="33"/>
  <c r="K726" i="8"/>
  <c r="K726" i="13"/>
  <c r="K137" i="33"/>
  <c r="L137" i="33"/>
  <c r="K731" i="8"/>
  <c r="K731" i="13"/>
  <c r="J634" i="13"/>
  <c r="J634" i="8"/>
  <c r="K770" i="8"/>
  <c r="K770" i="13"/>
  <c r="J732" i="8"/>
  <c r="J732" i="13"/>
  <c r="J736" i="8"/>
  <c r="J736" i="13"/>
  <c r="M346" i="13"/>
  <c r="M346" i="8"/>
  <c r="M284" i="8"/>
  <c r="M284" i="13"/>
  <c r="M405" i="8"/>
  <c r="M405" i="13"/>
  <c r="M306" i="8"/>
  <c r="M306" i="13"/>
  <c r="M412" i="8"/>
  <c r="M412" i="13"/>
  <c r="M255" i="8"/>
  <c r="M255" i="13"/>
  <c r="M399" i="8"/>
  <c r="M399" i="13"/>
  <c r="M291" i="8"/>
  <c r="M291" i="13"/>
  <c r="M351" i="8"/>
  <c r="M351" i="13"/>
  <c r="M294" i="8"/>
  <c r="M294" i="13"/>
  <c r="M283" i="8"/>
  <c r="M283" i="13"/>
  <c r="M344" i="13"/>
  <c r="M344" i="8"/>
  <c r="M246" i="8"/>
  <c r="M246" i="13"/>
  <c r="M382" i="8"/>
  <c r="M382" i="13"/>
  <c r="M245" i="8"/>
  <c r="M245" i="13"/>
  <c r="M247" i="8"/>
  <c r="M247" i="13"/>
  <c r="M390" i="8"/>
  <c r="M390" i="13"/>
  <c r="G54" i="8"/>
  <c r="I54" i="8"/>
  <c r="I151" i="13"/>
  <c r="G151" i="13"/>
  <c r="G121" i="8"/>
  <c r="I121" i="8"/>
  <c r="G38" i="8"/>
  <c r="I38" i="8"/>
  <c r="G48" i="8"/>
  <c r="I48" i="8"/>
  <c r="G123" i="8"/>
  <c r="I123" i="8"/>
  <c r="G196" i="13"/>
  <c r="I196" i="13"/>
  <c r="I148" i="13"/>
  <c r="G148" i="13"/>
  <c r="G153" i="8"/>
  <c r="I153" i="8"/>
  <c r="I116" i="8"/>
  <c r="G116" i="8"/>
  <c r="I192" i="8"/>
  <c r="G192" i="8"/>
  <c r="I164" i="13"/>
  <c r="G164" i="13"/>
  <c r="I146" i="8"/>
  <c r="G146" i="8"/>
  <c r="G69" i="8"/>
  <c r="I69" i="8"/>
  <c r="I134" i="8"/>
  <c r="G134" i="8"/>
  <c r="G169" i="13"/>
  <c r="I169" i="13"/>
  <c r="I171" i="13"/>
  <c r="G171" i="13"/>
  <c r="I63" i="8"/>
  <c r="G63" i="8"/>
  <c r="I197" i="8"/>
  <c r="G197" i="8"/>
  <c r="I83" i="13"/>
  <c r="G83" i="13"/>
  <c r="G135" i="13"/>
  <c r="I135" i="13"/>
  <c r="I71" i="8"/>
  <c r="G71" i="8"/>
  <c r="G43" i="8"/>
  <c r="I43" i="8"/>
  <c r="G158" i="8"/>
  <c r="I158" i="8"/>
  <c r="I39" i="13"/>
  <c r="G39" i="13"/>
  <c r="G39" i="8"/>
  <c r="I39" i="8"/>
  <c r="G186" i="8"/>
  <c r="I186" i="8"/>
  <c r="I101" i="8"/>
  <c r="G101" i="8"/>
  <c r="I141" i="13"/>
  <c r="G141" i="13"/>
  <c r="I180" i="13"/>
  <c r="G180" i="13"/>
  <c r="G112" i="8"/>
  <c r="I112" i="8"/>
  <c r="I82" i="8"/>
  <c r="G82" i="8"/>
  <c r="G182" i="8"/>
  <c r="I182" i="8"/>
  <c r="G175" i="13"/>
  <c r="I175" i="13"/>
  <c r="G189" i="13"/>
  <c r="I189" i="13"/>
  <c r="G61" i="13"/>
  <c r="I61" i="13"/>
  <c r="G64" i="13"/>
  <c r="I64" i="13"/>
  <c r="G92" i="13"/>
  <c r="I92" i="13"/>
  <c r="G112" i="13"/>
  <c r="I112" i="13"/>
  <c r="I94" i="13"/>
  <c r="G94" i="13"/>
  <c r="I16" i="33"/>
  <c r="G16" i="33"/>
  <c r="H16" i="33"/>
  <c r="I23" i="33"/>
  <c r="G23" i="33"/>
  <c r="H23" i="33"/>
  <c r="I45" i="33"/>
  <c r="G45" i="33"/>
  <c r="H45" i="33"/>
  <c r="F724" i="8"/>
  <c r="F724" i="13"/>
  <c r="F738" i="8"/>
  <c r="F738" i="13"/>
  <c r="F795" i="8"/>
  <c r="F795" i="13"/>
  <c r="F733" i="8"/>
  <c r="F733" i="13"/>
  <c r="F770" i="8"/>
  <c r="F770" i="13"/>
  <c r="D289" i="8"/>
  <c r="D289" i="13"/>
  <c r="D408" i="13"/>
  <c r="D408" i="8"/>
  <c r="D401" i="8"/>
  <c r="D401" i="13"/>
  <c r="D287" i="8"/>
  <c r="D287" i="13"/>
  <c r="D301" i="8"/>
  <c r="D301" i="13"/>
  <c r="D295" i="8"/>
  <c r="D295" i="13"/>
  <c r="D284" i="8"/>
  <c r="D284" i="13"/>
  <c r="D313" i="8"/>
  <c r="D313" i="13"/>
  <c r="D376" i="8"/>
  <c r="D376" i="13"/>
  <c r="D352" i="8"/>
  <c r="D352" i="13"/>
  <c r="D384" i="8"/>
  <c r="D384" i="13"/>
  <c r="D310" i="8"/>
  <c r="D310" i="13"/>
  <c r="D253" i="8"/>
  <c r="D253" i="13"/>
  <c r="D299" i="8"/>
  <c r="D299" i="13"/>
  <c r="D272" i="8"/>
  <c r="D272" i="13"/>
  <c r="D349" i="13"/>
  <c r="D349" i="8"/>
  <c r="J134" i="35"/>
  <c r="K329" i="8"/>
  <c r="K329" i="13"/>
  <c r="J128" i="35"/>
  <c r="K323" i="8"/>
  <c r="K323" i="13"/>
  <c r="J40" i="35"/>
  <c r="K235" i="13"/>
  <c r="K235" i="8"/>
  <c r="J17" i="35"/>
  <c r="K212" i="8"/>
  <c r="K212" i="13"/>
  <c r="J33" i="35"/>
  <c r="K228" i="8"/>
  <c r="K228" i="13"/>
  <c r="J30" i="35"/>
  <c r="K225" i="13"/>
  <c r="K225" i="8"/>
  <c r="J34" i="35"/>
  <c r="K229" i="13"/>
  <c r="K229" i="8"/>
  <c r="J142" i="35"/>
  <c r="K337" i="8"/>
  <c r="K337" i="13"/>
  <c r="N234" i="13"/>
  <c r="N234" i="8"/>
  <c r="N332" i="8"/>
  <c r="N332" i="13"/>
  <c r="N326" i="8"/>
  <c r="N326" i="13"/>
  <c r="N340" i="8"/>
  <c r="N340" i="13"/>
  <c r="N334" i="8"/>
  <c r="N334" i="13"/>
  <c r="N327" i="13"/>
  <c r="N327" i="8"/>
  <c r="N329" i="8"/>
  <c r="N329" i="13"/>
  <c r="N396" i="8"/>
  <c r="N396" i="13"/>
  <c r="N229" i="13"/>
  <c r="N229" i="8"/>
  <c r="M165" i="33"/>
  <c r="M786" i="8"/>
  <c r="M786" i="13"/>
  <c r="J103" i="33"/>
  <c r="K103" i="33"/>
  <c r="J89" i="33"/>
  <c r="K89" i="33"/>
  <c r="J74" i="33"/>
  <c r="K74" i="33"/>
  <c r="H96" i="33"/>
  <c r="J96" i="33"/>
  <c r="K96" i="33"/>
  <c r="J105" i="33"/>
  <c r="H650" i="8"/>
  <c r="H650" i="13"/>
  <c r="I693" i="8"/>
  <c r="I693" i="13"/>
  <c r="J114" i="33"/>
  <c r="J106" i="33"/>
  <c r="H69" i="33"/>
  <c r="J69" i="33"/>
  <c r="K69" i="33"/>
  <c r="I655" i="8"/>
  <c r="I655" i="13"/>
  <c r="G714" i="8"/>
  <c r="G714" i="13"/>
  <c r="H807" i="8"/>
  <c r="H807" i="13"/>
  <c r="H813" i="8"/>
  <c r="H813" i="13"/>
  <c r="I782" i="8"/>
  <c r="I782" i="13"/>
  <c r="J162" i="33"/>
  <c r="I807" i="8"/>
  <c r="I807" i="13"/>
  <c r="G778" i="8"/>
  <c r="G778" i="13"/>
  <c r="H809" i="8"/>
  <c r="H809" i="13"/>
  <c r="I778" i="8"/>
  <c r="I778" i="13"/>
  <c r="J159" i="33"/>
  <c r="J207" i="33"/>
  <c r="G814" i="8"/>
  <c r="G814" i="13"/>
  <c r="G777" i="8"/>
  <c r="G777" i="13"/>
  <c r="J205" i="33"/>
  <c r="I761" i="13"/>
  <c r="I761" i="8"/>
  <c r="J164" i="33"/>
  <c r="H164" i="33"/>
  <c r="J122" i="33"/>
  <c r="H122" i="33"/>
  <c r="D717" i="8"/>
  <c r="D717" i="13"/>
  <c r="D71" i="33"/>
  <c r="E71" i="33"/>
  <c r="D653" i="8"/>
  <c r="D653" i="13"/>
  <c r="D100" i="33"/>
  <c r="E100" i="33"/>
  <c r="D663" i="8"/>
  <c r="D663" i="13"/>
  <c r="D675" i="8"/>
  <c r="D675" i="13"/>
  <c r="D666" i="8"/>
  <c r="D666" i="13"/>
  <c r="D747" i="8"/>
  <c r="D747" i="13"/>
  <c r="D87" i="33"/>
  <c r="E87" i="33"/>
  <c r="D754" i="8"/>
  <c r="D754" i="13"/>
  <c r="D777" i="8"/>
  <c r="D777" i="13"/>
  <c r="D788" i="8"/>
  <c r="D788" i="13"/>
  <c r="D806" i="8"/>
  <c r="D806" i="13"/>
  <c r="D678" i="8"/>
  <c r="D678" i="13"/>
  <c r="D793" i="8"/>
  <c r="D793" i="13"/>
  <c r="F107" i="33"/>
  <c r="F50" i="33"/>
  <c r="E713" i="8"/>
  <c r="E713" i="13"/>
  <c r="F68" i="33"/>
  <c r="E667" i="8"/>
  <c r="E667" i="13"/>
  <c r="E718" i="8"/>
  <c r="E718" i="13"/>
  <c r="E717" i="8"/>
  <c r="E717" i="13"/>
  <c r="E105" i="33"/>
  <c r="F105" i="33"/>
  <c r="E759" i="8"/>
  <c r="E759" i="13"/>
  <c r="E754" i="8"/>
  <c r="E754" i="13"/>
  <c r="E811" i="8"/>
  <c r="E811" i="13"/>
  <c r="E767" i="8"/>
  <c r="E767" i="13"/>
  <c r="E775" i="8"/>
  <c r="E775" i="13"/>
  <c r="E807" i="8"/>
  <c r="E807" i="13"/>
  <c r="E220" i="33"/>
  <c r="F220" i="33"/>
  <c r="E782" i="8"/>
  <c r="E782" i="13"/>
  <c r="L21" i="33"/>
  <c r="L12" i="33"/>
  <c r="M12" i="33"/>
  <c r="L138" i="33"/>
  <c r="M138" i="33"/>
  <c r="L143" i="33"/>
  <c r="L35" i="33"/>
  <c r="L222" i="33"/>
  <c r="M222" i="33"/>
  <c r="L134" i="33"/>
  <c r="M134" i="33"/>
  <c r="L794" i="8"/>
  <c r="L794" i="13"/>
  <c r="F26" i="33"/>
  <c r="E14" i="33"/>
  <c r="F14" i="33"/>
  <c r="E632" i="8"/>
  <c r="E632" i="13"/>
  <c r="E730" i="8"/>
  <c r="E730" i="13"/>
  <c r="E633" i="8"/>
  <c r="E633" i="13"/>
  <c r="E28" i="33"/>
  <c r="F28" i="33"/>
  <c r="E11" i="33"/>
  <c r="F11" i="33"/>
  <c r="E728" i="8"/>
  <c r="E728" i="13"/>
  <c r="M785" i="8"/>
  <c r="M785" i="13"/>
  <c r="C777" i="8"/>
  <c r="C777" i="13"/>
  <c r="C650" i="8"/>
  <c r="C650" i="13"/>
  <c r="C698" i="8"/>
  <c r="C698" i="13"/>
  <c r="C661" i="8"/>
  <c r="C661" i="13"/>
  <c r="C752" i="8"/>
  <c r="C752" i="13"/>
  <c r="C812" i="8"/>
  <c r="C812" i="13"/>
  <c r="C704" i="8"/>
  <c r="C704" i="13"/>
  <c r="C706" i="8"/>
  <c r="C706" i="13"/>
  <c r="C678" i="8"/>
  <c r="C678" i="13"/>
  <c r="C62" i="33"/>
  <c r="D62" i="33"/>
  <c r="C793" i="8"/>
  <c r="C793" i="13"/>
  <c r="C778" i="8"/>
  <c r="C778" i="13"/>
  <c r="C806" i="8"/>
  <c r="C806" i="13"/>
  <c r="C681" i="8"/>
  <c r="C681" i="13"/>
  <c r="C792" i="8"/>
  <c r="C792" i="13"/>
  <c r="C766" i="8"/>
  <c r="C766" i="13"/>
  <c r="C60" i="33"/>
  <c r="D60" i="33"/>
  <c r="M22" i="33"/>
  <c r="N22" i="33"/>
  <c r="M27" i="33"/>
  <c r="N27" i="33"/>
  <c r="M129" i="33"/>
  <c r="M794" i="8"/>
  <c r="M794" i="13"/>
  <c r="N201" i="33"/>
  <c r="N759" i="8"/>
  <c r="N759" i="13"/>
  <c r="J624" i="8"/>
  <c r="J624" i="13"/>
  <c r="J714" i="8"/>
  <c r="J714" i="13"/>
  <c r="K779" i="8"/>
  <c r="K779" i="13"/>
  <c r="K817" i="8"/>
  <c r="K817" i="13"/>
  <c r="L165" i="35"/>
  <c r="L164" i="35"/>
  <c r="L115" i="35"/>
  <c r="L114" i="35"/>
  <c r="L117" i="35"/>
  <c r="L50" i="35"/>
  <c r="L112" i="35"/>
  <c r="L80" i="35"/>
  <c r="L89" i="35"/>
  <c r="L113" i="35"/>
  <c r="L81" i="35"/>
  <c r="L66" i="35"/>
  <c r="L87" i="35"/>
  <c r="L101" i="35"/>
  <c r="L157" i="35"/>
  <c r="L156" i="35"/>
  <c r="L107" i="35"/>
  <c r="L106" i="35"/>
  <c r="L111" i="35"/>
  <c r="L92" i="35"/>
  <c r="L216" i="35"/>
  <c r="L74" i="35"/>
  <c r="L83" i="35"/>
  <c r="L109" i="35"/>
  <c r="L69" i="35"/>
  <c r="L62" i="35"/>
  <c r="L169" i="35"/>
  <c r="L55" i="35"/>
  <c r="L149" i="35"/>
  <c r="L148" i="35"/>
  <c r="L99" i="35"/>
  <c r="L223" i="35"/>
  <c r="L105" i="35"/>
  <c r="L214" i="35"/>
  <c r="L84" i="35"/>
  <c r="L168" i="35"/>
  <c r="L51" i="35"/>
  <c r="L207" i="35"/>
  <c r="L97" i="35"/>
  <c r="L57" i="35"/>
  <c r="L191" i="35"/>
  <c r="L108" i="35"/>
  <c r="L220" i="35"/>
  <c r="L218" i="35"/>
  <c r="L217" i="35"/>
  <c r="L204" i="35"/>
  <c r="L212" i="35"/>
  <c r="L93" i="35"/>
  <c r="L206" i="35"/>
  <c r="L76" i="35"/>
  <c r="L166" i="35"/>
  <c r="L163" i="35"/>
  <c r="L186" i="35"/>
  <c r="L94" i="35"/>
  <c r="L52" i="35"/>
  <c r="L155" i="35"/>
  <c r="L82" i="35"/>
  <c r="L208" i="35"/>
  <c r="L211" i="35"/>
  <c r="L210" i="35"/>
  <c r="L187" i="35"/>
  <c r="L188" i="35"/>
  <c r="L215" i="35"/>
  <c r="L85" i="35"/>
  <c r="L170" i="35"/>
  <c r="L67" i="35"/>
  <c r="L121" i="35"/>
  <c r="L161" i="35"/>
  <c r="L72" i="35"/>
  <c r="L65" i="35"/>
  <c r="L213" i="35"/>
  <c r="L150" i="35"/>
  <c r="L79" i="35"/>
  <c r="L160" i="35"/>
  <c r="L91" i="35"/>
  <c r="L116" i="35"/>
  <c r="L196" i="35"/>
  <c r="L195" i="35"/>
  <c r="L181" i="35"/>
  <c r="L182" i="35"/>
  <c r="L179" i="35"/>
  <c r="L77" i="35"/>
  <c r="L162" i="35"/>
  <c r="L58" i="35"/>
  <c r="L110" i="35"/>
  <c r="L103" i="35"/>
  <c r="L56" i="35"/>
  <c r="L60" i="35"/>
  <c r="L209" i="35"/>
  <c r="L104" i="35"/>
  <c r="L63" i="35"/>
  <c r="L70" i="35"/>
  <c r="L178" i="35"/>
  <c r="L64" i="35"/>
  <c r="L205" i="35"/>
  <c r="L96" i="35"/>
  <c r="L88" i="35"/>
  <c r="L185" i="35"/>
  <c r="L184" i="35"/>
  <c r="L175" i="35"/>
  <c r="L158" i="35"/>
  <c r="L167" i="35"/>
  <c r="L68" i="35"/>
  <c r="L154" i="35"/>
  <c r="L49" i="35"/>
  <c r="L102" i="35"/>
  <c r="L100" i="35"/>
  <c r="L194" i="35"/>
  <c r="L153" i="35"/>
  <c r="L78" i="35"/>
  <c r="L98" i="35"/>
  <c r="L120" i="35"/>
  <c r="L183" i="35"/>
  <c r="L71" i="35"/>
  <c r="L177" i="35"/>
  <c r="L176" i="35"/>
  <c r="L86" i="35"/>
  <c r="L189" i="35"/>
  <c r="L151" i="35"/>
  <c r="L95" i="35"/>
  <c r="L152" i="35"/>
  <c r="L180" i="35"/>
  <c r="L118" i="35"/>
  <c r="L159" i="35"/>
  <c r="L119" i="35"/>
  <c r="L53" i="35"/>
  <c r="L59" i="35"/>
  <c r="L75" i="35"/>
  <c r="L90" i="35"/>
  <c r="I180" i="35"/>
  <c r="G180" i="35"/>
  <c r="H375" i="8"/>
  <c r="H375" i="13"/>
  <c r="I74" i="35"/>
  <c r="G74" i="35"/>
  <c r="H269" i="8"/>
  <c r="H269" i="13"/>
  <c r="G115" i="35"/>
  <c r="I115" i="35"/>
  <c r="H310" i="8"/>
  <c r="H310" i="13"/>
  <c r="M655" i="8"/>
  <c r="M655" i="13"/>
  <c r="M686" i="8"/>
  <c r="M686" i="13"/>
  <c r="L653" i="8"/>
  <c r="L653" i="13"/>
  <c r="L212" i="33"/>
  <c r="M212" i="33"/>
  <c r="F714" i="8"/>
  <c r="F714" i="13"/>
  <c r="G209" i="33"/>
  <c r="I209" i="33"/>
  <c r="F209" i="33"/>
  <c r="H209" i="33"/>
  <c r="F781" i="8"/>
  <c r="F781" i="13"/>
  <c r="D24" i="33"/>
  <c r="E24" i="33"/>
  <c r="D631" i="8"/>
  <c r="D631" i="13"/>
  <c r="C632" i="8"/>
  <c r="C632" i="13"/>
  <c r="C770" i="8"/>
  <c r="C770" i="13"/>
  <c r="C315" i="13"/>
  <c r="C315" i="8"/>
  <c r="C346" i="8"/>
  <c r="C346" i="13"/>
  <c r="C412" i="8"/>
  <c r="C412" i="13"/>
  <c r="N359" i="8"/>
  <c r="N359" i="13"/>
  <c r="N348" i="13"/>
  <c r="N348" i="8"/>
  <c r="N356" i="13"/>
  <c r="N356" i="8"/>
  <c r="N646" i="8"/>
  <c r="N646" i="13"/>
  <c r="K615" i="8"/>
  <c r="K615" i="13"/>
  <c r="K618" i="8"/>
  <c r="K618" i="13"/>
  <c r="K30" i="33"/>
  <c r="L30" i="33"/>
  <c r="J644" i="8"/>
  <c r="J644" i="13"/>
  <c r="M400" i="8"/>
  <c r="M400" i="13"/>
  <c r="M289" i="8"/>
  <c r="M289" i="13"/>
  <c r="M353" i="8"/>
  <c r="M353" i="13"/>
  <c r="G166" i="13"/>
  <c r="I166" i="13"/>
  <c r="G110" i="13"/>
  <c r="I110" i="13"/>
  <c r="G133" i="8"/>
  <c r="I133" i="8"/>
  <c r="G120" i="8"/>
  <c r="I120" i="8"/>
  <c r="G157" i="8"/>
  <c r="I157" i="8"/>
  <c r="G96" i="8"/>
  <c r="I96" i="8"/>
  <c r="G125" i="13"/>
  <c r="I125" i="13"/>
  <c r="I15" i="33"/>
  <c r="G15" i="33"/>
  <c r="H15" i="33"/>
  <c r="I31" i="33"/>
  <c r="G31" i="33"/>
  <c r="H31" i="33"/>
  <c r="D312" i="13"/>
  <c r="D312" i="8"/>
  <c r="D374" i="8"/>
  <c r="D374" i="13"/>
  <c r="D345" i="8"/>
  <c r="D345" i="13"/>
  <c r="J22" i="35"/>
  <c r="K217" i="8"/>
  <c r="K217" i="13"/>
  <c r="J129" i="35"/>
  <c r="K324" i="13"/>
  <c r="K324" i="8"/>
  <c r="N220" i="13"/>
  <c r="N220" i="8"/>
  <c r="N745" i="8"/>
  <c r="N745" i="13"/>
  <c r="N805" i="8"/>
  <c r="N805" i="13"/>
  <c r="J100" i="33"/>
  <c r="K100" i="33"/>
  <c r="J108" i="33"/>
  <c r="K108" i="33"/>
  <c r="J652" i="13"/>
  <c r="J652" i="8"/>
  <c r="J152" i="33"/>
  <c r="K152" i="33"/>
  <c r="I812" i="8"/>
  <c r="I812" i="13"/>
  <c r="H777" i="8"/>
  <c r="H777" i="13"/>
  <c r="D709" i="8"/>
  <c r="D709" i="13"/>
  <c r="D703" i="8"/>
  <c r="D703" i="13"/>
  <c r="D778" i="8"/>
  <c r="D778" i="13"/>
  <c r="D805" i="8"/>
  <c r="D805" i="13"/>
  <c r="E662" i="8"/>
  <c r="E662" i="13"/>
  <c r="E812" i="8"/>
  <c r="E812" i="13"/>
  <c r="E752" i="8"/>
  <c r="E752" i="13"/>
  <c r="L13" i="33"/>
  <c r="M13" i="33"/>
  <c r="M626" i="8"/>
  <c r="M626" i="13"/>
  <c r="E619" i="8"/>
  <c r="E619" i="13"/>
  <c r="F40" i="33"/>
  <c r="N708" i="8"/>
  <c r="N708" i="13"/>
  <c r="C751" i="8"/>
  <c r="C751" i="13"/>
  <c r="C677" i="8"/>
  <c r="C677" i="13"/>
  <c r="C654" i="8"/>
  <c r="C654" i="13"/>
  <c r="C803" i="8"/>
  <c r="C803" i="13"/>
  <c r="J611" i="8"/>
  <c r="J611" i="13"/>
  <c r="M727" i="8"/>
  <c r="M727" i="13"/>
  <c r="M637" i="8"/>
  <c r="M637" i="13"/>
  <c r="N703" i="8"/>
  <c r="N703" i="13"/>
  <c r="K716" i="8"/>
  <c r="K716" i="13"/>
  <c r="J716" i="8"/>
  <c r="J716" i="13"/>
  <c r="K781" i="8"/>
  <c r="K781" i="13"/>
  <c r="N130" i="33"/>
  <c r="G107" i="35"/>
  <c r="I107" i="35"/>
  <c r="H302" i="8"/>
  <c r="H302" i="13"/>
  <c r="I177" i="35"/>
  <c r="G177" i="35"/>
  <c r="H372" i="8"/>
  <c r="H372" i="13"/>
  <c r="I194" i="35"/>
  <c r="G194" i="35"/>
  <c r="H389" i="8"/>
  <c r="H389" i="13"/>
  <c r="I157" i="35"/>
  <c r="G157" i="35"/>
  <c r="H352" i="8"/>
  <c r="H352" i="13"/>
  <c r="J620" i="13"/>
  <c r="J620" i="8"/>
  <c r="L693" i="8"/>
  <c r="L693" i="13"/>
  <c r="L185" i="33"/>
  <c r="M185" i="33"/>
  <c r="L220" i="33"/>
  <c r="I78" i="33"/>
  <c r="G78" i="33"/>
  <c r="H78" i="33"/>
  <c r="F653" i="8"/>
  <c r="F653" i="13"/>
  <c r="F779" i="8"/>
  <c r="F779" i="13"/>
  <c r="G204" i="33"/>
  <c r="I204" i="33"/>
  <c r="H204" i="33"/>
  <c r="D26" i="33"/>
  <c r="E26" i="33"/>
  <c r="C638" i="8"/>
  <c r="C638" i="13"/>
  <c r="C798" i="13"/>
  <c r="C798" i="8"/>
  <c r="C343" i="8"/>
  <c r="C343" i="13"/>
  <c r="N405" i="8"/>
  <c r="N405" i="13"/>
  <c r="N403" i="13"/>
  <c r="N403" i="8"/>
  <c r="M209" i="33"/>
  <c r="K740" i="8"/>
  <c r="K740" i="13"/>
  <c r="K742" i="8"/>
  <c r="K742" i="13"/>
  <c r="J742" i="8"/>
  <c r="J742" i="13"/>
  <c r="M401" i="8"/>
  <c r="M401" i="13"/>
  <c r="M383" i="13"/>
  <c r="M383" i="8"/>
  <c r="M260" i="13"/>
  <c r="M260" i="8"/>
  <c r="M373" i="8"/>
  <c r="M373" i="13"/>
  <c r="M386" i="13"/>
  <c r="M386" i="8"/>
  <c r="M389" i="8"/>
  <c r="M389" i="13"/>
  <c r="G89" i="8"/>
  <c r="I89" i="8"/>
  <c r="I93" i="8"/>
  <c r="G93" i="8"/>
  <c r="I129" i="8"/>
  <c r="G129" i="8"/>
  <c r="I165" i="8"/>
  <c r="G165" i="8"/>
  <c r="I130" i="13"/>
  <c r="G130" i="13"/>
  <c r="G41" i="13"/>
  <c r="I41" i="13"/>
  <c r="G177" i="8"/>
  <c r="I177" i="8"/>
  <c r="G129" i="13"/>
  <c r="I129" i="13"/>
  <c r="G198" i="13"/>
  <c r="I198" i="13"/>
  <c r="G194" i="8"/>
  <c r="I194" i="8"/>
  <c r="G82" i="13"/>
  <c r="I82" i="13"/>
  <c r="G144" i="13"/>
  <c r="I144" i="13"/>
  <c r="F726" i="8"/>
  <c r="F726" i="13"/>
  <c r="F728" i="8"/>
  <c r="F728" i="13"/>
  <c r="D263" i="8"/>
  <c r="D263" i="13"/>
  <c r="D370" i="13"/>
  <c r="D370" i="8"/>
  <c r="D363" i="8"/>
  <c r="D363" i="13"/>
  <c r="D407" i="8"/>
  <c r="D407" i="13"/>
  <c r="D418" i="8"/>
  <c r="D418" i="13"/>
  <c r="J45" i="35"/>
  <c r="K240" i="8"/>
  <c r="K240" i="13"/>
  <c r="K394" i="13"/>
  <c r="K394" i="8"/>
  <c r="J199" i="35"/>
  <c r="N214" i="8"/>
  <c r="N214" i="13"/>
  <c r="J60" i="33"/>
  <c r="K60" i="33"/>
  <c r="H713" i="8"/>
  <c r="H713" i="13"/>
  <c r="G656" i="8"/>
  <c r="G656" i="13"/>
  <c r="I766" i="8"/>
  <c r="I766" i="13"/>
  <c r="J209" i="33"/>
  <c r="J206" i="33"/>
  <c r="I765" i="13"/>
  <c r="I765" i="8"/>
  <c r="G811" i="8"/>
  <c r="G811" i="13"/>
  <c r="J223" i="33"/>
  <c r="I122" i="33"/>
  <c r="K122" i="33"/>
  <c r="E686" i="8"/>
  <c r="E686" i="13"/>
  <c r="E648" i="8"/>
  <c r="E648" i="13"/>
  <c r="D206" i="33"/>
  <c r="D810" i="8"/>
  <c r="D810" i="13"/>
  <c r="E90" i="33"/>
  <c r="F90" i="33"/>
  <c r="F686" i="8"/>
  <c r="F686" i="13"/>
  <c r="E110" i="33"/>
  <c r="F110" i="33"/>
  <c r="E774" i="8"/>
  <c r="E774" i="13"/>
  <c r="E815" i="8"/>
  <c r="E815" i="13"/>
  <c r="E682" i="8"/>
  <c r="E682" i="13"/>
  <c r="L32" i="33"/>
  <c r="M32" i="33"/>
  <c r="L726" i="8"/>
  <c r="L726" i="13"/>
  <c r="L136" i="33"/>
  <c r="M136" i="33"/>
  <c r="F621" i="8"/>
  <c r="F621" i="13"/>
  <c r="E724" i="8"/>
  <c r="E724" i="13"/>
  <c r="C820" i="8"/>
  <c r="C820" i="13"/>
  <c r="C750" i="8"/>
  <c r="C750" i="13"/>
  <c r="C656" i="8"/>
  <c r="C656" i="13"/>
  <c r="N611" i="8"/>
  <c r="N611" i="13"/>
  <c r="D22" i="35"/>
  <c r="D26" i="35"/>
  <c r="D30" i="35"/>
  <c r="D11" i="35"/>
  <c r="D34" i="35"/>
  <c r="D43" i="35"/>
  <c r="D131" i="35"/>
  <c r="D31" i="35"/>
  <c r="D21" i="35"/>
  <c r="D198" i="35"/>
  <c r="D129" i="35"/>
  <c r="D138" i="35"/>
  <c r="D38" i="35"/>
  <c r="D47" i="35"/>
  <c r="D42" i="35"/>
  <c r="D142" i="35"/>
  <c r="D16" i="35"/>
  <c r="D134" i="35"/>
  <c r="D41" i="35"/>
  <c r="D37" i="35"/>
  <c r="D136" i="35"/>
  <c r="D201" i="35"/>
  <c r="D23" i="35"/>
  <c r="D25" i="35"/>
  <c r="D12" i="35"/>
  <c r="D202" i="35"/>
  <c r="D133" i="35"/>
  <c r="D44" i="35"/>
  <c r="D27" i="35"/>
  <c r="D199" i="35"/>
  <c r="D14" i="35"/>
  <c r="D17" i="35"/>
  <c r="D130" i="35"/>
  <c r="D33" i="35"/>
  <c r="D29" i="35"/>
  <c r="D137" i="35"/>
  <c r="D200" i="35"/>
  <c r="D18" i="35"/>
  <c r="D19" i="35"/>
  <c r="D28" i="35"/>
  <c r="D132" i="35"/>
  <c r="D197" i="35"/>
  <c r="D40" i="35"/>
  <c r="D36" i="35"/>
  <c r="D145" i="35"/>
  <c r="D46" i="35"/>
  <c r="D24" i="35"/>
  <c r="D45" i="35"/>
  <c r="D143" i="35"/>
  <c r="D32" i="35"/>
  <c r="D128" i="35"/>
  <c r="D139" i="35"/>
  <c r="D10" i="35"/>
  <c r="D127" i="35"/>
  <c r="D135" i="35"/>
  <c r="D144" i="35"/>
  <c r="D39" i="35"/>
  <c r="D141" i="35"/>
  <c r="D140" i="35"/>
  <c r="D15" i="35"/>
  <c r="D146" i="35"/>
  <c r="D13" i="35"/>
  <c r="D20" i="35"/>
  <c r="D173" i="35"/>
  <c r="D35" i="35"/>
  <c r="D222" i="35"/>
  <c r="N666" i="8"/>
  <c r="N666" i="13"/>
  <c r="K55" i="33"/>
  <c r="K49" i="33"/>
  <c r="J656" i="8"/>
  <c r="J656" i="13"/>
  <c r="J717" i="8"/>
  <c r="J717" i="13"/>
  <c r="J63" i="33"/>
  <c r="K63" i="33"/>
  <c r="J655" i="8"/>
  <c r="J655" i="13"/>
  <c r="K166" i="33"/>
  <c r="L166" i="33"/>
  <c r="K207" i="33"/>
  <c r="L207" i="33"/>
  <c r="K84" i="33"/>
  <c r="L84" i="33"/>
  <c r="K750" i="8"/>
  <c r="K750" i="13"/>
  <c r="K773" i="8"/>
  <c r="K773" i="13"/>
  <c r="K783" i="8"/>
  <c r="K783" i="13"/>
  <c r="K150" i="33"/>
  <c r="L150" i="33"/>
  <c r="J784" i="8"/>
  <c r="J784" i="13"/>
  <c r="K164" i="33"/>
  <c r="L164" i="33"/>
  <c r="J772" i="8"/>
  <c r="J772" i="13"/>
  <c r="J777" i="13"/>
  <c r="J777" i="8"/>
  <c r="N638" i="8"/>
  <c r="N638" i="13"/>
  <c r="N636" i="8"/>
  <c r="N636" i="13"/>
  <c r="N737" i="8"/>
  <c r="N737" i="13"/>
  <c r="N641" i="8"/>
  <c r="N641" i="13"/>
  <c r="N740" i="8"/>
  <c r="N740" i="13"/>
  <c r="N18" i="33"/>
  <c r="N627" i="8"/>
  <c r="N627" i="13"/>
  <c r="G63" i="35"/>
  <c r="I63" i="35"/>
  <c r="H258" i="8"/>
  <c r="H258" i="13"/>
  <c r="G86" i="35"/>
  <c r="I86" i="35"/>
  <c r="H281" i="8"/>
  <c r="H281" i="13"/>
  <c r="I112" i="35"/>
  <c r="G112" i="35"/>
  <c r="H307" i="8"/>
  <c r="H307" i="13"/>
  <c r="G165" i="35"/>
  <c r="I165" i="35"/>
  <c r="H360" i="8"/>
  <c r="H360" i="13"/>
  <c r="I187" i="35"/>
  <c r="G187" i="35"/>
  <c r="H382" i="8"/>
  <c r="H382" i="13"/>
  <c r="I207" i="35"/>
  <c r="G207" i="35"/>
  <c r="H402" i="8"/>
  <c r="H402" i="13"/>
  <c r="I205" i="35"/>
  <c r="G205" i="35"/>
  <c r="H400" i="8"/>
  <c r="H400" i="13"/>
  <c r="I189" i="35"/>
  <c r="G189" i="35"/>
  <c r="H384" i="8"/>
  <c r="H384" i="13"/>
  <c r="G213" i="35"/>
  <c r="I213" i="35"/>
  <c r="H408" i="8"/>
  <c r="H408" i="13"/>
  <c r="I218" i="35"/>
  <c r="G218" i="35"/>
  <c r="H413" i="13"/>
  <c r="H413" i="8"/>
  <c r="G215" i="35"/>
  <c r="I215" i="35"/>
  <c r="H410" i="8"/>
  <c r="H410" i="13"/>
  <c r="G68" i="35"/>
  <c r="I68" i="35"/>
  <c r="H263" i="13"/>
  <c r="H263" i="8"/>
  <c r="I150" i="35"/>
  <c r="G150" i="35"/>
  <c r="H345" i="8"/>
  <c r="H345" i="13"/>
  <c r="I88" i="35"/>
  <c r="G88" i="35"/>
  <c r="H283" i="8"/>
  <c r="H283" i="13"/>
  <c r="I158" i="35"/>
  <c r="G158" i="35"/>
  <c r="H353" i="13"/>
  <c r="H353" i="8"/>
  <c r="G119" i="35"/>
  <c r="I119" i="35"/>
  <c r="H314" i="13"/>
  <c r="H314" i="8"/>
  <c r="I167" i="35"/>
  <c r="G167" i="35"/>
  <c r="H362" i="8"/>
  <c r="H362" i="13"/>
  <c r="N691" i="8"/>
  <c r="N691" i="13"/>
  <c r="H638" i="8"/>
  <c r="H638" i="13"/>
  <c r="M696" i="8"/>
  <c r="M696" i="13"/>
  <c r="L64" i="33"/>
  <c r="M64" i="33"/>
  <c r="L101" i="33"/>
  <c r="M101" i="33"/>
  <c r="L120" i="33"/>
  <c r="M120" i="33"/>
  <c r="M711" i="8"/>
  <c r="M711" i="13"/>
  <c r="M699" i="8"/>
  <c r="M699" i="13"/>
  <c r="L91" i="33"/>
  <c r="M91" i="33"/>
  <c r="M666" i="8"/>
  <c r="M666" i="13"/>
  <c r="L196" i="33"/>
  <c r="M196" i="33"/>
  <c r="L184" i="33"/>
  <c r="M184" i="33"/>
  <c r="L167" i="33"/>
  <c r="M167" i="33"/>
  <c r="L154" i="33"/>
  <c r="M154" i="33"/>
  <c r="L814" i="8"/>
  <c r="L814" i="13"/>
  <c r="L187" i="33"/>
  <c r="M187" i="33"/>
  <c r="L762" i="8"/>
  <c r="L762" i="13"/>
  <c r="I50" i="33"/>
  <c r="G50" i="33"/>
  <c r="H50" i="33"/>
  <c r="F661" i="8"/>
  <c r="F661" i="13"/>
  <c r="F662" i="8"/>
  <c r="F662" i="13"/>
  <c r="G57" i="33"/>
  <c r="I57" i="33"/>
  <c r="H57" i="33"/>
  <c r="I74" i="33"/>
  <c r="G74" i="33"/>
  <c r="H74" i="33"/>
  <c r="G52" i="33"/>
  <c r="I52" i="33"/>
  <c r="H52" i="33"/>
  <c r="F715" i="8"/>
  <c r="F715" i="13"/>
  <c r="G71" i="33"/>
  <c r="H71" i="33"/>
  <c r="I161" i="33"/>
  <c r="F161" i="33"/>
  <c r="G161" i="33"/>
  <c r="H161" i="33"/>
  <c r="F152" i="33"/>
  <c r="G152" i="33"/>
  <c r="I152" i="33"/>
  <c r="H152" i="33"/>
  <c r="G83" i="33"/>
  <c r="I83" i="33"/>
  <c r="H83" i="33"/>
  <c r="G220" i="33"/>
  <c r="I220" i="33"/>
  <c r="H220" i="33"/>
  <c r="F782" i="8"/>
  <c r="F782" i="13"/>
  <c r="F767" i="8"/>
  <c r="F767" i="13"/>
  <c r="F788" i="8"/>
  <c r="F788" i="13"/>
  <c r="F761" i="8"/>
  <c r="F761" i="13"/>
  <c r="D742" i="8"/>
  <c r="D742" i="13"/>
  <c r="D639" i="8"/>
  <c r="D639" i="13"/>
  <c r="D739" i="8"/>
  <c r="D739" i="13"/>
  <c r="D731" i="8"/>
  <c r="D731" i="13"/>
  <c r="D819" i="8"/>
  <c r="D819" i="13"/>
  <c r="D727" i="8"/>
  <c r="D727" i="13"/>
  <c r="D795" i="8"/>
  <c r="D795" i="13"/>
  <c r="D736" i="8"/>
  <c r="D736" i="13"/>
  <c r="C737" i="8"/>
  <c r="C737" i="13"/>
  <c r="C626" i="8"/>
  <c r="C626" i="13"/>
  <c r="C625" i="8"/>
  <c r="C625" i="13"/>
  <c r="C644" i="8"/>
  <c r="C644" i="13"/>
  <c r="C616" i="8"/>
  <c r="C616" i="13"/>
  <c r="C724" i="8"/>
  <c r="C724" i="13"/>
  <c r="C636" i="8"/>
  <c r="C636" i="13"/>
  <c r="C743" i="8"/>
  <c r="C743" i="13"/>
  <c r="C797" i="13"/>
  <c r="C797" i="8"/>
  <c r="C390" i="8"/>
  <c r="C390" i="13"/>
  <c r="C311" i="8"/>
  <c r="C311" i="13"/>
  <c r="C282" i="13"/>
  <c r="C282" i="8"/>
  <c r="C401" i="8"/>
  <c r="C401" i="13"/>
  <c r="C358" i="8"/>
  <c r="C358" i="13"/>
  <c r="C280" i="8"/>
  <c r="C280" i="13"/>
  <c r="C365" i="8"/>
  <c r="C365" i="13"/>
  <c r="C269" i="8"/>
  <c r="C269" i="13"/>
  <c r="C257" i="13"/>
  <c r="C257" i="8"/>
  <c r="C309" i="13"/>
  <c r="C309" i="8"/>
  <c r="C281" i="13"/>
  <c r="C281" i="8"/>
  <c r="C379" i="13"/>
  <c r="C379" i="8"/>
  <c r="C289" i="8"/>
  <c r="C289" i="13"/>
  <c r="C252" i="8"/>
  <c r="C252" i="13"/>
  <c r="C276" i="13"/>
  <c r="C276" i="8"/>
  <c r="C294" i="8"/>
  <c r="C294" i="13"/>
  <c r="N278" i="13"/>
  <c r="N278" i="8"/>
  <c r="N406" i="13"/>
  <c r="N406" i="8"/>
  <c r="N258" i="8"/>
  <c r="N258" i="13"/>
  <c r="N307" i="8"/>
  <c r="N307" i="13"/>
  <c r="N245" i="8"/>
  <c r="N245" i="13"/>
  <c r="N363" i="8"/>
  <c r="N363" i="13"/>
  <c r="N272" i="8"/>
  <c r="N272" i="13"/>
  <c r="N409" i="13"/>
  <c r="N409" i="8"/>
  <c r="N415" i="13"/>
  <c r="N415" i="8"/>
  <c r="N262" i="8"/>
  <c r="N262" i="13"/>
  <c r="N402" i="8"/>
  <c r="N402" i="13"/>
  <c r="N283" i="8"/>
  <c r="N283" i="13"/>
  <c r="N389" i="8"/>
  <c r="N389" i="13"/>
  <c r="N289" i="8"/>
  <c r="N289" i="13"/>
  <c r="N275" i="8"/>
  <c r="N275" i="13"/>
  <c r="N303" i="8"/>
  <c r="N303" i="13"/>
  <c r="K617" i="13"/>
  <c r="K617" i="8"/>
  <c r="K609" i="8"/>
  <c r="K609" i="13"/>
  <c r="K799" i="8"/>
  <c r="K799" i="13"/>
  <c r="K635" i="8"/>
  <c r="K635" i="13"/>
  <c r="K11" i="33"/>
  <c r="L11" i="33"/>
  <c r="K739" i="8"/>
  <c r="K739" i="13"/>
  <c r="K736" i="8"/>
  <c r="K736" i="13"/>
  <c r="J770" i="8"/>
  <c r="J770" i="13"/>
  <c r="J794" i="8"/>
  <c r="J794" i="13"/>
  <c r="M411" i="8"/>
  <c r="M411" i="13"/>
  <c r="M384" i="8"/>
  <c r="M384" i="13"/>
  <c r="M376" i="8"/>
  <c r="M376" i="13"/>
  <c r="M375" i="8"/>
  <c r="M375" i="13"/>
  <c r="M413" i="8"/>
  <c r="M413" i="13"/>
  <c r="M285" i="8"/>
  <c r="M285" i="13"/>
  <c r="M343" i="13"/>
  <c r="M343" i="8"/>
  <c r="M288" i="13"/>
  <c r="M288" i="8"/>
  <c r="M296" i="8"/>
  <c r="M296" i="13"/>
  <c r="M270" i="8"/>
  <c r="M270" i="13"/>
  <c r="M355" i="8"/>
  <c r="M355" i="13"/>
  <c r="M278" i="8"/>
  <c r="M278" i="13"/>
  <c r="M361" i="13"/>
  <c r="M361" i="8"/>
  <c r="M286" i="8"/>
  <c r="M286" i="13"/>
  <c r="M259" i="8"/>
  <c r="M259" i="13"/>
  <c r="M402" i="8"/>
  <c r="M402" i="13"/>
  <c r="I106" i="8"/>
  <c r="G106" i="8"/>
  <c r="G104" i="8"/>
  <c r="I104" i="8"/>
  <c r="G45" i="8"/>
  <c r="I45" i="8"/>
  <c r="I91" i="13"/>
  <c r="G91" i="13"/>
  <c r="G170" i="8"/>
  <c r="I170" i="8"/>
  <c r="G105" i="8"/>
  <c r="I105" i="8"/>
  <c r="G83" i="8"/>
  <c r="I83" i="8"/>
  <c r="I138" i="13"/>
  <c r="G138" i="13"/>
  <c r="G197" i="13"/>
  <c r="I197" i="13"/>
  <c r="G190" i="13"/>
  <c r="I190" i="13"/>
  <c r="I171" i="8"/>
  <c r="G171" i="8"/>
  <c r="G118" i="8"/>
  <c r="I118" i="8"/>
  <c r="G123" i="13"/>
  <c r="I123" i="13"/>
  <c r="G159" i="13"/>
  <c r="I159" i="13"/>
  <c r="I45" i="13"/>
  <c r="G45" i="13"/>
  <c r="I161" i="8"/>
  <c r="G161" i="8"/>
  <c r="G114" i="8"/>
  <c r="I114" i="8"/>
  <c r="G38" i="13"/>
  <c r="I38" i="13"/>
  <c r="G95" i="13"/>
  <c r="I95" i="13"/>
  <c r="I125" i="8"/>
  <c r="G125" i="8"/>
  <c r="G115" i="8"/>
  <c r="I115" i="8"/>
  <c r="I186" i="13"/>
  <c r="G186" i="13"/>
  <c r="I58" i="13"/>
  <c r="G58" i="13"/>
  <c r="G126" i="8"/>
  <c r="I126" i="8"/>
  <c r="G149" i="8"/>
  <c r="I149" i="8"/>
  <c r="I49" i="13"/>
  <c r="G49" i="13"/>
  <c r="I133" i="13"/>
  <c r="G133" i="13"/>
  <c r="I79" i="8"/>
  <c r="G79" i="8"/>
  <c r="G52" i="8"/>
  <c r="I52" i="8"/>
  <c r="G183" i="8"/>
  <c r="I183" i="8"/>
  <c r="G50" i="13"/>
  <c r="I50" i="13"/>
  <c r="G42" i="13"/>
  <c r="I42" i="13"/>
  <c r="G163" i="8"/>
  <c r="I163" i="8"/>
  <c r="I137" i="8"/>
  <c r="G137" i="8"/>
  <c r="I67" i="13"/>
  <c r="G67" i="13"/>
  <c r="I69" i="13"/>
  <c r="G69" i="13"/>
  <c r="I124" i="13"/>
  <c r="G124" i="13"/>
  <c r="I59" i="13"/>
  <c r="G59" i="13"/>
  <c r="I70" i="13"/>
  <c r="G70" i="13"/>
  <c r="G152" i="13"/>
  <c r="I152" i="13"/>
  <c r="G97" i="13"/>
  <c r="I97" i="13"/>
  <c r="I100" i="13"/>
  <c r="G100" i="13"/>
  <c r="I21" i="33"/>
  <c r="G21" i="33"/>
  <c r="H21" i="33"/>
  <c r="I26" i="33"/>
  <c r="G26" i="33"/>
  <c r="H26" i="33"/>
  <c r="F727" i="8"/>
  <c r="F727" i="13"/>
  <c r="I34" i="33"/>
  <c r="F34" i="33"/>
  <c r="G34" i="33"/>
  <c r="H34" i="33"/>
  <c r="I30" i="33"/>
  <c r="G30" i="33"/>
  <c r="H30" i="33"/>
  <c r="I18" i="33"/>
  <c r="G18" i="33"/>
  <c r="F18" i="33"/>
  <c r="H18" i="33"/>
  <c r="I43" i="33"/>
  <c r="G43" i="33"/>
  <c r="H43" i="33"/>
  <c r="F797" i="13"/>
  <c r="F797" i="8"/>
  <c r="D291" i="8"/>
  <c r="D291" i="13"/>
  <c r="D344" i="13"/>
  <c r="D344" i="8"/>
  <c r="D254" i="8"/>
  <c r="D254" i="13"/>
  <c r="D365" i="8"/>
  <c r="D365" i="13"/>
  <c r="D361" i="13"/>
  <c r="D361" i="8"/>
  <c r="D308" i="8"/>
  <c r="D308" i="13"/>
  <c r="D251" i="8"/>
  <c r="D251" i="13"/>
  <c r="D371" i="8"/>
  <c r="D371" i="13"/>
  <c r="D386" i="8"/>
  <c r="D386" i="13"/>
  <c r="D375" i="13"/>
  <c r="D375" i="8"/>
  <c r="D403" i="8"/>
  <c r="D403" i="13"/>
  <c r="D277" i="8"/>
  <c r="D277" i="13"/>
  <c r="D358" i="13"/>
  <c r="D358" i="8"/>
  <c r="D409" i="8"/>
  <c r="D409" i="13"/>
  <c r="D259" i="8"/>
  <c r="D259" i="13"/>
  <c r="D314" i="8"/>
  <c r="D314" i="13"/>
  <c r="J19" i="35"/>
  <c r="K214" i="13"/>
  <c r="K214" i="8"/>
  <c r="J143" i="35"/>
  <c r="K338" i="8"/>
  <c r="K338" i="13"/>
  <c r="J141" i="35"/>
  <c r="K336" i="8"/>
  <c r="K336" i="13"/>
  <c r="J21" i="35"/>
  <c r="K216" i="13"/>
  <c r="K216" i="8"/>
  <c r="J42" i="35"/>
  <c r="K237" i="8"/>
  <c r="K237" i="13"/>
  <c r="J198" i="35"/>
  <c r="K393" i="13"/>
  <c r="K393" i="8"/>
  <c r="J200" i="35"/>
  <c r="K395" i="8"/>
  <c r="K395" i="13"/>
  <c r="J39" i="35"/>
  <c r="K234" i="8"/>
  <c r="K234" i="13"/>
  <c r="N215" i="8"/>
  <c r="N215" i="13"/>
  <c r="N218" i="13"/>
  <c r="N218" i="8"/>
  <c r="N221" i="13"/>
  <c r="N221" i="8"/>
  <c r="N392" i="13"/>
  <c r="N392" i="8"/>
  <c r="N335" i="13"/>
  <c r="N335" i="8"/>
  <c r="N230" i="13"/>
  <c r="N230" i="8"/>
  <c r="N226" i="8"/>
  <c r="N226" i="13"/>
  <c r="N240" i="8"/>
  <c r="N240" i="13"/>
  <c r="M157" i="33"/>
  <c r="J90" i="33"/>
  <c r="K90" i="33"/>
  <c r="H718" i="8"/>
  <c r="H718" i="13"/>
  <c r="J93" i="33"/>
  <c r="I55" i="33"/>
  <c r="J52" i="33"/>
  <c r="J107" i="33"/>
  <c r="I667" i="8"/>
  <c r="I667" i="13"/>
  <c r="H62" i="33"/>
  <c r="K62" i="33"/>
  <c r="J62" i="33"/>
  <c r="J80" i="33"/>
  <c r="H661" i="8"/>
  <c r="H661" i="13"/>
  <c r="I664" i="8"/>
  <c r="I664" i="13"/>
  <c r="G650" i="8"/>
  <c r="G650" i="13"/>
  <c r="G708" i="8"/>
  <c r="G708" i="13"/>
  <c r="H814" i="8"/>
  <c r="H814" i="13"/>
  <c r="G783" i="8"/>
  <c r="G783" i="13"/>
  <c r="H780" i="8"/>
  <c r="H780" i="13"/>
  <c r="I808" i="8"/>
  <c r="I808" i="13"/>
  <c r="J195" i="33"/>
  <c r="H774" i="8"/>
  <c r="H774" i="13"/>
  <c r="G809" i="8"/>
  <c r="G809" i="13"/>
  <c r="J87" i="33"/>
  <c r="K87" i="33"/>
  <c r="G781" i="8"/>
  <c r="G781" i="13"/>
  <c r="H779" i="8"/>
  <c r="H779" i="13"/>
  <c r="J85" i="33"/>
  <c r="G763" i="8"/>
  <c r="G763" i="13"/>
  <c r="G810" i="8"/>
  <c r="G810" i="13"/>
  <c r="J204" i="33"/>
  <c r="I811" i="13"/>
  <c r="I811" i="8"/>
  <c r="H786" i="8"/>
  <c r="H786" i="13"/>
  <c r="G774" i="8"/>
  <c r="G774" i="13"/>
  <c r="I785" i="8"/>
  <c r="I785" i="13"/>
  <c r="D689" i="8"/>
  <c r="D689" i="13"/>
  <c r="D676" i="8"/>
  <c r="D676" i="13"/>
  <c r="E60" i="33"/>
  <c r="D702" i="8"/>
  <c r="D702" i="13"/>
  <c r="D662" i="8"/>
  <c r="D662" i="13"/>
  <c r="D711" i="8"/>
  <c r="D711" i="13"/>
  <c r="E652" i="8"/>
  <c r="E652" i="13"/>
  <c r="D812" i="8"/>
  <c r="D812" i="13"/>
  <c r="D786" i="8"/>
  <c r="D786" i="13"/>
  <c r="D762" i="8"/>
  <c r="D762" i="13"/>
  <c r="D758" i="8"/>
  <c r="D758" i="13"/>
  <c r="D753" i="8"/>
  <c r="D753" i="13"/>
  <c r="D84" i="33"/>
  <c r="E84" i="33"/>
  <c r="D815" i="8"/>
  <c r="D815" i="13"/>
  <c r="D83" i="33"/>
  <c r="E83" i="33"/>
  <c r="D748" i="8"/>
  <c r="D748" i="13"/>
  <c r="E666" i="8"/>
  <c r="E666" i="13"/>
  <c r="E656" i="8"/>
  <c r="E656" i="13"/>
  <c r="E91" i="33"/>
  <c r="F91" i="33"/>
  <c r="E104" i="33"/>
  <c r="F104" i="33"/>
  <c r="F74" i="33"/>
  <c r="E661" i="8"/>
  <c r="E661" i="13"/>
  <c r="E664" i="8"/>
  <c r="E664" i="13"/>
  <c r="E714" i="8"/>
  <c r="E714" i="13"/>
  <c r="E758" i="8"/>
  <c r="E758" i="13"/>
  <c r="E788" i="8"/>
  <c r="E788" i="13"/>
  <c r="E777" i="8"/>
  <c r="E777" i="13"/>
  <c r="F204" i="33"/>
  <c r="E151" i="33"/>
  <c r="F151" i="33"/>
  <c r="E756" i="8"/>
  <c r="E756" i="13"/>
  <c r="E753" i="8"/>
  <c r="E753" i="13"/>
  <c r="E778" i="8"/>
  <c r="E778" i="13"/>
  <c r="L31" i="33"/>
  <c r="M31" i="33"/>
  <c r="L34" i="33"/>
  <c r="L140" i="33"/>
  <c r="M640" i="8"/>
  <c r="M640" i="13"/>
  <c r="L770" i="8"/>
  <c r="L770" i="13"/>
  <c r="E15" i="33"/>
  <c r="F15" i="33"/>
  <c r="E20" i="33"/>
  <c r="F20" i="33"/>
  <c r="E630" i="8"/>
  <c r="E630" i="13"/>
  <c r="F19" i="33"/>
  <c r="E725" i="8"/>
  <c r="E725" i="13"/>
  <c r="E732" i="8"/>
  <c r="E732" i="13"/>
  <c r="E739" i="8"/>
  <c r="E739" i="13"/>
  <c r="E733" i="8"/>
  <c r="E733" i="13"/>
  <c r="C680" i="8"/>
  <c r="C680" i="13"/>
  <c r="C55" i="33"/>
  <c r="D55" i="33"/>
  <c r="C772" i="8"/>
  <c r="C772" i="13"/>
  <c r="C746" i="8"/>
  <c r="C746" i="13"/>
  <c r="C712" i="8"/>
  <c r="C712" i="13"/>
  <c r="C775" i="8"/>
  <c r="C775" i="13"/>
  <c r="C759" i="8"/>
  <c r="C759" i="13"/>
  <c r="C709" i="8"/>
  <c r="C709" i="13"/>
  <c r="C776" i="8"/>
  <c r="C776" i="13"/>
  <c r="C705" i="8"/>
  <c r="C705" i="13"/>
  <c r="C685" i="8"/>
  <c r="C685" i="13"/>
  <c r="C76" i="33"/>
  <c r="D76" i="33"/>
  <c r="C97" i="33"/>
  <c r="D97" i="33"/>
  <c r="C788" i="8"/>
  <c r="C788" i="13"/>
  <c r="C756" i="8"/>
  <c r="C756" i="13"/>
  <c r="C672" i="8"/>
  <c r="C672" i="13"/>
  <c r="C122" i="33"/>
  <c r="D122" i="33"/>
  <c r="N13" i="33"/>
  <c r="N17" i="33"/>
  <c r="M34" i="33"/>
  <c r="M38" i="33"/>
  <c r="M728" i="8"/>
  <c r="M728" i="13"/>
  <c r="M736" i="8"/>
  <c r="M736" i="13"/>
  <c r="E30" i="35"/>
  <c r="E27" i="35"/>
  <c r="E222" i="35"/>
  <c r="E146" i="35"/>
  <c r="E20" i="35"/>
  <c r="E135" i="35"/>
  <c r="E142" i="35"/>
  <c r="E29" i="35"/>
  <c r="E129" i="35"/>
  <c r="E201" i="35"/>
  <c r="E34" i="35"/>
  <c r="E15" i="35"/>
  <c r="E23" i="35"/>
  <c r="E136" i="35"/>
  <c r="E143" i="35"/>
  <c r="E21" i="35"/>
  <c r="E140" i="35"/>
  <c r="E26" i="35"/>
  <c r="E13" i="35"/>
  <c r="E38" i="35"/>
  <c r="E16" i="35"/>
  <c r="E24" i="35"/>
  <c r="E45" i="35"/>
  <c r="E11" i="35"/>
  <c r="E202" i="35"/>
  <c r="E37" i="35"/>
  <c r="E137" i="35"/>
  <c r="E132" i="35"/>
  <c r="E42" i="35"/>
  <c r="E17" i="35"/>
  <c r="E25" i="35"/>
  <c r="E12" i="35"/>
  <c r="E134" i="35"/>
  <c r="E133" i="35"/>
  <c r="E44" i="35"/>
  <c r="E139" i="35"/>
  <c r="E128" i="35"/>
  <c r="E14" i="35"/>
  <c r="E46" i="35"/>
  <c r="E39" i="35"/>
  <c r="E35" i="35"/>
  <c r="E32" i="35"/>
  <c r="E36" i="35"/>
  <c r="E47" i="35"/>
  <c r="E33" i="35"/>
  <c r="E173" i="35"/>
  <c r="E145" i="35"/>
  <c r="E18" i="35"/>
  <c r="E40" i="35"/>
  <c r="E41" i="35"/>
  <c r="E19" i="35"/>
  <c r="E138" i="35"/>
  <c r="E130" i="35"/>
  <c r="E43" i="35"/>
  <c r="E200" i="35"/>
  <c r="E199" i="35"/>
  <c r="E10" i="35"/>
  <c r="E22" i="35"/>
  <c r="E141" i="35"/>
  <c r="E144" i="35"/>
  <c r="E28" i="35"/>
  <c r="E131" i="35"/>
  <c r="E197" i="35"/>
  <c r="E127" i="35"/>
  <c r="E198" i="35"/>
  <c r="E31" i="35"/>
  <c r="K649" i="8"/>
  <c r="K649" i="13"/>
  <c r="K685" i="8"/>
  <c r="K685" i="13"/>
  <c r="J783" i="13"/>
  <c r="J783" i="8"/>
  <c r="N731" i="8"/>
  <c r="N731" i="13"/>
  <c r="G72" i="35"/>
  <c r="I72" i="35"/>
  <c r="H267" i="13"/>
  <c r="H267" i="8"/>
  <c r="G79" i="35"/>
  <c r="I79" i="35"/>
  <c r="H274" i="8"/>
  <c r="H274" i="13"/>
  <c r="I164" i="35"/>
  <c r="G164" i="35"/>
  <c r="H359" i="13"/>
  <c r="H359" i="8"/>
  <c r="L50" i="33"/>
  <c r="L74" i="33"/>
  <c r="M74" i="33"/>
  <c r="L775" i="8"/>
  <c r="L775" i="13"/>
  <c r="L205" i="33"/>
  <c r="M205" i="33"/>
  <c r="G72" i="33"/>
  <c r="I72" i="33"/>
  <c r="H72" i="33"/>
  <c r="I76" i="33"/>
  <c r="G76" i="33"/>
  <c r="H76" i="33"/>
  <c r="F760" i="8"/>
  <c r="F760" i="13"/>
  <c r="E25" i="33"/>
  <c r="D25" i="33"/>
  <c r="D630" i="8"/>
  <c r="D630" i="13"/>
  <c r="C639" i="8"/>
  <c r="C639" i="13"/>
  <c r="C635" i="8"/>
  <c r="C635" i="13"/>
  <c r="C266" i="8"/>
  <c r="C266" i="13"/>
  <c r="C377" i="8"/>
  <c r="C377" i="13"/>
  <c r="C347" i="8"/>
  <c r="C347" i="13"/>
  <c r="N413" i="13"/>
  <c r="N413" i="8"/>
  <c r="N358" i="8"/>
  <c r="N358" i="13"/>
  <c r="N351" i="8"/>
  <c r="N351" i="13"/>
  <c r="N247" i="8"/>
  <c r="N247" i="13"/>
  <c r="L611" i="8"/>
  <c r="L611" i="13"/>
  <c r="K724" i="8"/>
  <c r="K724" i="13"/>
  <c r="J798" i="8"/>
  <c r="J798" i="13"/>
  <c r="M274" i="8"/>
  <c r="M274" i="13"/>
  <c r="M359" i="8"/>
  <c r="M359" i="13"/>
  <c r="M281" i="8"/>
  <c r="M281" i="13"/>
  <c r="G66" i="8"/>
  <c r="I66" i="8"/>
  <c r="G131" i="8"/>
  <c r="I131" i="8"/>
  <c r="G67" i="8"/>
  <c r="I67" i="8"/>
  <c r="G156" i="13"/>
  <c r="I156" i="13"/>
  <c r="G57" i="8"/>
  <c r="I57" i="8"/>
  <c r="G176" i="8"/>
  <c r="I176" i="8"/>
  <c r="I41" i="8"/>
  <c r="G41" i="8"/>
  <c r="I121" i="13"/>
  <c r="G121" i="13"/>
  <c r="F732" i="8"/>
  <c r="F732" i="13"/>
  <c r="F794" i="8"/>
  <c r="F794" i="13"/>
  <c r="D278" i="8"/>
  <c r="D278" i="13"/>
  <c r="D354" i="8"/>
  <c r="D354" i="13"/>
  <c r="D258" i="8"/>
  <c r="D258" i="13"/>
  <c r="J146" i="35"/>
  <c r="K341" i="8"/>
  <c r="K341" i="13"/>
  <c r="N232" i="8"/>
  <c r="N232" i="13"/>
  <c r="N222" i="8"/>
  <c r="N222" i="13"/>
  <c r="N674" i="8"/>
  <c r="N674" i="13"/>
  <c r="N653" i="8"/>
  <c r="N653" i="13"/>
  <c r="I713" i="13"/>
  <c r="I713" i="8"/>
  <c r="J707" i="8"/>
  <c r="J707" i="13"/>
  <c r="G692" i="8"/>
  <c r="G692" i="13"/>
  <c r="G784" i="8"/>
  <c r="G784" i="13"/>
  <c r="H775" i="8"/>
  <c r="H775" i="13"/>
  <c r="G780" i="8"/>
  <c r="G780" i="13"/>
  <c r="D661" i="8"/>
  <c r="D661" i="13"/>
  <c r="E647" i="8"/>
  <c r="E647" i="13"/>
  <c r="D683" i="8"/>
  <c r="D683" i="13"/>
  <c r="F697" i="8"/>
  <c r="F697" i="13"/>
  <c r="F646" i="8"/>
  <c r="F646" i="13"/>
  <c r="F680" i="8"/>
  <c r="F680" i="13"/>
  <c r="F719" i="8"/>
  <c r="F719" i="13"/>
  <c r="L145" i="33"/>
  <c r="M145" i="33"/>
  <c r="F610" i="8"/>
  <c r="F610" i="13"/>
  <c r="E794" i="8"/>
  <c r="E794" i="13"/>
  <c r="C747" i="8"/>
  <c r="C747" i="13"/>
  <c r="C791" i="8"/>
  <c r="C791" i="13"/>
  <c r="C782" i="8"/>
  <c r="C782" i="13"/>
  <c r="C700" i="8"/>
  <c r="C700" i="13"/>
  <c r="N729" i="8"/>
  <c r="N729" i="13"/>
  <c r="M634" i="8"/>
  <c r="M634" i="13"/>
  <c r="M734" i="8"/>
  <c r="M734" i="13"/>
  <c r="J631" i="13"/>
  <c r="J631" i="8"/>
  <c r="N763" i="8"/>
  <c r="N763" i="13"/>
  <c r="K656" i="8"/>
  <c r="K656" i="13"/>
  <c r="K801" i="8"/>
  <c r="K801" i="13"/>
  <c r="N739" i="8"/>
  <c r="N739" i="13"/>
  <c r="I179" i="35"/>
  <c r="G179" i="35"/>
  <c r="H374" i="8"/>
  <c r="H374" i="13"/>
  <c r="G77" i="35"/>
  <c r="I77" i="35"/>
  <c r="H272" i="8"/>
  <c r="H272" i="13"/>
  <c r="I214" i="35"/>
  <c r="G214" i="35"/>
  <c r="H409" i="8"/>
  <c r="H409" i="13"/>
  <c r="G99" i="35"/>
  <c r="I99" i="35"/>
  <c r="H294" i="8"/>
  <c r="H294" i="13"/>
  <c r="N767" i="8"/>
  <c r="N767" i="13"/>
  <c r="N686" i="8"/>
  <c r="N686" i="13"/>
  <c r="L656" i="8"/>
  <c r="L656" i="13"/>
  <c r="M707" i="8"/>
  <c r="M707" i="13"/>
  <c r="L88" i="33"/>
  <c r="L159" i="33"/>
  <c r="M159" i="33"/>
  <c r="I93" i="33"/>
  <c r="G93" i="33"/>
  <c r="H93" i="33"/>
  <c r="G55" i="33"/>
  <c r="H55" i="33"/>
  <c r="F780" i="8"/>
  <c r="F780" i="13"/>
  <c r="E10" i="33"/>
  <c r="D735" i="8"/>
  <c r="D735" i="13"/>
  <c r="C794" i="8"/>
  <c r="C794" i="13"/>
  <c r="C615" i="8"/>
  <c r="C615" i="13"/>
  <c r="C295" i="8"/>
  <c r="C295" i="13"/>
  <c r="C284" i="8"/>
  <c r="C284" i="13"/>
  <c r="C308" i="8"/>
  <c r="C308" i="13"/>
  <c r="C344" i="8"/>
  <c r="C344" i="13"/>
  <c r="C291" i="8"/>
  <c r="C291" i="13"/>
  <c r="C345" i="8"/>
  <c r="C345" i="13"/>
  <c r="C293" i="13"/>
  <c r="C293" i="8"/>
  <c r="C316" i="8"/>
  <c r="C316" i="13"/>
  <c r="N267" i="8"/>
  <c r="N267" i="13"/>
  <c r="N313" i="8"/>
  <c r="N313" i="13"/>
  <c r="N390" i="8"/>
  <c r="N390" i="13"/>
  <c r="N297" i="8"/>
  <c r="N297" i="13"/>
  <c r="N377" i="8"/>
  <c r="N377" i="13"/>
  <c r="N360" i="8"/>
  <c r="N360" i="13"/>
  <c r="N284" i="13"/>
  <c r="N284" i="8"/>
  <c r="M704" i="8"/>
  <c r="M704" i="13"/>
  <c r="K619" i="8"/>
  <c r="K619" i="13"/>
  <c r="K630" i="8"/>
  <c r="K630" i="13"/>
  <c r="K141" i="33"/>
  <c r="L141" i="33"/>
  <c r="J739" i="8"/>
  <c r="J739" i="13"/>
  <c r="K201" i="33"/>
  <c r="L201" i="33"/>
  <c r="M408" i="8"/>
  <c r="M408" i="13"/>
  <c r="M406" i="8"/>
  <c r="M406" i="13"/>
  <c r="M315" i="8"/>
  <c r="M315" i="13"/>
  <c r="M371" i="8"/>
  <c r="M371" i="13"/>
  <c r="M302" i="13"/>
  <c r="M302" i="8"/>
  <c r="G48" i="13"/>
  <c r="I48" i="13"/>
  <c r="G42" i="8"/>
  <c r="I42" i="8"/>
  <c r="G195" i="13"/>
  <c r="I195" i="13"/>
  <c r="I139" i="13"/>
  <c r="G139" i="13"/>
  <c r="G37" i="8"/>
  <c r="I37" i="8"/>
  <c r="G47" i="8"/>
  <c r="I47" i="8"/>
  <c r="I183" i="13"/>
  <c r="G183" i="13"/>
  <c r="I189" i="8"/>
  <c r="G189" i="8"/>
  <c r="I140" i="8"/>
  <c r="G140" i="8"/>
  <c r="G181" i="13"/>
  <c r="I181" i="13"/>
  <c r="G58" i="8"/>
  <c r="I58" i="8"/>
  <c r="G61" i="8"/>
  <c r="I61" i="8"/>
  <c r="G168" i="13"/>
  <c r="I168" i="13"/>
  <c r="I118" i="13"/>
  <c r="G118" i="13"/>
  <c r="G63" i="13"/>
  <c r="I63" i="13"/>
  <c r="G90" i="13"/>
  <c r="I90" i="13"/>
  <c r="I20" i="33"/>
  <c r="G20" i="33"/>
  <c r="H20" i="33"/>
  <c r="I35" i="33"/>
  <c r="G35" i="33"/>
  <c r="F35" i="33"/>
  <c r="H35" i="33"/>
  <c r="I33" i="33"/>
  <c r="F33" i="33"/>
  <c r="G33" i="33"/>
  <c r="H33" i="33"/>
  <c r="D264" i="8"/>
  <c r="D264" i="13"/>
  <c r="D300" i="8"/>
  <c r="D300" i="13"/>
  <c r="D372" i="8"/>
  <c r="D372" i="13"/>
  <c r="D346" i="8"/>
  <c r="D346" i="13"/>
  <c r="D411" i="8"/>
  <c r="D411" i="13"/>
  <c r="D275" i="13"/>
  <c r="D275" i="8"/>
  <c r="J136" i="35"/>
  <c r="K331" i="8"/>
  <c r="K331" i="13"/>
  <c r="J46" i="35"/>
  <c r="K241" i="8"/>
  <c r="K241" i="13"/>
  <c r="J197" i="35"/>
  <c r="K392" i="8"/>
  <c r="K392" i="13"/>
  <c r="N331" i="13"/>
  <c r="N331" i="8"/>
  <c r="N217" i="13"/>
  <c r="N217" i="8"/>
  <c r="N212" i="13"/>
  <c r="N212" i="8"/>
  <c r="N337" i="13"/>
  <c r="N337" i="8"/>
  <c r="N809" i="8"/>
  <c r="N809" i="13"/>
  <c r="M653" i="8"/>
  <c r="M653" i="13"/>
  <c r="J92" i="33"/>
  <c r="H714" i="8"/>
  <c r="H714" i="13"/>
  <c r="J66" i="33"/>
  <c r="J154" i="33"/>
  <c r="G775" i="8"/>
  <c r="G775" i="13"/>
  <c r="I772" i="8"/>
  <c r="I772" i="13"/>
  <c r="G779" i="8"/>
  <c r="G779" i="13"/>
  <c r="J680" i="8"/>
  <c r="J680" i="13"/>
  <c r="I810" i="8"/>
  <c r="I810" i="13"/>
  <c r="J151" i="33"/>
  <c r="K151" i="33"/>
  <c r="D664" i="8"/>
  <c r="D664" i="13"/>
  <c r="D690" i="8"/>
  <c r="D690" i="13"/>
  <c r="D674" i="8"/>
  <c r="D674" i="13"/>
  <c r="D772" i="8"/>
  <c r="D772" i="13"/>
  <c r="D682" i="8"/>
  <c r="D682" i="13"/>
  <c r="D752" i="8"/>
  <c r="D752" i="13"/>
  <c r="F76" i="33"/>
  <c r="F654" i="8"/>
  <c r="F654" i="13"/>
  <c r="E765" i="8"/>
  <c r="E765" i="13"/>
  <c r="E749" i="8"/>
  <c r="E749" i="13"/>
  <c r="N791" i="8"/>
  <c r="N791" i="13"/>
  <c r="L637" i="8"/>
  <c r="L637" i="13"/>
  <c r="L635" i="8"/>
  <c r="L635" i="13"/>
  <c r="E729" i="8"/>
  <c r="E729" i="13"/>
  <c r="E735" i="8"/>
  <c r="E735" i="13"/>
  <c r="E46" i="33"/>
  <c r="F46" i="33"/>
  <c r="C63" i="33"/>
  <c r="D63" i="33"/>
  <c r="C220" i="33"/>
  <c r="D220" i="33"/>
  <c r="C649" i="8"/>
  <c r="C649" i="13"/>
  <c r="F214" i="35"/>
  <c r="F205" i="35"/>
  <c r="F186" i="35"/>
  <c r="F209" i="35"/>
  <c r="F223" i="35"/>
  <c r="F96" i="35"/>
  <c r="F153" i="35"/>
  <c r="F210" i="35"/>
  <c r="F85" i="35"/>
  <c r="F99" i="35"/>
  <c r="F154" i="35"/>
  <c r="F207" i="35"/>
  <c r="F60" i="35"/>
  <c r="F119" i="35"/>
  <c r="F104" i="35"/>
  <c r="F90" i="35"/>
  <c r="F206" i="35"/>
  <c r="F187" i="35"/>
  <c r="F162" i="35"/>
  <c r="F196" i="35"/>
  <c r="F212" i="35"/>
  <c r="F88" i="35"/>
  <c r="F103" i="35"/>
  <c r="F185" i="35"/>
  <c r="F64" i="35"/>
  <c r="F94" i="35"/>
  <c r="F148" i="35"/>
  <c r="F177" i="35"/>
  <c r="F194" i="35"/>
  <c r="F92" i="35"/>
  <c r="F100" i="35"/>
  <c r="F112" i="35"/>
  <c r="F188" i="35"/>
  <c r="F179" i="35"/>
  <c r="F156" i="35"/>
  <c r="F169" i="35"/>
  <c r="F216" i="35"/>
  <c r="F80" i="35"/>
  <c r="F95" i="35"/>
  <c r="F183" i="35"/>
  <c r="F57" i="35"/>
  <c r="F175" i="35"/>
  <c r="F120" i="35"/>
  <c r="F170" i="35"/>
  <c r="F113" i="35"/>
  <c r="F89" i="35"/>
  <c r="F84" i="35"/>
  <c r="F98" i="35"/>
  <c r="F166" i="35"/>
  <c r="F114" i="35"/>
  <c r="F149" i="35"/>
  <c r="F180" i="35"/>
  <c r="F167" i="35"/>
  <c r="F150" i="35"/>
  <c r="F163" i="35"/>
  <c r="F184" i="35"/>
  <c r="F71" i="35"/>
  <c r="F87" i="35"/>
  <c r="F181" i="35"/>
  <c r="F50" i="35"/>
  <c r="F165" i="35"/>
  <c r="F105" i="35"/>
  <c r="F111" i="35"/>
  <c r="F69" i="35"/>
  <c r="F81" i="35"/>
  <c r="F66" i="35"/>
  <c r="F75" i="35"/>
  <c r="F155" i="35"/>
  <c r="F58" i="35"/>
  <c r="F82" i="35"/>
  <c r="F168" i="35"/>
  <c r="F159" i="35"/>
  <c r="F118" i="35"/>
  <c r="F157" i="35"/>
  <c r="F176" i="35"/>
  <c r="F63" i="35"/>
  <c r="F79" i="35"/>
  <c r="F115" i="35"/>
  <c r="F218" i="35"/>
  <c r="F76" i="35"/>
  <c r="F101" i="35"/>
  <c r="F86" i="35"/>
  <c r="F65" i="35"/>
  <c r="F78" i="35"/>
  <c r="F67" i="35"/>
  <c r="F160" i="35"/>
  <c r="F151" i="35"/>
  <c r="F110" i="35"/>
  <c r="F117" i="35"/>
  <c r="F164" i="35"/>
  <c r="F53" i="35"/>
  <c r="F220" i="35"/>
  <c r="F70" i="35"/>
  <c r="F107" i="35"/>
  <c r="F182" i="35"/>
  <c r="F59" i="35"/>
  <c r="F68" i="35"/>
  <c r="F83" i="35"/>
  <c r="F56" i="35"/>
  <c r="F191" i="35"/>
  <c r="F49" i="35"/>
  <c r="F74" i="35"/>
  <c r="F152" i="35"/>
  <c r="F208" i="35"/>
  <c r="F102" i="35"/>
  <c r="F109" i="35"/>
  <c r="F121" i="35"/>
  <c r="F211" i="35"/>
  <c r="F62" i="35"/>
  <c r="F97" i="35"/>
  <c r="F178" i="35"/>
  <c r="F204" i="35"/>
  <c r="F55" i="35"/>
  <c r="F77" i="35"/>
  <c r="F158" i="35"/>
  <c r="F213" i="35"/>
  <c r="F91" i="35"/>
  <c r="F195" i="35"/>
  <c r="F108" i="35"/>
  <c r="F215" i="35"/>
  <c r="F189" i="35"/>
  <c r="F93" i="35"/>
  <c r="F217" i="35"/>
  <c r="F51" i="35"/>
  <c r="F116" i="35"/>
  <c r="F72" i="35"/>
  <c r="F161" i="35"/>
  <c r="F106" i="35"/>
  <c r="F52" i="35"/>
  <c r="C19" i="35"/>
  <c r="C127" i="35"/>
  <c r="C128" i="35"/>
  <c r="C42" i="35"/>
  <c r="C132" i="35"/>
  <c r="C18" i="35"/>
  <c r="C200" i="35"/>
  <c r="C23" i="35"/>
  <c r="C13" i="35"/>
  <c r="C137" i="35"/>
  <c r="C133" i="35"/>
  <c r="C16" i="35"/>
  <c r="C32" i="35"/>
  <c r="C202" i="35"/>
  <c r="C11" i="35"/>
  <c r="C27" i="35"/>
  <c r="C14" i="35"/>
  <c r="C24" i="35"/>
  <c r="C20" i="35"/>
  <c r="C145" i="35"/>
  <c r="C44" i="35"/>
  <c r="C17" i="35"/>
  <c r="C136" i="35"/>
  <c r="C199" i="35"/>
  <c r="C143" i="35"/>
  <c r="C43" i="35"/>
  <c r="C31" i="35"/>
  <c r="C28" i="35"/>
  <c r="C25" i="35"/>
  <c r="C21" i="35"/>
  <c r="C10" i="35"/>
  <c r="C130" i="35"/>
  <c r="C30" i="35"/>
  <c r="C138" i="35"/>
  <c r="C201" i="35"/>
  <c r="C47" i="35"/>
  <c r="C35" i="35"/>
  <c r="C29" i="35"/>
  <c r="C26" i="35"/>
  <c r="C22" i="35"/>
  <c r="C135" i="35"/>
  <c r="C41" i="35"/>
  <c r="C131" i="35"/>
  <c r="C33" i="35"/>
  <c r="C139" i="35"/>
  <c r="C12" i="35"/>
  <c r="C39" i="35"/>
  <c r="C36" i="35"/>
  <c r="C40" i="35"/>
  <c r="C142" i="35"/>
  <c r="C129" i="35"/>
  <c r="C140" i="35"/>
  <c r="C134" i="35"/>
  <c r="C37" i="35"/>
  <c r="C45" i="35"/>
  <c r="C197" i="35"/>
  <c r="C141" i="35"/>
  <c r="C173" i="35"/>
  <c r="C144" i="35"/>
  <c r="C15" i="35"/>
  <c r="C146" i="35"/>
  <c r="C222" i="35"/>
  <c r="C38" i="35"/>
  <c r="C46" i="35"/>
  <c r="C34" i="35"/>
  <c r="C198" i="35"/>
  <c r="N714" i="8"/>
  <c r="N714" i="13"/>
  <c r="L108" i="33"/>
  <c r="K669" i="13"/>
  <c r="K669" i="8"/>
  <c r="K107" i="33"/>
  <c r="L107" i="33"/>
  <c r="K97" i="33"/>
  <c r="L97" i="33"/>
  <c r="J664" i="13"/>
  <c r="J664" i="8"/>
  <c r="K760" i="8"/>
  <c r="K760" i="13"/>
  <c r="N689" i="8"/>
  <c r="N689" i="13"/>
  <c r="J627" i="8"/>
  <c r="J627" i="13"/>
  <c r="K99" i="33"/>
  <c r="L99" i="33"/>
  <c r="K677" i="8"/>
  <c r="K677" i="13"/>
  <c r="K109" i="33"/>
  <c r="L109" i="33"/>
  <c r="L675" i="8"/>
  <c r="L675" i="13"/>
  <c r="K58" i="33"/>
  <c r="L58" i="33"/>
  <c r="K718" i="8"/>
  <c r="K718" i="13"/>
  <c r="K117" i="33"/>
  <c r="L117" i="33"/>
  <c r="K662" i="8"/>
  <c r="K662" i="13"/>
  <c r="K664" i="8"/>
  <c r="K664" i="13"/>
  <c r="J650" i="8"/>
  <c r="J650" i="13"/>
  <c r="J661" i="8"/>
  <c r="J661" i="13"/>
  <c r="J715" i="13"/>
  <c r="J715" i="8"/>
  <c r="K775" i="8"/>
  <c r="K775" i="13"/>
  <c r="K764" i="8"/>
  <c r="K764" i="13"/>
  <c r="K206" i="33"/>
  <c r="L206" i="33"/>
  <c r="K765" i="8"/>
  <c r="K765" i="13"/>
  <c r="K82" i="33"/>
  <c r="K682" i="8"/>
  <c r="K682" i="13"/>
  <c r="K809" i="8"/>
  <c r="K809" i="13"/>
  <c r="K785" i="8"/>
  <c r="K785" i="13"/>
  <c r="J782" i="8"/>
  <c r="J782" i="13"/>
  <c r="L151" i="33"/>
  <c r="J776" i="8"/>
  <c r="J776" i="13"/>
  <c r="J808" i="8"/>
  <c r="J808" i="13"/>
  <c r="J773" i="8"/>
  <c r="J773" i="13"/>
  <c r="N633" i="8"/>
  <c r="N633" i="13"/>
  <c r="N138" i="33"/>
  <c r="N631" i="8"/>
  <c r="N631" i="13"/>
  <c r="N630" i="8"/>
  <c r="N630" i="13"/>
  <c r="N726" i="8"/>
  <c r="N726" i="13"/>
  <c r="N728" i="8"/>
  <c r="N728" i="13"/>
  <c r="N736" i="8"/>
  <c r="N736" i="13"/>
  <c r="I185" i="35"/>
  <c r="G185" i="35"/>
  <c r="H380" i="8"/>
  <c r="H380" i="13"/>
  <c r="G105" i="35"/>
  <c r="I105" i="35"/>
  <c r="H300" i="8"/>
  <c r="H300" i="13"/>
  <c r="I67" i="35"/>
  <c r="G67" i="35"/>
  <c r="H262" i="8"/>
  <c r="H262" i="13"/>
  <c r="G160" i="35"/>
  <c r="I160" i="35"/>
  <c r="H355" i="8"/>
  <c r="H355" i="13"/>
  <c r="I82" i="35"/>
  <c r="G82" i="35"/>
  <c r="H277" i="8"/>
  <c r="H277" i="13"/>
  <c r="G162" i="35"/>
  <c r="I162" i="35"/>
  <c r="H357" i="8"/>
  <c r="H357" i="13"/>
  <c r="I57" i="35"/>
  <c r="G57" i="35"/>
  <c r="H252" i="8"/>
  <c r="H252" i="13"/>
  <c r="G58" i="35"/>
  <c r="I58" i="35"/>
  <c r="H253" i="8"/>
  <c r="H253" i="13"/>
  <c r="I66" i="35"/>
  <c r="G66" i="35"/>
  <c r="H261" i="8"/>
  <c r="H261" i="13"/>
  <c r="G195" i="35"/>
  <c r="I195" i="35"/>
  <c r="H390" i="13"/>
  <c r="H390" i="8"/>
  <c r="I223" i="35"/>
  <c r="G223" i="35"/>
  <c r="H418" i="8"/>
  <c r="H418" i="13"/>
  <c r="G81" i="35"/>
  <c r="I81" i="35"/>
  <c r="H276" i="8"/>
  <c r="H276" i="13"/>
  <c r="I151" i="35"/>
  <c r="G151" i="35"/>
  <c r="H346" i="8"/>
  <c r="H346" i="13"/>
  <c r="G111" i="35"/>
  <c r="I111" i="35"/>
  <c r="H306" i="8"/>
  <c r="H306" i="13"/>
  <c r="G159" i="35"/>
  <c r="I159" i="35"/>
  <c r="H354" i="8"/>
  <c r="H354" i="13"/>
  <c r="I98" i="35"/>
  <c r="G98" i="35"/>
  <c r="H293" i="8"/>
  <c r="H293" i="13"/>
  <c r="M220" i="33"/>
  <c r="N792" i="8"/>
  <c r="N792" i="13"/>
  <c r="M687" i="8"/>
  <c r="M687" i="13"/>
  <c r="L52" i="33"/>
  <c r="M52" i="33"/>
  <c r="M657" i="8"/>
  <c r="M657" i="13"/>
  <c r="M706" i="8"/>
  <c r="M706" i="13"/>
  <c r="L51" i="33"/>
  <c r="M51" i="33"/>
  <c r="L116" i="33"/>
  <c r="M116" i="33"/>
  <c r="M675" i="8"/>
  <c r="M675" i="13"/>
  <c r="L70" i="33"/>
  <c r="M70" i="33"/>
  <c r="M681" i="8"/>
  <c r="M681" i="13"/>
  <c r="L153" i="33"/>
  <c r="M153" i="33"/>
  <c r="L82" i="33"/>
  <c r="L186" i="33"/>
  <c r="M186" i="33"/>
  <c r="L204" i="33"/>
  <c r="M204" i="33"/>
  <c r="L87" i="33"/>
  <c r="M87" i="33"/>
  <c r="M761" i="8"/>
  <c r="M761" i="13"/>
  <c r="M719" i="8"/>
  <c r="M719" i="13"/>
  <c r="F650" i="8"/>
  <c r="F650" i="13"/>
  <c r="I115" i="33"/>
  <c r="F115" i="33"/>
  <c r="G115" i="33"/>
  <c r="H115" i="33"/>
  <c r="I101" i="33"/>
  <c r="G101" i="33"/>
  <c r="H101" i="33"/>
  <c r="G103" i="33"/>
  <c r="I103" i="33"/>
  <c r="H103" i="33"/>
  <c r="I60" i="33"/>
  <c r="G60" i="33"/>
  <c r="H60" i="33"/>
  <c r="I66" i="33"/>
  <c r="G66" i="33"/>
  <c r="H66" i="33"/>
  <c r="I94" i="33"/>
  <c r="G94" i="33"/>
  <c r="H94" i="33"/>
  <c r="I205" i="33"/>
  <c r="G205" i="33"/>
  <c r="H205" i="33"/>
  <c r="F764" i="8"/>
  <c r="F764" i="13"/>
  <c r="F777" i="8"/>
  <c r="F777" i="13"/>
  <c r="F810" i="8"/>
  <c r="F810" i="13"/>
  <c r="F158" i="33"/>
  <c r="I158" i="33"/>
  <c r="G158" i="33"/>
  <c r="H158" i="33"/>
  <c r="I87" i="33"/>
  <c r="G87" i="33"/>
  <c r="H87" i="33"/>
  <c r="F778" i="8"/>
  <c r="F778" i="13"/>
  <c r="G207" i="33"/>
  <c r="I207" i="33"/>
  <c r="H207" i="33"/>
  <c r="F785" i="8"/>
  <c r="F785" i="13"/>
  <c r="D611" i="8"/>
  <c r="D611" i="13"/>
  <c r="D613" i="8"/>
  <c r="D613" i="13"/>
  <c r="D737" i="8"/>
  <c r="D737" i="13"/>
  <c r="D635" i="8"/>
  <c r="D635" i="13"/>
  <c r="D743" i="8"/>
  <c r="D743" i="13"/>
  <c r="D608" i="8"/>
  <c r="D608" i="13"/>
  <c r="D728" i="8"/>
  <c r="D728" i="13"/>
  <c r="C622" i="8"/>
  <c r="C622" i="13"/>
  <c r="C10" i="33"/>
  <c r="D10" i="33"/>
  <c r="C734" i="8"/>
  <c r="C734" i="13"/>
  <c r="C629" i="8"/>
  <c r="C629" i="13"/>
  <c r="C608" i="8"/>
  <c r="C608" i="13"/>
  <c r="C732" i="8"/>
  <c r="C732" i="13"/>
  <c r="C623" i="8"/>
  <c r="C623" i="13"/>
  <c r="C725" i="8"/>
  <c r="C725" i="13"/>
  <c r="C310" i="8"/>
  <c r="C310" i="13"/>
  <c r="C300" i="8"/>
  <c r="C300" i="13"/>
  <c r="C312" i="8"/>
  <c r="C312" i="13"/>
  <c r="C251" i="8"/>
  <c r="C251" i="13"/>
  <c r="C305" i="8"/>
  <c r="C305" i="13"/>
  <c r="C264" i="8"/>
  <c r="C264" i="13"/>
  <c r="C370" i="8"/>
  <c r="C370" i="13"/>
  <c r="C303" i="8"/>
  <c r="C303" i="13"/>
  <c r="C371" i="8"/>
  <c r="C371" i="13"/>
  <c r="C364" i="13"/>
  <c r="C364" i="8"/>
  <c r="C259" i="8"/>
  <c r="C259" i="13"/>
  <c r="C402" i="8"/>
  <c r="C402" i="13"/>
  <c r="C254" i="8"/>
  <c r="C254" i="13"/>
  <c r="C384" i="8"/>
  <c r="C384" i="13"/>
  <c r="C292" i="8"/>
  <c r="C292" i="13"/>
  <c r="C361" i="8"/>
  <c r="C361" i="13"/>
  <c r="N309" i="8"/>
  <c r="N309" i="13"/>
  <c r="N362" i="8"/>
  <c r="N362" i="13"/>
  <c r="N290" i="8"/>
  <c r="N290" i="13"/>
  <c r="N300" i="8"/>
  <c r="N300" i="13"/>
  <c r="N376" i="8"/>
  <c r="N376" i="13"/>
  <c r="N314" i="8"/>
  <c r="N314" i="13"/>
  <c r="N381" i="8"/>
  <c r="N381" i="13"/>
  <c r="N255" i="8"/>
  <c r="N255" i="13"/>
  <c r="N294" i="13"/>
  <c r="N294" i="8"/>
  <c r="N251" i="13"/>
  <c r="N251" i="8"/>
  <c r="N246" i="8"/>
  <c r="N246" i="13"/>
  <c r="N260" i="8"/>
  <c r="N260" i="13"/>
  <c r="N253" i="8"/>
  <c r="N253" i="13"/>
  <c r="N269" i="8"/>
  <c r="N269" i="13"/>
  <c r="N254" i="8"/>
  <c r="N254" i="13"/>
  <c r="N277" i="8"/>
  <c r="N277" i="13"/>
  <c r="M149" i="33"/>
  <c r="K132" i="33"/>
  <c r="L132" i="33"/>
  <c r="K629" i="8"/>
  <c r="K629" i="13"/>
  <c r="K133" i="33"/>
  <c r="L133" i="33"/>
  <c r="K819" i="8"/>
  <c r="K819" i="13"/>
  <c r="K135" i="33"/>
  <c r="L135" i="33"/>
  <c r="K737" i="8"/>
  <c r="K737" i="13"/>
  <c r="K733" i="8"/>
  <c r="K733" i="13"/>
  <c r="K639" i="8"/>
  <c r="K639" i="13"/>
  <c r="J733" i="8"/>
  <c r="J733" i="13"/>
  <c r="J737" i="13"/>
  <c r="J737" i="8"/>
  <c r="J731" i="8"/>
  <c r="J731" i="13"/>
  <c r="K200" i="33"/>
  <c r="L200" i="33"/>
  <c r="M258" i="8"/>
  <c r="M258" i="13"/>
  <c r="M304" i="8"/>
  <c r="M304" i="13"/>
  <c r="M311" i="8"/>
  <c r="M311" i="13"/>
  <c r="M276" i="8"/>
  <c r="M276" i="13"/>
  <c r="M298" i="8"/>
  <c r="M298" i="13"/>
  <c r="M282" i="8"/>
  <c r="M282" i="13"/>
  <c r="M275" i="13"/>
  <c r="M275" i="8"/>
  <c r="M261" i="13"/>
  <c r="M261" i="8"/>
  <c r="M305" i="13"/>
  <c r="M305" i="8"/>
  <c r="M313" i="13"/>
  <c r="M313" i="8"/>
  <c r="M364" i="8"/>
  <c r="M364" i="13"/>
  <c r="M244" i="8"/>
  <c r="M244" i="13"/>
  <c r="M374" i="13"/>
  <c r="M374" i="8"/>
  <c r="M253" i="8"/>
  <c r="M253" i="13"/>
  <c r="M403" i="13"/>
  <c r="M403" i="8"/>
  <c r="M314" i="8"/>
  <c r="M314" i="13"/>
  <c r="I141" i="8"/>
  <c r="G141" i="8"/>
  <c r="G76" i="8"/>
  <c r="I76" i="8"/>
  <c r="I190" i="8"/>
  <c r="G190" i="8"/>
  <c r="G56" i="8"/>
  <c r="I56" i="8"/>
  <c r="G136" i="8"/>
  <c r="I136" i="8"/>
  <c r="I172" i="8"/>
  <c r="G172" i="8"/>
  <c r="I138" i="8"/>
  <c r="G138" i="8"/>
  <c r="G81" i="8"/>
  <c r="I81" i="8"/>
  <c r="G47" i="13"/>
  <c r="I47" i="13"/>
  <c r="G119" i="13"/>
  <c r="I119" i="13"/>
  <c r="I84" i="8"/>
  <c r="G84" i="8"/>
  <c r="G155" i="8"/>
  <c r="I155" i="8"/>
  <c r="G170" i="13"/>
  <c r="I170" i="13"/>
  <c r="I153" i="13"/>
  <c r="G153" i="13"/>
  <c r="G85" i="8"/>
  <c r="I85" i="8"/>
  <c r="G59" i="8"/>
  <c r="I59" i="8"/>
  <c r="G122" i="8"/>
  <c r="I122" i="8"/>
  <c r="I75" i="13"/>
  <c r="G75" i="13"/>
  <c r="G40" i="8"/>
  <c r="I40" i="8"/>
  <c r="G191" i="8"/>
  <c r="I191" i="8"/>
  <c r="G159" i="8"/>
  <c r="I159" i="8"/>
  <c r="I162" i="13"/>
  <c r="G162" i="13"/>
  <c r="G109" i="13"/>
  <c r="I109" i="13"/>
  <c r="G147" i="8"/>
  <c r="I147" i="8"/>
  <c r="I184" i="8"/>
  <c r="G184" i="8"/>
  <c r="I36" i="13"/>
  <c r="G36" i="13"/>
  <c r="G128" i="13"/>
  <c r="I128" i="13"/>
  <c r="I164" i="8"/>
  <c r="G164" i="8"/>
  <c r="G102" i="8"/>
  <c r="I102" i="8"/>
  <c r="G49" i="8"/>
  <c r="I49" i="8"/>
  <c r="G81" i="13"/>
  <c r="I81" i="13"/>
  <c r="G147" i="13"/>
  <c r="I147" i="13"/>
  <c r="G53" i="8"/>
  <c r="I53" i="8"/>
  <c r="I193" i="8"/>
  <c r="G193" i="8"/>
  <c r="G37" i="13"/>
  <c r="I37" i="13"/>
  <c r="G96" i="13"/>
  <c r="I96" i="13"/>
  <c r="G77" i="13"/>
  <c r="I77" i="13"/>
  <c r="G71" i="13"/>
  <c r="I71" i="13"/>
  <c r="I160" i="13"/>
  <c r="G160" i="13"/>
  <c r="G60" i="13"/>
  <c r="I60" i="13"/>
  <c r="G101" i="13"/>
  <c r="I101" i="13"/>
  <c r="I10" i="33"/>
  <c r="G10" i="33"/>
  <c r="H10" i="33"/>
  <c r="F729" i="8"/>
  <c r="F729" i="13"/>
  <c r="I12" i="33"/>
  <c r="G12" i="33"/>
  <c r="H12" i="33"/>
  <c r="F740" i="8"/>
  <c r="F740" i="13"/>
  <c r="F739" i="8"/>
  <c r="F739" i="13"/>
  <c r="I11" i="33"/>
  <c r="G11" i="33"/>
  <c r="H11" i="33"/>
  <c r="F725" i="8"/>
  <c r="F725" i="13"/>
  <c r="I29" i="33"/>
  <c r="G29" i="33"/>
  <c r="H29" i="33"/>
  <c r="F796" i="13"/>
  <c r="F796" i="8"/>
  <c r="D276" i="8"/>
  <c r="D276" i="13"/>
  <c r="D247" i="8"/>
  <c r="D247" i="13"/>
  <c r="D281" i="8"/>
  <c r="D281" i="13"/>
  <c r="D257" i="8"/>
  <c r="D257" i="13"/>
  <c r="D290" i="8"/>
  <c r="D290" i="13"/>
  <c r="D286" i="8"/>
  <c r="D286" i="13"/>
  <c r="D296" i="13"/>
  <c r="D296" i="8"/>
  <c r="D292" i="8"/>
  <c r="D292" i="13"/>
  <c r="D244" i="8"/>
  <c r="D244" i="13"/>
  <c r="D304" i="8"/>
  <c r="D304" i="13"/>
  <c r="D362" i="8"/>
  <c r="D362" i="13"/>
  <c r="D309" i="8"/>
  <c r="D309" i="13"/>
  <c r="D265" i="8"/>
  <c r="D265" i="13"/>
  <c r="D410" i="8"/>
  <c r="D410" i="13"/>
  <c r="D400" i="8"/>
  <c r="D400" i="13"/>
  <c r="D315" i="8"/>
  <c r="D315" i="13"/>
  <c r="J44" i="35"/>
  <c r="K239" i="13"/>
  <c r="K239" i="8"/>
  <c r="J41" i="35"/>
  <c r="K236" i="8"/>
  <c r="K236" i="13"/>
  <c r="J38" i="35"/>
  <c r="K233" i="8"/>
  <c r="K233" i="13"/>
  <c r="J16" i="35"/>
  <c r="K211" i="8"/>
  <c r="K211" i="13"/>
  <c r="J31" i="35"/>
  <c r="K226" i="8"/>
  <c r="K226" i="13"/>
  <c r="J133" i="35"/>
  <c r="K328" i="8"/>
  <c r="K328" i="13"/>
  <c r="J131" i="35"/>
  <c r="K326" i="8"/>
  <c r="K326" i="13"/>
  <c r="J173" i="35"/>
  <c r="K368" i="13"/>
  <c r="K368" i="8"/>
  <c r="N225" i="13"/>
  <c r="N225" i="8"/>
  <c r="N210" i="8"/>
  <c r="N210" i="13"/>
  <c r="N394" i="13"/>
  <c r="N394" i="8"/>
  <c r="N368" i="8"/>
  <c r="N368" i="13"/>
  <c r="N325" i="8"/>
  <c r="N325" i="13"/>
  <c r="N333" i="8"/>
  <c r="N333" i="13"/>
  <c r="N322" i="8"/>
  <c r="N322" i="13"/>
  <c r="N395" i="13"/>
  <c r="N395" i="8"/>
  <c r="M66" i="33"/>
  <c r="I716" i="8"/>
  <c r="I716" i="13"/>
  <c r="I656" i="13"/>
  <c r="I656" i="8"/>
  <c r="I692" i="8"/>
  <c r="I692" i="13"/>
  <c r="H655" i="8"/>
  <c r="H655" i="13"/>
  <c r="J76" i="33"/>
  <c r="K76" i="33"/>
  <c r="J91" i="33"/>
  <c r="I715" i="8"/>
  <c r="I715" i="13"/>
  <c r="H715" i="8"/>
  <c r="H715" i="13"/>
  <c r="G662" i="8"/>
  <c r="G662" i="13"/>
  <c r="G655" i="8"/>
  <c r="G655" i="13"/>
  <c r="H667" i="8"/>
  <c r="H667" i="13"/>
  <c r="G713" i="8"/>
  <c r="G713" i="13"/>
  <c r="G808" i="8"/>
  <c r="G808" i="13"/>
  <c r="H812" i="8"/>
  <c r="H812" i="13"/>
  <c r="H163" i="33"/>
  <c r="J163" i="33"/>
  <c r="G772" i="8"/>
  <c r="G772" i="13"/>
  <c r="I781" i="8"/>
  <c r="I781" i="13"/>
  <c r="I774" i="13"/>
  <c r="I774" i="8"/>
  <c r="H150" i="33"/>
  <c r="J150" i="33"/>
  <c r="G813" i="8"/>
  <c r="G813" i="13"/>
  <c r="J153" i="33"/>
  <c r="I783" i="8"/>
  <c r="I783" i="13"/>
  <c r="J157" i="33"/>
  <c r="K157" i="33"/>
  <c r="G766" i="8"/>
  <c r="G766" i="13"/>
  <c r="H166" i="33"/>
  <c r="J166" i="33"/>
  <c r="I788" i="8"/>
  <c r="I788" i="13"/>
  <c r="J86" i="33"/>
  <c r="I786" i="8"/>
  <c r="I786" i="13"/>
  <c r="H165" i="33"/>
  <c r="J165" i="33"/>
  <c r="G762" i="8"/>
  <c r="G762" i="13"/>
  <c r="D696" i="8"/>
  <c r="D696" i="13"/>
  <c r="E97" i="33"/>
  <c r="D708" i="8"/>
  <c r="D708" i="13"/>
  <c r="D716" i="8"/>
  <c r="D716" i="13"/>
  <c r="D707" i="8"/>
  <c r="D707" i="13"/>
  <c r="D699" i="8"/>
  <c r="D699" i="13"/>
  <c r="D715" i="8"/>
  <c r="D715" i="13"/>
  <c r="E72" i="33"/>
  <c r="D755" i="8"/>
  <c r="D755" i="13"/>
  <c r="D784" i="8"/>
  <c r="D784" i="13"/>
  <c r="D749" i="8"/>
  <c r="D749" i="13"/>
  <c r="D765" i="8"/>
  <c r="D765" i="13"/>
  <c r="D194" i="33"/>
  <c r="D813" i="8"/>
  <c r="D813" i="13"/>
  <c r="D223" i="33"/>
  <c r="E223" i="33"/>
  <c r="D745" i="8"/>
  <c r="D745" i="13"/>
  <c r="D761" i="8"/>
  <c r="D761" i="13"/>
  <c r="E693" i="8"/>
  <c r="E693" i="13"/>
  <c r="F62" i="33"/>
  <c r="E101" i="33"/>
  <c r="F101" i="33"/>
  <c r="E79" i="33"/>
  <c r="F79" i="33"/>
  <c r="E108" i="33"/>
  <c r="F108" i="33"/>
  <c r="F51" i="33"/>
  <c r="E103" i="33"/>
  <c r="F103" i="33"/>
  <c r="E650" i="8"/>
  <c r="E650" i="13"/>
  <c r="E207" i="33"/>
  <c r="F207" i="33"/>
  <c r="E772" i="8"/>
  <c r="E772" i="13"/>
  <c r="E780" i="8"/>
  <c r="E780" i="13"/>
  <c r="E683" i="8"/>
  <c r="E683" i="13"/>
  <c r="E793" i="8"/>
  <c r="E793" i="13"/>
  <c r="E784" i="8"/>
  <c r="E784" i="13"/>
  <c r="E773" i="8"/>
  <c r="E773" i="13"/>
  <c r="F84" i="33"/>
  <c r="M621" i="8"/>
  <c r="M621" i="13"/>
  <c r="M17" i="33"/>
  <c r="M608" i="8"/>
  <c r="M608" i="13"/>
  <c r="L198" i="33"/>
  <c r="L146" i="33"/>
  <c r="M146" i="33"/>
  <c r="L142" i="33"/>
  <c r="M142" i="33"/>
  <c r="M200" i="33"/>
  <c r="E734" i="8"/>
  <c r="E734" i="13"/>
  <c r="E32" i="33"/>
  <c r="F32" i="33"/>
  <c r="E795" i="8"/>
  <c r="E795" i="13"/>
  <c r="E38" i="33"/>
  <c r="F38" i="33"/>
  <c r="E737" i="8"/>
  <c r="E737" i="13"/>
  <c r="F44" i="33"/>
  <c r="F43" i="33"/>
  <c r="E741" i="8"/>
  <c r="E741" i="13"/>
  <c r="C809" i="8"/>
  <c r="C809" i="13"/>
  <c r="C653" i="8"/>
  <c r="C653" i="13"/>
  <c r="C675" i="8"/>
  <c r="C675" i="13"/>
  <c r="C662" i="8"/>
  <c r="C662" i="13"/>
  <c r="C780" i="8"/>
  <c r="C780" i="13"/>
  <c r="C755" i="8"/>
  <c r="C755" i="13"/>
  <c r="C655" i="8"/>
  <c r="C655" i="13"/>
  <c r="C810" i="8"/>
  <c r="C810" i="13"/>
  <c r="C82" i="33"/>
  <c r="D82" i="33"/>
  <c r="C699" i="8"/>
  <c r="C699" i="13"/>
  <c r="C748" i="8"/>
  <c r="C748" i="13"/>
  <c r="C779" i="8"/>
  <c r="C779" i="13"/>
  <c r="C807" i="8"/>
  <c r="C807" i="13"/>
  <c r="C674" i="8"/>
  <c r="C674" i="13"/>
  <c r="C813" i="8"/>
  <c r="C813" i="13"/>
  <c r="C204" i="33"/>
  <c r="D204" i="33"/>
  <c r="N20" i="33"/>
  <c r="M21" i="33"/>
  <c r="N21" i="33"/>
  <c r="M141" i="33"/>
  <c r="K676" i="8"/>
  <c r="K676" i="13"/>
  <c r="K813" i="8"/>
  <c r="K813" i="13"/>
  <c r="J774" i="8"/>
  <c r="J774" i="13"/>
  <c r="N616" i="8"/>
  <c r="N616" i="13"/>
  <c r="I210" i="35"/>
  <c r="G210" i="35"/>
  <c r="H405" i="8"/>
  <c r="H405" i="13"/>
  <c r="G89" i="35"/>
  <c r="I89" i="35"/>
  <c r="H284" i="13"/>
  <c r="H284" i="8"/>
  <c r="K640" i="8"/>
  <c r="K640" i="13"/>
  <c r="L692" i="8"/>
  <c r="L692" i="13"/>
  <c r="M683" i="8"/>
  <c r="M683" i="13"/>
  <c r="I90" i="33"/>
  <c r="G90" i="33"/>
  <c r="H90" i="33"/>
  <c r="I105" i="33"/>
  <c r="G105" i="33"/>
  <c r="H105" i="33"/>
  <c r="F162" i="33"/>
  <c r="I162" i="33"/>
  <c r="G162" i="33"/>
  <c r="H162" i="33"/>
  <c r="D734" i="8"/>
  <c r="D734" i="13"/>
  <c r="D724" i="8"/>
  <c r="D724" i="13"/>
  <c r="C738" i="8"/>
  <c r="C738" i="13"/>
  <c r="J632" i="13"/>
  <c r="J632" i="8"/>
  <c r="C354" i="13"/>
  <c r="C354" i="8"/>
  <c r="C389" i="8"/>
  <c r="C389" i="13"/>
  <c r="C274" i="8"/>
  <c r="C274" i="13"/>
  <c r="N266" i="8"/>
  <c r="N266" i="13"/>
  <c r="N345" i="8"/>
  <c r="N345" i="13"/>
  <c r="N384" i="8"/>
  <c r="N384" i="13"/>
  <c r="N704" i="8"/>
  <c r="N704" i="13"/>
  <c r="K632" i="8"/>
  <c r="K632" i="13"/>
  <c r="M362" i="8"/>
  <c r="M362" i="13"/>
  <c r="M410" i="13"/>
  <c r="M410" i="8"/>
  <c r="M292" i="8"/>
  <c r="M292" i="13"/>
  <c r="I151" i="8"/>
  <c r="G151" i="8"/>
  <c r="G92" i="8"/>
  <c r="I92" i="8"/>
  <c r="G74" i="8"/>
  <c r="I74" i="8"/>
  <c r="G65" i="13"/>
  <c r="I65" i="13"/>
  <c r="G110" i="8"/>
  <c r="I110" i="8"/>
  <c r="G191" i="13"/>
  <c r="I191" i="13"/>
  <c r="G72" i="13"/>
  <c r="I72" i="13"/>
  <c r="I102" i="13"/>
  <c r="G102" i="13"/>
  <c r="F742" i="8"/>
  <c r="F742" i="13"/>
  <c r="D316" i="8"/>
  <c r="D316" i="13"/>
  <c r="D364" i="8"/>
  <c r="D364" i="13"/>
  <c r="D402" i="8"/>
  <c r="D402" i="13"/>
  <c r="J139" i="35"/>
  <c r="K334" i="13"/>
  <c r="K334" i="8"/>
  <c r="J36" i="35"/>
  <c r="K231" i="13"/>
  <c r="K231" i="8"/>
  <c r="N323" i="8"/>
  <c r="N323" i="13"/>
  <c r="N397" i="8"/>
  <c r="N397" i="13"/>
  <c r="H727" i="8"/>
  <c r="H727" i="13"/>
  <c r="J50" i="33"/>
  <c r="K50" i="33"/>
  <c r="H653" i="8"/>
  <c r="H653" i="13"/>
  <c r="G667" i="8"/>
  <c r="G667" i="13"/>
  <c r="H765" i="8"/>
  <c r="H765" i="13"/>
  <c r="J158" i="33"/>
  <c r="K158" i="33"/>
  <c r="H815" i="8"/>
  <c r="H815" i="13"/>
  <c r="D667" i="8"/>
  <c r="D667" i="13"/>
  <c r="E801" i="8"/>
  <c r="E801" i="13"/>
  <c r="E78" i="33"/>
  <c r="F78" i="33"/>
  <c r="E810" i="8"/>
  <c r="E810" i="13"/>
  <c r="L127" i="33"/>
  <c r="M127" i="33"/>
  <c r="E644" i="8"/>
  <c r="E644" i="13"/>
  <c r="C764" i="8"/>
  <c r="C764" i="13"/>
  <c r="F21" i="35"/>
  <c r="F146" i="35"/>
  <c r="F143" i="35"/>
  <c r="F22" i="35"/>
  <c r="F20" i="35"/>
  <c r="F134" i="35"/>
  <c r="F129" i="35"/>
  <c r="F141" i="35"/>
  <c r="F201" i="35"/>
  <c r="F25" i="35"/>
  <c r="F198" i="35"/>
  <c r="F24" i="35"/>
  <c r="F38" i="35"/>
  <c r="F145" i="35"/>
  <c r="F15" i="35"/>
  <c r="F46" i="35"/>
  <c r="F197" i="35"/>
  <c r="F200" i="35"/>
  <c r="F29" i="35"/>
  <c r="F14" i="35"/>
  <c r="F26" i="35"/>
  <c r="F42" i="35"/>
  <c r="F19" i="35"/>
  <c r="F173" i="35"/>
  <c r="F33" i="35"/>
  <c r="F39" i="35"/>
  <c r="F32" i="35"/>
  <c r="F23" i="35"/>
  <c r="F127" i="35"/>
  <c r="F37" i="35"/>
  <c r="F41" i="35"/>
  <c r="F138" i="35"/>
  <c r="F35" i="35"/>
  <c r="F28" i="35"/>
  <c r="F133" i="35"/>
  <c r="F131" i="35"/>
  <c r="F27" i="35"/>
  <c r="F128" i="35"/>
  <c r="F130" i="35"/>
  <c r="F137" i="35"/>
  <c r="F31" i="35"/>
  <c r="F144" i="35"/>
  <c r="F132" i="35"/>
  <c r="F40" i="35"/>
  <c r="F10" i="35"/>
  <c r="F13" i="35"/>
  <c r="F11" i="35"/>
  <c r="F135" i="35"/>
  <c r="F30" i="35"/>
  <c r="F16" i="35"/>
  <c r="F136" i="35"/>
  <c r="F34" i="35"/>
  <c r="F43" i="35"/>
  <c r="F142" i="35"/>
  <c r="F44" i="35"/>
  <c r="F139" i="35"/>
  <c r="F36" i="35"/>
  <c r="F199" i="35"/>
  <c r="F18" i="35"/>
  <c r="F140" i="35"/>
  <c r="F45" i="35"/>
  <c r="F222" i="35"/>
  <c r="F17" i="35"/>
  <c r="F12" i="35"/>
  <c r="F202" i="35"/>
  <c r="F47" i="35"/>
  <c r="N766" i="8"/>
  <c r="N766" i="13"/>
  <c r="K690" i="13"/>
  <c r="K690" i="8"/>
  <c r="K114" i="33"/>
  <c r="L114" i="33"/>
  <c r="N622" i="8"/>
  <c r="N622" i="13"/>
  <c r="I196" i="35"/>
  <c r="G196" i="35"/>
  <c r="H391" i="8"/>
  <c r="H391" i="13"/>
  <c r="G154" i="13"/>
  <c r="I154" i="13"/>
  <c r="G174" i="8"/>
  <c r="I174" i="8"/>
  <c r="I130" i="8"/>
  <c r="G130" i="8"/>
  <c r="G54" i="13"/>
  <c r="I54" i="13"/>
  <c r="G43" i="13"/>
  <c r="I43" i="13"/>
  <c r="G65" i="8"/>
  <c r="I65" i="8"/>
  <c r="G46" i="8"/>
  <c r="I46" i="8"/>
  <c r="G128" i="8"/>
  <c r="I128" i="8"/>
  <c r="I135" i="8"/>
  <c r="G135" i="8"/>
  <c r="G136" i="13"/>
  <c r="I136" i="13"/>
  <c r="I93" i="13"/>
  <c r="G93" i="13"/>
  <c r="I139" i="8"/>
  <c r="G139" i="8"/>
  <c r="G75" i="8"/>
  <c r="I75" i="8"/>
  <c r="G57" i="13"/>
  <c r="I57" i="13"/>
  <c r="G73" i="13"/>
  <c r="I73" i="13"/>
  <c r="G145" i="8"/>
  <c r="I145" i="8"/>
  <c r="I109" i="8"/>
  <c r="G109" i="8"/>
  <c r="I177" i="13"/>
  <c r="G177" i="13"/>
  <c r="I158" i="13"/>
  <c r="G158" i="13"/>
  <c r="G127" i="8"/>
  <c r="I127" i="8"/>
  <c r="I62" i="8"/>
  <c r="G62" i="8"/>
  <c r="G181" i="8"/>
  <c r="I181" i="8"/>
  <c r="I127" i="13"/>
  <c r="G127" i="13"/>
  <c r="G163" i="13"/>
  <c r="I163" i="13"/>
  <c r="I111" i="8"/>
  <c r="G111" i="8"/>
  <c r="G36" i="8"/>
  <c r="I36" i="8"/>
  <c r="G53" i="13"/>
  <c r="I53" i="13"/>
  <c r="G114" i="13"/>
  <c r="I114" i="13"/>
  <c r="I173" i="8"/>
  <c r="G173" i="8"/>
  <c r="G169" i="8"/>
  <c r="I169" i="8"/>
  <c r="G94" i="8"/>
  <c r="I94" i="8"/>
  <c r="I173" i="13"/>
  <c r="G173" i="13"/>
  <c r="G80" i="13"/>
  <c r="I80" i="13"/>
  <c r="I97" i="8"/>
  <c r="G97" i="8"/>
  <c r="G50" i="8"/>
  <c r="I50" i="8"/>
  <c r="G157" i="13"/>
  <c r="I157" i="13"/>
  <c r="G98" i="13"/>
  <c r="I98" i="13"/>
  <c r="I74" i="13"/>
  <c r="G74" i="13"/>
  <c r="G78" i="13"/>
  <c r="I78" i="13"/>
  <c r="G76" i="13"/>
  <c r="I76" i="13"/>
  <c r="G103" i="13"/>
  <c r="I103" i="13"/>
  <c r="I107" i="13"/>
  <c r="G107" i="13"/>
  <c r="I25" i="33"/>
  <c r="G25" i="33"/>
  <c r="H25" i="33"/>
  <c r="I13" i="33"/>
  <c r="G13" i="33"/>
  <c r="H13" i="33"/>
  <c r="F743" i="8"/>
  <c r="F743" i="13"/>
  <c r="I38" i="33"/>
  <c r="G38" i="33"/>
  <c r="H38" i="33"/>
  <c r="F799" i="8"/>
  <c r="F799" i="13"/>
  <c r="I222" i="33"/>
  <c r="G222" i="33"/>
  <c r="H222" i="33"/>
  <c r="I28" i="33"/>
  <c r="G28" i="33"/>
  <c r="H28" i="33"/>
  <c r="F741" i="8"/>
  <c r="F741" i="13"/>
  <c r="F798" i="8"/>
  <c r="F798" i="13"/>
  <c r="D390" i="8"/>
  <c r="D390" i="13"/>
  <c r="D391" i="8"/>
  <c r="D391" i="13"/>
  <c r="D356" i="8"/>
  <c r="D356" i="13"/>
  <c r="D248" i="13"/>
  <c r="D248" i="8"/>
  <c r="D347" i="8"/>
  <c r="D347" i="13"/>
  <c r="D271" i="8"/>
  <c r="D271" i="13"/>
  <c r="D405" i="13"/>
  <c r="D405" i="8"/>
  <c r="D260" i="8"/>
  <c r="D260" i="13"/>
  <c r="D282" i="8"/>
  <c r="D282" i="13"/>
  <c r="D269" i="8"/>
  <c r="D269" i="13"/>
  <c r="D351" i="8"/>
  <c r="D351" i="13"/>
  <c r="D415" i="8"/>
  <c r="D415" i="13"/>
  <c r="D250" i="8"/>
  <c r="D250" i="13"/>
  <c r="D412" i="8"/>
  <c r="D412" i="13"/>
  <c r="D293" i="8"/>
  <c r="D293" i="13"/>
  <c r="D348" i="8"/>
  <c r="D348" i="13"/>
  <c r="J25" i="35"/>
  <c r="K220" i="8"/>
  <c r="K220" i="13"/>
  <c r="J135" i="35"/>
  <c r="K330" i="13"/>
  <c r="K330" i="8"/>
  <c r="J10" i="35"/>
  <c r="K205" i="8"/>
  <c r="K205" i="13"/>
  <c r="J132" i="35"/>
  <c r="K327" i="13"/>
  <c r="K327" i="8"/>
  <c r="J12" i="35"/>
  <c r="K207" i="8"/>
  <c r="K207" i="13"/>
  <c r="J35" i="35"/>
  <c r="K230" i="8"/>
  <c r="K230" i="13"/>
  <c r="J222" i="35"/>
  <c r="K417" i="13"/>
  <c r="K417" i="8"/>
  <c r="J137" i="35"/>
  <c r="K332" i="8"/>
  <c r="K332" i="13"/>
  <c r="N235" i="8"/>
  <c r="N235" i="13"/>
  <c r="N330" i="8"/>
  <c r="N330" i="13"/>
  <c r="N393" i="8"/>
  <c r="N393" i="13"/>
  <c r="N228" i="13"/>
  <c r="N228" i="8"/>
  <c r="N239" i="8"/>
  <c r="N239" i="13"/>
  <c r="N231" i="8"/>
  <c r="N231" i="13"/>
  <c r="N227" i="8"/>
  <c r="N227" i="13"/>
  <c r="N241" i="8"/>
  <c r="N241" i="13"/>
  <c r="M23" i="35"/>
  <c r="M18" i="35"/>
  <c r="M13" i="35"/>
  <c r="M40" i="35"/>
  <c r="M14" i="35"/>
  <c r="M136" i="35"/>
  <c r="M146" i="35"/>
  <c r="M143" i="35"/>
  <c r="M27" i="35"/>
  <c r="M32" i="35"/>
  <c r="M130" i="35"/>
  <c r="M131" i="35"/>
  <c r="M46" i="35"/>
  <c r="M42" i="35"/>
  <c r="M144" i="35"/>
  <c r="M200" i="35"/>
  <c r="M31" i="35"/>
  <c r="M33" i="35"/>
  <c r="M133" i="35"/>
  <c r="M141" i="35"/>
  <c r="M12" i="35"/>
  <c r="M128" i="35"/>
  <c r="M137" i="35"/>
  <c r="M11" i="35"/>
  <c r="M35" i="35"/>
  <c r="M24" i="35"/>
  <c r="M34" i="35"/>
  <c r="M142" i="35"/>
  <c r="M36" i="35"/>
  <c r="M138" i="35"/>
  <c r="M197" i="35"/>
  <c r="M38" i="35"/>
  <c r="M41" i="35"/>
  <c r="M39" i="35"/>
  <c r="M25" i="35"/>
  <c r="M127" i="35"/>
  <c r="M201" i="35"/>
  <c r="M129" i="35"/>
  <c r="M139" i="35"/>
  <c r="M198" i="35"/>
  <c r="M45" i="35"/>
  <c r="M44" i="35"/>
  <c r="M43" i="35"/>
  <c r="M26" i="35"/>
  <c r="M20" i="35"/>
  <c r="M132" i="35"/>
  <c r="M202" i="35"/>
  <c r="M173" i="35"/>
  <c r="M134" i="35"/>
  <c r="M140" i="35"/>
  <c r="M15" i="35"/>
  <c r="M47" i="35"/>
  <c r="M21" i="35"/>
  <c r="M16" i="35"/>
  <c r="M199" i="35"/>
  <c r="M30" i="35"/>
  <c r="M135" i="35"/>
  <c r="M222" i="35"/>
  <c r="M17" i="35"/>
  <c r="M10" i="35"/>
  <c r="M37" i="35"/>
  <c r="M29" i="35"/>
  <c r="M19" i="35"/>
  <c r="M145" i="35"/>
  <c r="M22" i="35"/>
  <c r="M28" i="35"/>
  <c r="I718" i="13"/>
  <c r="I718" i="8"/>
  <c r="H656" i="8"/>
  <c r="H656" i="13"/>
  <c r="J113" i="33"/>
  <c r="I71" i="33"/>
  <c r="J77" i="33"/>
  <c r="J112" i="33"/>
  <c r="K112" i="33"/>
  <c r="J51" i="33"/>
  <c r="I699" i="8"/>
  <c r="I699" i="13"/>
  <c r="I661" i="13"/>
  <c r="I661" i="8"/>
  <c r="G664" i="8"/>
  <c r="G664" i="13"/>
  <c r="G717" i="8"/>
  <c r="G717" i="13"/>
  <c r="G715" i="8"/>
  <c r="G715" i="13"/>
  <c r="J161" i="33"/>
  <c r="K161" i="33"/>
  <c r="I767" i="13"/>
  <c r="I767" i="8"/>
  <c r="I809" i="13"/>
  <c r="I809" i="8"/>
  <c r="J156" i="33"/>
  <c r="K156" i="33"/>
  <c r="J148" i="33"/>
  <c r="G807" i="8"/>
  <c r="G807" i="13"/>
  <c r="I764" i="8"/>
  <c r="I764" i="13"/>
  <c r="I776" i="8"/>
  <c r="I776" i="13"/>
  <c r="I763" i="13"/>
  <c r="I763" i="8"/>
  <c r="I775" i="8"/>
  <c r="I775" i="13"/>
  <c r="I780" i="8"/>
  <c r="I780" i="13"/>
  <c r="I773" i="13"/>
  <c r="I773" i="8"/>
  <c r="J84" i="33"/>
  <c r="G773" i="8"/>
  <c r="G773" i="13"/>
  <c r="H764" i="8"/>
  <c r="H764" i="13"/>
  <c r="I784" i="8"/>
  <c r="I784" i="13"/>
  <c r="G761" i="8"/>
  <c r="G761" i="13"/>
  <c r="E695" i="8"/>
  <c r="E695" i="13"/>
  <c r="D701" i="8"/>
  <c r="D701" i="13"/>
  <c r="D656" i="8"/>
  <c r="D656" i="13"/>
  <c r="E665" i="8"/>
  <c r="E665" i="13"/>
  <c r="D712" i="8"/>
  <c r="D712" i="13"/>
  <c r="D75" i="33"/>
  <c r="E75" i="33"/>
  <c r="E74" i="33"/>
  <c r="D774" i="8"/>
  <c r="D774" i="13"/>
  <c r="D781" i="8"/>
  <c r="D781" i="13"/>
  <c r="D776" i="8"/>
  <c r="D776" i="13"/>
  <c r="D779" i="8"/>
  <c r="D779" i="13"/>
  <c r="D746" i="8"/>
  <c r="D746" i="13"/>
  <c r="D808" i="8"/>
  <c r="D808" i="13"/>
  <c r="D785" i="8"/>
  <c r="D785" i="13"/>
  <c r="D792" i="8"/>
  <c r="D792" i="13"/>
  <c r="E122" i="33"/>
  <c r="E655" i="8"/>
  <c r="E655" i="13"/>
  <c r="E708" i="8"/>
  <c r="E708" i="13"/>
  <c r="E711" i="8"/>
  <c r="E711" i="13"/>
  <c r="F72" i="33"/>
  <c r="E716" i="8"/>
  <c r="E716" i="13"/>
  <c r="E653" i="8"/>
  <c r="E653" i="13"/>
  <c r="E712" i="8"/>
  <c r="E712" i="13"/>
  <c r="E206" i="33"/>
  <c r="F206" i="33"/>
  <c r="E766" i="8"/>
  <c r="E766" i="13"/>
  <c r="E763" i="8"/>
  <c r="E763" i="13"/>
  <c r="E779" i="8"/>
  <c r="E779" i="13"/>
  <c r="E814" i="8"/>
  <c r="E814" i="13"/>
  <c r="E813" i="8"/>
  <c r="E813" i="13"/>
  <c r="E808" i="8"/>
  <c r="E808" i="13"/>
  <c r="E148" i="33"/>
  <c r="F148" i="33"/>
  <c r="E761" i="8"/>
  <c r="E761" i="13"/>
  <c r="M178" i="33"/>
  <c r="M607" i="8"/>
  <c r="M607" i="13"/>
  <c r="M612" i="8"/>
  <c r="M612" i="13"/>
  <c r="L46" i="33"/>
  <c r="M46" i="33"/>
  <c r="L19" i="33"/>
  <c r="M19" i="33"/>
  <c r="L128" i="33"/>
  <c r="M199" i="33"/>
  <c r="F21" i="33"/>
  <c r="F17" i="33"/>
  <c r="E743" i="8"/>
  <c r="E743" i="13"/>
  <c r="E742" i="8"/>
  <c r="E742" i="13"/>
  <c r="E726" i="8"/>
  <c r="E726" i="13"/>
  <c r="E634" i="8"/>
  <c r="E634" i="13"/>
  <c r="E42" i="33"/>
  <c r="F42" i="33"/>
  <c r="E770" i="8"/>
  <c r="E770" i="13"/>
  <c r="C692" i="8"/>
  <c r="C692" i="13"/>
  <c r="C785" i="8"/>
  <c r="C785" i="13"/>
  <c r="C697" i="8"/>
  <c r="C697" i="13"/>
  <c r="C684" i="8"/>
  <c r="C684" i="13"/>
  <c r="C683" i="8"/>
  <c r="C683" i="13"/>
  <c r="C668" i="8"/>
  <c r="C668" i="13"/>
  <c r="C760" i="8"/>
  <c r="C760" i="13"/>
  <c r="C762" i="8"/>
  <c r="C762" i="13"/>
  <c r="C710" i="8"/>
  <c r="C710" i="13"/>
  <c r="C676" i="8"/>
  <c r="C676" i="13"/>
  <c r="C89" i="33"/>
  <c r="D89" i="33"/>
  <c r="C68" i="33"/>
  <c r="D68" i="33"/>
  <c r="C98" i="33"/>
  <c r="D98" i="33"/>
  <c r="C715" i="8"/>
  <c r="C715" i="13"/>
  <c r="C701" i="8"/>
  <c r="C701" i="13"/>
  <c r="C689" i="8"/>
  <c r="C689" i="13"/>
  <c r="N12" i="33"/>
  <c r="N32" i="33"/>
  <c r="M133" i="33"/>
  <c r="M44" i="33"/>
  <c r="M140" i="33"/>
  <c r="H726" i="8"/>
  <c r="H726" i="13"/>
  <c r="K776" i="8"/>
  <c r="K776" i="13"/>
  <c r="K812" i="8"/>
  <c r="K812" i="13"/>
  <c r="J786" i="13"/>
  <c r="J786" i="8"/>
  <c r="I153" i="35"/>
  <c r="G153" i="35"/>
  <c r="H348" i="8"/>
  <c r="H348" i="13"/>
  <c r="G113" i="35"/>
  <c r="I113" i="35"/>
  <c r="H308" i="8"/>
  <c r="H308" i="13"/>
  <c r="G87" i="35"/>
  <c r="I87" i="35"/>
  <c r="H282" i="13"/>
  <c r="H282" i="8"/>
  <c r="M709" i="8"/>
  <c r="M709" i="13"/>
  <c r="L177" i="33"/>
  <c r="M177" i="33"/>
  <c r="L754" i="8"/>
  <c r="L754" i="13"/>
  <c r="I75" i="33"/>
  <c r="G75" i="33"/>
  <c r="H75" i="33"/>
  <c r="F783" i="8"/>
  <c r="F783" i="13"/>
  <c r="I206" i="33"/>
  <c r="G206" i="33"/>
  <c r="H206" i="33"/>
  <c r="D643" i="8"/>
  <c r="D643" i="13"/>
  <c r="C728" i="8"/>
  <c r="C728" i="13"/>
  <c r="C799" i="8"/>
  <c r="C799" i="13"/>
  <c r="C350" i="8"/>
  <c r="C350" i="13"/>
  <c r="C298" i="8"/>
  <c r="C298" i="13"/>
  <c r="C246" i="8"/>
  <c r="C246" i="13"/>
  <c r="N410" i="8"/>
  <c r="N410" i="13"/>
  <c r="N282" i="8"/>
  <c r="N282" i="13"/>
  <c r="N371" i="13"/>
  <c r="N371" i="8"/>
  <c r="J36" i="8"/>
  <c r="J622" i="13"/>
  <c r="J622" i="8"/>
  <c r="K144" i="33"/>
  <c r="L144" i="33"/>
  <c r="J795" i="8"/>
  <c r="J795" i="13"/>
  <c r="M404" i="8"/>
  <c r="M404" i="13"/>
  <c r="M356" i="8"/>
  <c r="M356" i="13"/>
  <c r="M378" i="8"/>
  <c r="M378" i="13"/>
  <c r="I152" i="8"/>
  <c r="G152" i="8"/>
  <c r="G185" i="13"/>
  <c r="I185" i="13"/>
  <c r="G132" i="8"/>
  <c r="I132" i="8"/>
  <c r="G95" i="8"/>
  <c r="I95" i="8"/>
  <c r="G106" i="13"/>
  <c r="I106" i="13"/>
  <c r="I120" i="13"/>
  <c r="G120" i="13"/>
  <c r="G132" i="13"/>
  <c r="I132" i="13"/>
  <c r="I88" i="13"/>
  <c r="G88" i="13"/>
  <c r="F735" i="8"/>
  <c r="F735" i="13"/>
  <c r="D261" i="13"/>
  <c r="D261" i="8"/>
  <c r="D262" i="8"/>
  <c r="D262" i="13"/>
  <c r="D380" i="8"/>
  <c r="D380" i="13"/>
  <c r="D307" i="8"/>
  <c r="D307" i="13"/>
  <c r="J43" i="35"/>
  <c r="K238" i="8"/>
  <c r="K238" i="13"/>
  <c r="J28" i="35"/>
  <c r="K223" i="13"/>
  <c r="K223" i="8"/>
  <c r="N328" i="8"/>
  <c r="N328" i="13"/>
  <c r="J725" i="8"/>
  <c r="J725" i="13"/>
  <c r="J672" i="8"/>
  <c r="J672" i="13"/>
  <c r="I666" i="8"/>
  <c r="I666" i="13"/>
  <c r="I760" i="8"/>
  <c r="I760" i="13"/>
  <c r="H776" i="8"/>
  <c r="H776" i="13"/>
  <c r="I762" i="13"/>
  <c r="I762" i="8"/>
  <c r="D718" i="8"/>
  <c r="D718" i="13"/>
  <c r="D764" i="8"/>
  <c r="D764" i="13"/>
  <c r="D759" i="8"/>
  <c r="D759" i="13"/>
  <c r="E99" i="33"/>
  <c r="F99" i="33"/>
  <c r="E92" i="33"/>
  <c r="F92" i="33"/>
  <c r="E776" i="8"/>
  <c r="E776" i="13"/>
  <c r="E783" i="8"/>
  <c r="E783" i="13"/>
  <c r="M710" i="8"/>
  <c r="M710" i="13"/>
  <c r="L26" i="33"/>
  <c r="M26" i="33"/>
  <c r="E738" i="8"/>
  <c r="E738" i="13"/>
  <c r="N776" i="8"/>
  <c r="N776" i="13"/>
  <c r="C666" i="8"/>
  <c r="C666" i="13"/>
  <c r="C815" i="8"/>
  <c r="C815" i="13"/>
  <c r="N677" i="8"/>
  <c r="N677" i="13"/>
  <c r="J628" i="8"/>
  <c r="J628" i="13"/>
  <c r="K118" i="33"/>
  <c r="L118" i="33"/>
  <c r="K663" i="8"/>
  <c r="K663" i="13"/>
  <c r="K784" i="8"/>
  <c r="K784" i="13"/>
  <c r="K780" i="8"/>
  <c r="K780" i="13"/>
  <c r="K786" i="8"/>
  <c r="K786" i="13"/>
  <c r="K148" i="33"/>
  <c r="L148" i="33"/>
  <c r="J814" i="8"/>
  <c r="J814" i="13"/>
  <c r="J764" i="8"/>
  <c r="J764" i="13"/>
  <c r="N642" i="8"/>
  <c r="N642" i="13"/>
  <c r="N738" i="8"/>
  <c r="N738" i="13"/>
  <c r="N639" i="8"/>
  <c r="N639" i="13"/>
  <c r="I208" i="35"/>
  <c r="G208" i="35"/>
  <c r="H403" i="8"/>
  <c r="H403" i="13"/>
  <c r="G93" i="35"/>
  <c r="I93" i="35"/>
  <c r="H288" i="8"/>
  <c r="H288" i="13"/>
  <c r="G104" i="35"/>
  <c r="I104" i="35"/>
  <c r="H299" i="8"/>
  <c r="H299" i="13"/>
  <c r="I110" i="35"/>
  <c r="G110" i="35"/>
  <c r="H305" i="8"/>
  <c r="H305" i="13"/>
  <c r="I65" i="35"/>
  <c r="G65" i="35"/>
  <c r="H260" i="8"/>
  <c r="H260" i="13"/>
  <c r="G71" i="35"/>
  <c r="I71" i="35"/>
  <c r="H266" i="8"/>
  <c r="H266" i="13"/>
  <c r="G92" i="35"/>
  <c r="I92" i="35"/>
  <c r="H287" i="8"/>
  <c r="H287" i="13"/>
  <c r="I78" i="35"/>
  <c r="G78" i="35"/>
  <c r="H273" i="13"/>
  <c r="H273" i="8"/>
  <c r="N780" i="8"/>
  <c r="N780" i="13"/>
  <c r="H633" i="8"/>
  <c r="H633" i="13"/>
  <c r="L106" i="33"/>
  <c r="L672" i="8"/>
  <c r="L672" i="13"/>
  <c r="L71" i="33"/>
  <c r="M71" i="33"/>
  <c r="L155" i="33"/>
  <c r="M155" i="33"/>
  <c r="M767" i="8"/>
  <c r="M767" i="13"/>
  <c r="L779" i="8"/>
  <c r="L779" i="13"/>
  <c r="L746" i="8"/>
  <c r="L746" i="13"/>
  <c r="F717" i="8"/>
  <c r="F717" i="13"/>
  <c r="I80" i="33"/>
  <c r="G80" i="33"/>
  <c r="H80" i="33"/>
  <c r="I49" i="33"/>
  <c r="G49" i="33"/>
  <c r="H49" i="33"/>
  <c r="F656" i="8"/>
  <c r="F656" i="13"/>
  <c r="F808" i="8"/>
  <c r="F808" i="13"/>
  <c r="I154" i="33"/>
  <c r="G154" i="33"/>
  <c r="F154" i="33"/>
  <c r="H154" i="33"/>
  <c r="F774" i="8"/>
  <c r="F774" i="13"/>
  <c r="G150" i="33"/>
  <c r="I150" i="33"/>
  <c r="I151" i="33"/>
  <c r="G151" i="33"/>
  <c r="H151" i="33"/>
  <c r="D612" i="8"/>
  <c r="D612" i="13"/>
  <c r="D732" i="8"/>
  <c r="D732" i="13"/>
  <c r="D725" i="8"/>
  <c r="D725" i="13"/>
  <c r="C731" i="8"/>
  <c r="C731" i="13"/>
  <c r="C621" i="8"/>
  <c r="C621" i="13"/>
  <c r="C40" i="33"/>
  <c r="D40" i="33"/>
  <c r="C634" i="8"/>
  <c r="C634" i="13"/>
  <c r="C279" i="8"/>
  <c r="C279" i="13"/>
  <c r="C380" i="8"/>
  <c r="C380" i="13"/>
  <c r="C407" i="8"/>
  <c r="C407" i="13"/>
  <c r="C287" i="8"/>
  <c r="C287" i="13"/>
  <c r="C374" i="8"/>
  <c r="C374" i="13"/>
  <c r="C352" i="8"/>
  <c r="C352" i="13"/>
  <c r="C262" i="8"/>
  <c r="C262" i="13"/>
  <c r="C267" i="8"/>
  <c r="C267" i="13"/>
  <c r="N287" i="8"/>
  <c r="N287" i="13"/>
  <c r="N273" i="8"/>
  <c r="N273" i="13"/>
  <c r="N274" i="13"/>
  <c r="N274" i="8"/>
  <c r="N352" i="13"/>
  <c r="N352" i="8"/>
  <c r="N271" i="8"/>
  <c r="N271" i="13"/>
  <c r="N280" i="8"/>
  <c r="N280" i="13"/>
  <c r="N288" i="13"/>
  <c r="N288" i="8"/>
  <c r="N291" i="8"/>
  <c r="N291" i="13"/>
  <c r="N801" i="8"/>
  <c r="N801" i="13"/>
  <c r="M182" i="33"/>
  <c r="M677" i="8"/>
  <c r="M677" i="13"/>
  <c r="I8" i="3"/>
  <c r="I12" i="4"/>
  <c r="J819" i="8"/>
  <c r="J819" i="13"/>
  <c r="L687" i="8"/>
  <c r="L687" i="13"/>
  <c r="K104" i="33"/>
  <c r="L104" i="33"/>
  <c r="K692" i="13"/>
  <c r="K692" i="8"/>
  <c r="L63" i="33"/>
  <c r="K102" i="33"/>
  <c r="L102" i="33"/>
  <c r="K105" i="33"/>
  <c r="L105" i="33"/>
  <c r="J713" i="8"/>
  <c r="J713" i="13"/>
  <c r="J708" i="13"/>
  <c r="J708" i="8"/>
  <c r="K788" i="8"/>
  <c r="K788" i="13"/>
  <c r="K815" i="8"/>
  <c r="K815" i="13"/>
  <c r="K210" i="33"/>
  <c r="L210" i="33"/>
  <c r="K805" i="8"/>
  <c r="K805" i="13"/>
  <c r="K778" i="8"/>
  <c r="K778" i="13"/>
  <c r="K777" i="8"/>
  <c r="K777" i="13"/>
  <c r="L766" i="8"/>
  <c r="L766" i="13"/>
  <c r="J811" i="8"/>
  <c r="J811" i="13"/>
  <c r="J781" i="8"/>
  <c r="J781" i="13"/>
  <c r="K223" i="33"/>
  <c r="J775" i="13"/>
  <c r="J775" i="8"/>
  <c r="L719" i="8"/>
  <c r="L719" i="13"/>
  <c r="N732" i="8"/>
  <c r="N732" i="13"/>
  <c r="N40" i="33"/>
  <c r="N644" i="8"/>
  <c r="N644" i="13"/>
  <c r="N128" i="33"/>
  <c r="N127" i="33"/>
  <c r="N733" i="8"/>
  <c r="N733" i="13"/>
  <c r="N626" i="8"/>
  <c r="N626" i="13"/>
  <c r="I206" i="35"/>
  <c r="G206" i="35"/>
  <c r="H401" i="8"/>
  <c r="H401" i="13"/>
  <c r="I155" i="35"/>
  <c r="G155" i="35"/>
  <c r="H350" i="8"/>
  <c r="H350" i="13"/>
  <c r="G75" i="35"/>
  <c r="I75" i="35"/>
  <c r="H270" i="13"/>
  <c r="H270" i="8"/>
  <c r="G52" i="35"/>
  <c r="I52" i="35"/>
  <c r="H247" i="8"/>
  <c r="H247" i="13"/>
  <c r="I102" i="35"/>
  <c r="G102" i="35"/>
  <c r="H297" i="8"/>
  <c r="H297" i="13"/>
  <c r="G62" i="35"/>
  <c r="I62" i="35"/>
  <c r="H257" i="8"/>
  <c r="H257" i="13"/>
  <c r="G114" i="35"/>
  <c r="I114" i="35"/>
  <c r="H309" i="13"/>
  <c r="H309" i="8"/>
  <c r="G70" i="35"/>
  <c r="I70" i="35"/>
  <c r="H265" i="8"/>
  <c r="H265" i="13"/>
  <c r="G149" i="35"/>
  <c r="I149" i="35"/>
  <c r="H344" i="8"/>
  <c r="H344" i="13"/>
  <c r="G51" i="35"/>
  <c r="I51" i="35"/>
  <c r="H246" i="8"/>
  <c r="H246" i="13"/>
  <c r="G55" i="35"/>
  <c r="I55" i="35"/>
  <c r="H250" i="8"/>
  <c r="H250" i="13"/>
  <c r="G60" i="35"/>
  <c r="I60" i="35"/>
  <c r="H255" i="8"/>
  <c r="H255" i="13"/>
  <c r="G50" i="35"/>
  <c r="I50" i="35"/>
  <c r="H245" i="8"/>
  <c r="H245" i="13"/>
  <c r="G69" i="35"/>
  <c r="I69" i="35"/>
  <c r="H264" i="8"/>
  <c r="H264" i="13"/>
  <c r="I184" i="35"/>
  <c r="G184" i="35"/>
  <c r="H379" i="8"/>
  <c r="H379" i="13"/>
  <c r="G191" i="35"/>
  <c r="I191" i="35"/>
  <c r="H386" i="8"/>
  <c r="H386" i="13"/>
  <c r="N755" i="8"/>
  <c r="N755" i="13"/>
  <c r="N659" i="8"/>
  <c r="N659" i="13"/>
  <c r="N709" i="8"/>
  <c r="N709" i="13"/>
  <c r="N815" i="8"/>
  <c r="N815" i="13"/>
  <c r="J633" i="8"/>
  <c r="J633" i="13"/>
  <c r="L77" i="33"/>
  <c r="M77" i="33"/>
  <c r="L119" i="33"/>
  <c r="M119" i="33"/>
  <c r="L68" i="33"/>
  <c r="M68" i="33"/>
  <c r="L65" i="33"/>
  <c r="M65" i="33"/>
  <c r="L93" i="33"/>
  <c r="M93" i="33"/>
  <c r="L111" i="33"/>
  <c r="M111" i="33"/>
  <c r="M714" i="8"/>
  <c r="M714" i="13"/>
  <c r="L67" i="33"/>
  <c r="M67" i="33"/>
  <c r="L163" i="33"/>
  <c r="M163" i="33"/>
  <c r="L81" i="33"/>
  <c r="M81" i="33"/>
  <c r="L160" i="33"/>
  <c r="L158" i="33"/>
  <c r="M158" i="33"/>
  <c r="L85" i="33"/>
  <c r="M85" i="33"/>
  <c r="M763" i="8"/>
  <c r="M763" i="13"/>
  <c r="L223" i="33"/>
  <c r="M223" i="33"/>
  <c r="G98" i="33"/>
  <c r="I98" i="33"/>
  <c r="H98" i="33"/>
  <c r="I114" i="33"/>
  <c r="G114" i="33"/>
  <c r="F114" i="33"/>
  <c r="H114" i="33"/>
  <c r="F664" i="8"/>
  <c r="F664" i="13"/>
  <c r="G68" i="33"/>
  <c r="I68" i="33"/>
  <c r="H68" i="33"/>
  <c r="I100" i="33"/>
  <c r="G100" i="33"/>
  <c r="H100" i="33"/>
  <c r="I91" i="33"/>
  <c r="G91" i="33"/>
  <c r="H91" i="33"/>
  <c r="I108" i="33"/>
  <c r="G108" i="33"/>
  <c r="H108" i="33"/>
  <c r="F692" i="8"/>
  <c r="F692" i="13"/>
  <c r="I148" i="33"/>
  <c r="G148" i="33"/>
  <c r="H148" i="33"/>
  <c r="F776" i="8"/>
  <c r="F776" i="13"/>
  <c r="G82" i="33"/>
  <c r="I82" i="33"/>
  <c r="H82" i="33"/>
  <c r="I195" i="33"/>
  <c r="G195" i="33"/>
  <c r="H195" i="33"/>
  <c r="F811" i="8"/>
  <c r="F811" i="13"/>
  <c r="G157" i="33"/>
  <c r="F157" i="33"/>
  <c r="I157" i="33"/>
  <c r="H157" i="33"/>
  <c r="I194" i="33"/>
  <c r="H194" i="33"/>
  <c r="G194" i="33"/>
  <c r="F815" i="8"/>
  <c r="F815" i="13"/>
  <c r="G223" i="33"/>
  <c r="I223" i="33"/>
  <c r="H223" i="33"/>
  <c r="D43" i="33"/>
  <c r="E43" i="33"/>
  <c r="D733" i="8"/>
  <c r="D733" i="13"/>
  <c r="D17" i="33"/>
  <c r="E17" i="33"/>
  <c r="D44" i="33"/>
  <c r="E44" i="33"/>
  <c r="D740" i="8"/>
  <c r="D740" i="13"/>
  <c r="D633" i="8"/>
  <c r="D633" i="13"/>
  <c r="D638" i="8"/>
  <c r="D638" i="13"/>
  <c r="D770" i="8"/>
  <c r="D770" i="13"/>
  <c r="C730" i="8"/>
  <c r="C730" i="13"/>
  <c r="C733" i="8"/>
  <c r="C733" i="13"/>
  <c r="C642" i="8"/>
  <c r="C642" i="13"/>
  <c r="C12" i="33"/>
  <c r="D12" i="33"/>
  <c r="C735" i="8"/>
  <c r="C735" i="13"/>
  <c r="C624" i="8"/>
  <c r="C624" i="13"/>
  <c r="C795" i="8"/>
  <c r="C795" i="13"/>
  <c r="C619" i="8"/>
  <c r="C619" i="13"/>
  <c r="C283" i="8"/>
  <c r="C283" i="13"/>
  <c r="C349" i="8"/>
  <c r="C349" i="13"/>
  <c r="C306" i="13"/>
  <c r="C306" i="8"/>
  <c r="C405" i="8"/>
  <c r="C405" i="13"/>
  <c r="C314" i="8"/>
  <c r="C314" i="13"/>
  <c r="C297" i="8"/>
  <c r="C297" i="13"/>
  <c r="C359" i="13"/>
  <c r="C359" i="8"/>
  <c r="C363" i="8"/>
  <c r="C363" i="13"/>
  <c r="C250" i="8"/>
  <c r="C250" i="13"/>
  <c r="C372" i="13"/>
  <c r="C372" i="8"/>
  <c r="C348" i="8"/>
  <c r="C348" i="13"/>
  <c r="C404" i="8"/>
  <c r="C404" i="13"/>
  <c r="C355" i="8"/>
  <c r="C355" i="13"/>
  <c r="C408" i="8"/>
  <c r="C408" i="13"/>
  <c r="C275" i="8"/>
  <c r="C275" i="13"/>
  <c r="C299" i="8"/>
  <c r="C299" i="13"/>
  <c r="N299" i="8"/>
  <c r="N299" i="13"/>
  <c r="N311" i="8"/>
  <c r="N311" i="13"/>
  <c r="N343" i="13"/>
  <c r="N343" i="8"/>
  <c r="N350" i="8"/>
  <c r="N350" i="13"/>
  <c r="N295" i="8"/>
  <c r="N295" i="13"/>
  <c r="N308" i="8"/>
  <c r="N308" i="13"/>
  <c r="N259" i="13"/>
  <c r="N259" i="8"/>
  <c r="N346" i="13"/>
  <c r="N346" i="8"/>
  <c r="N382" i="8"/>
  <c r="N382" i="13"/>
  <c r="N372" i="13"/>
  <c r="N372" i="8"/>
  <c r="N305" i="8"/>
  <c r="N305" i="13"/>
  <c r="N252" i="8"/>
  <c r="N252" i="13"/>
  <c r="N347" i="8"/>
  <c r="N347" i="13"/>
  <c r="N391" i="13"/>
  <c r="N391" i="8"/>
  <c r="N353" i="8"/>
  <c r="N353" i="13"/>
  <c r="N408" i="13"/>
  <c r="N408" i="8"/>
  <c r="M765" i="8"/>
  <c r="M765" i="13"/>
  <c r="N711" i="8"/>
  <c r="N711" i="13"/>
  <c r="K25" i="33"/>
  <c r="L25" i="33"/>
  <c r="L620" i="8"/>
  <c r="L620" i="13"/>
  <c r="K24" i="33"/>
  <c r="L24" i="33"/>
  <c r="K643" i="8"/>
  <c r="K643" i="13"/>
  <c r="K41" i="33"/>
  <c r="L41" i="33"/>
  <c r="K795" i="8"/>
  <c r="K795" i="13"/>
  <c r="K725" i="8"/>
  <c r="K725" i="13"/>
  <c r="L640" i="8"/>
  <c r="L640" i="13"/>
  <c r="J735" i="13"/>
  <c r="J735" i="8"/>
  <c r="J741" i="13"/>
  <c r="J741" i="8"/>
  <c r="J728" i="8"/>
  <c r="J728" i="13"/>
  <c r="J797" i="8"/>
  <c r="J797" i="13"/>
  <c r="M271" i="8"/>
  <c r="M271" i="13"/>
  <c r="M280" i="13"/>
  <c r="M280" i="8"/>
  <c r="M352" i="8"/>
  <c r="M352" i="13"/>
  <c r="M279" i="8"/>
  <c r="M279" i="13"/>
  <c r="M251" i="13"/>
  <c r="M251" i="8"/>
  <c r="M380" i="8"/>
  <c r="M380" i="13"/>
  <c r="M277" i="8"/>
  <c r="M277" i="13"/>
  <c r="M307" i="8"/>
  <c r="M307" i="13"/>
  <c r="M265" i="13"/>
  <c r="M265" i="8"/>
  <c r="M301" i="8"/>
  <c r="M301" i="13"/>
  <c r="M273" i="8"/>
  <c r="M273" i="13"/>
  <c r="M348" i="8"/>
  <c r="M348" i="13"/>
  <c r="M310" i="8"/>
  <c r="M310" i="13"/>
  <c r="M354" i="8"/>
  <c r="M354" i="13"/>
  <c r="M297" i="8"/>
  <c r="M297" i="13"/>
  <c r="M365" i="8"/>
  <c r="M365" i="13"/>
  <c r="I88" i="8"/>
  <c r="G88" i="8"/>
  <c r="G180" i="8"/>
  <c r="I180" i="8"/>
  <c r="G87" i="13"/>
  <c r="I87" i="13"/>
  <c r="I149" i="13"/>
  <c r="G149" i="13"/>
  <c r="G182" i="13"/>
  <c r="I182" i="13"/>
  <c r="G172" i="13"/>
  <c r="I172" i="13"/>
  <c r="I161" i="13"/>
  <c r="G161" i="13"/>
  <c r="G91" i="8"/>
  <c r="I91" i="8"/>
  <c r="I98" i="8"/>
  <c r="G98" i="8"/>
  <c r="G68" i="8"/>
  <c r="I68" i="8"/>
  <c r="G198" i="8"/>
  <c r="I198" i="8"/>
  <c r="G131" i="13"/>
  <c r="I131" i="13"/>
  <c r="G55" i="8"/>
  <c r="I55" i="8"/>
  <c r="G99" i="8"/>
  <c r="I99" i="8"/>
  <c r="G117" i="8"/>
  <c r="I117" i="8"/>
  <c r="G192" i="13"/>
  <c r="I192" i="13"/>
  <c r="G142" i="13"/>
  <c r="I142" i="13"/>
  <c r="I195" i="8"/>
  <c r="G195" i="8"/>
  <c r="I160" i="8"/>
  <c r="G160" i="8"/>
  <c r="G66" i="13"/>
  <c r="I66" i="13"/>
  <c r="G146" i="13"/>
  <c r="I146" i="13"/>
  <c r="G73" i="8"/>
  <c r="I73" i="8"/>
  <c r="G185" i="8"/>
  <c r="I185" i="8"/>
  <c r="G107" i="8"/>
  <c r="I107" i="8"/>
  <c r="G199" i="13"/>
  <c r="I199" i="13"/>
  <c r="I68" i="13"/>
  <c r="G68" i="13"/>
  <c r="G162" i="8"/>
  <c r="I162" i="8"/>
  <c r="G108" i="8"/>
  <c r="I108" i="8"/>
  <c r="I167" i="13"/>
  <c r="G167" i="13"/>
  <c r="I193" i="13"/>
  <c r="G193" i="13"/>
  <c r="G64" i="8"/>
  <c r="I64" i="8"/>
  <c r="G90" i="8"/>
  <c r="I90" i="8"/>
  <c r="I187" i="8"/>
  <c r="G187" i="8"/>
  <c r="I52" i="13"/>
  <c r="G52" i="13"/>
  <c r="I113" i="8"/>
  <c r="G113" i="8"/>
  <c r="G178" i="8"/>
  <c r="I178" i="8"/>
  <c r="I142" i="8"/>
  <c r="G142" i="8"/>
  <c r="G51" i="13"/>
  <c r="I51" i="13"/>
  <c r="I174" i="13"/>
  <c r="G174" i="13"/>
  <c r="G79" i="13"/>
  <c r="I79" i="13"/>
  <c r="I176" i="13"/>
  <c r="G176" i="13"/>
  <c r="G111" i="13"/>
  <c r="I111" i="13"/>
  <c r="G108" i="13"/>
  <c r="I108" i="13"/>
  <c r="G85" i="13"/>
  <c r="I85" i="13"/>
  <c r="I24" i="33"/>
  <c r="G24" i="33"/>
  <c r="H24" i="33"/>
  <c r="I27" i="33"/>
  <c r="G27" i="33"/>
  <c r="H27" i="33"/>
  <c r="F634" i="8"/>
  <c r="F634" i="13"/>
  <c r="F734" i="8"/>
  <c r="F734" i="13"/>
  <c r="I19" i="33"/>
  <c r="G19" i="33"/>
  <c r="H19" i="33"/>
  <c r="I39" i="33"/>
  <c r="G39" i="33"/>
  <c r="H39" i="33"/>
  <c r="F633" i="8"/>
  <c r="F633" i="13"/>
  <c r="I42" i="33"/>
  <c r="G42" i="33"/>
  <c r="H42" i="33"/>
  <c r="D267" i="13"/>
  <c r="D267" i="8"/>
  <c r="D280" i="8"/>
  <c r="D280" i="13"/>
  <c r="D399" i="8"/>
  <c r="D399" i="13"/>
  <c r="D279" i="13"/>
  <c r="D279" i="8"/>
  <c r="D274" i="13"/>
  <c r="D274" i="8"/>
  <c r="D305" i="8"/>
  <c r="D305" i="13"/>
  <c r="D283" i="13"/>
  <c r="D283" i="8"/>
  <c r="D350" i="8"/>
  <c r="D350" i="13"/>
  <c r="D297" i="8"/>
  <c r="D297" i="13"/>
  <c r="D359" i="8"/>
  <c r="D359" i="13"/>
  <c r="D303" i="8"/>
  <c r="D303" i="13"/>
  <c r="D360" i="8"/>
  <c r="D360" i="13"/>
  <c r="D389" i="13"/>
  <c r="D389" i="8"/>
  <c r="D382" i="8"/>
  <c r="D382" i="13"/>
  <c r="D383" i="13"/>
  <c r="D383" i="8"/>
  <c r="D353" i="8"/>
  <c r="D353" i="13"/>
  <c r="D357" i="8"/>
  <c r="D357" i="13"/>
  <c r="J26" i="35"/>
  <c r="K221" i="13"/>
  <c r="K221" i="8"/>
  <c r="J47" i="35"/>
  <c r="K242" i="8"/>
  <c r="K242" i="13"/>
  <c r="J127" i="35"/>
  <c r="K322" i="13"/>
  <c r="K322" i="8"/>
  <c r="J140" i="35"/>
  <c r="K335" i="13"/>
  <c r="K335" i="8"/>
  <c r="J27" i="35"/>
  <c r="K222" i="8"/>
  <c r="K222" i="13"/>
  <c r="J138" i="35"/>
  <c r="K333" i="8"/>
  <c r="K333" i="13"/>
  <c r="J15" i="35"/>
  <c r="K210" i="8"/>
  <c r="K210" i="13"/>
  <c r="J144" i="35"/>
  <c r="K339" i="8"/>
  <c r="K339" i="13"/>
  <c r="N208" i="8"/>
  <c r="N208" i="13"/>
  <c r="N219" i="8"/>
  <c r="N219" i="13"/>
  <c r="N417" i="8"/>
  <c r="N417" i="13"/>
  <c r="N206" i="8"/>
  <c r="N206" i="13"/>
  <c r="N223" i="8"/>
  <c r="N223" i="13"/>
  <c r="N205" i="8"/>
  <c r="N205" i="13"/>
  <c r="N238" i="8"/>
  <c r="N238" i="13"/>
  <c r="N224" i="8"/>
  <c r="N224" i="13"/>
  <c r="M50" i="33"/>
  <c r="H8" i="3"/>
  <c r="H12" i="4"/>
  <c r="J99" i="33"/>
  <c r="J72" i="33"/>
  <c r="J97" i="33"/>
  <c r="H662" i="8"/>
  <c r="H662" i="13"/>
  <c r="H716" i="8"/>
  <c r="H716" i="13"/>
  <c r="H717" i="8"/>
  <c r="H717" i="13"/>
  <c r="G62" i="33"/>
  <c r="I62" i="33"/>
  <c r="J68" i="33"/>
  <c r="I714" i="8"/>
  <c r="I714" i="13"/>
  <c r="J94" i="33"/>
  <c r="G716" i="8"/>
  <c r="G716" i="13"/>
  <c r="G661" i="8"/>
  <c r="G661" i="13"/>
  <c r="J71" i="33"/>
  <c r="K71" i="33"/>
  <c r="J160" i="33"/>
  <c r="K160" i="33"/>
  <c r="I813" i="8"/>
  <c r="I813" i="13"/>
  <c r="G782" i="8"/>
  <c r="G782" i="13"/>
  <c r="J220" i="33"/>
  <c r="J208" i="33"/>
  <c r="J155" i="33"/>
  <c r="G765" i="8"/>
  <c r="G765" i="13"/>
  <c r="G760" i="8"/>
  <c r="G760" i="13"/>
  <c r="H781" i="8"/>
  <c r="H781" i="13"/>
  <c r="G776" i="8"/>
  <c r="G776" i="13"/>
  <c r="H773" i="8"/>
  <c r="H773" i="13"/>
  <c r="G767" i="8"/>
  <c r="G767" i="13"/>
  <c r="H811" i="8"/>
  <c r="H811" i="13"/>
  <c r="I814" i="13"/>
  <c r="I814" i="8"/>
  <c r="J149" i="33"/>
  <c r="D687" i="8"/>
  <c r="D687" i="13"/>
  <c r="D706" i="8"/>
  <c r="D706" i="13"/>
  <c r="D693" i="8"/>
  <c r="D693" i="13"/>
  <c r="D710" i="8"/>
  <c r="D710" i="13"/>
  <c r="D655" i="8"/>
  <c r="D655" i="13"/>
  <c r="D688" i="8"/>
  <c r="D688" i="13"/>
  <c r="D692" i="8"/>
  <c r="D692" i="13"/>
  <c r="D700" i="8"/>
  <c r="D700" i="13"/>
  <c r="D88" i="33"/>
  <c r="E88" i="33"/>
  <c r="D773" i="8"/>
  <c r="D773" i="13"/>
  <c r="D766" i="8"/>
  <c r="D766" i="13"/>
  <c r="D783" i="8"/>
  <c r="D783" i="13"/>
  <c r="D775" i="8"/>
  <c r="D775" i="13"/>
  <c r="D760" i="8"/>
  <c r="D760" i="13"/>
  <c r="D807" i="8"/>
  <c r="D807" i="13"/>
  <c r="D756" i="8"/>
  <c r="D756" i="13"/>
  <c r="E181" i="35"/>
  <c r="E168" i="35"/>
  <c r="E119" i="35"/>
  <c r="E150" i="35"/>
  <c r="E115" i="35"/>
  <c r="E216" i="35"/>
  <c r="E80" i="35"/>
  <c r="E112" i="35"/>
  <c r="E159" i="35"/>
  <c r="E151" i="35"/>
  <c r="E59" i="35"/>
  <c r="E148" i="35"/>
  <c r="E170" i="35"/>
  <c r="E57" i="35"/>
  <c r="E58" i="35"/>
  <c r="E156" i="35"/>
  <c r="E76" i="35"/>
  <c r="E49" i="35"/>
  <c r="E169" i="35"/>
  <c r="E160" i="35"/>
  <c r="E111" i="35"/>
  <c r="E118" i="35"/>
  <c r="E109" i="35"/>
  <c r="E184" i="35"/>
  <c r="E71" i="35"/>
  <c r="E104" i="35"/>
  <c r="E157" i="35"/>
  <c r="E114" i="35"/>
  <c r="E107" i="35"/>
  <c r="E167" i="35"/>
  <c r="E196" i="35"/>
  <c r="E106" i="35"/>
  <c r="E191" i="35"/>
  <c r="E108" i="35"/>
  <c r="E163" i="35"/>
  <c r="E166" i="35"/>
  <c r="E161" i="35"/>
  <c r="E152" i="35"/>
  <c r="E103" i="35"/>
  <c r="E110" i="35"/>
  <c r="E97" i="35"/>
  <c r="E176" i="35"/>
  <c r="E63" i="35"/>
  <c r="E101" i="35"/>
  <c r="E113" i="35"/>
  <c r="E85" i="35"/>
  <c r="E99" i="35"/>
  <c r="E117" i="35"/>
  <c r="E182" i="35"/>
  <c r="E79" i="35"/>
  <c r="E75" i="35"/>
  <c r="E66" i="35"/>
  <c r="E149" i="35"/>
  <c r="E183" i="35"/>
  <c r="E153" i="35"/>
  <c r="E194" i="35"/>
  <c r="E208" i="35"/>
  <c r="E102" i="35"/>
  <c r="E89" i="35"/>
  <c r="E164" i="35"/>
  <c r="E53" i="35"/>
  <c r="E90" i="35"/>
  <c r="E105" i="35"/>
  <c r="E82" i="35"/>
  <c r="E94" i="35"/>
  <c r="E86" i="35"/>
  <c r="E212" i="35"/>
  <c r="E52" i="35"/>
  <c r="E70" i="35"/>
  <c r="E50" i="35"/>
  <c r="E189" i="35"/>
  <c r="E120" i="35"/>
  <c r="E62" i="35"/>
  <c r="E214" i="35"/>
  <c r="E185" i="35"/>
  <c r="E195" i="35"/>
  <c r="E217" i="35"/>
  <c r="E81" i="35"/>
  <c r="E121" i="35"/>
  <c r="E84" i="35"/>
  <c r="E93" i="35"/>
  <c r="E67" i="35"/>
  <c r="E218" i="35"/>
  <c r="E91" i="35"/>
  <c r="E83" i="35"/>
  <c r="E95" i="35"/>
  <c r="E211" i="35"/>
  <c r="E98" i="35"/>
  <c r="E88" i="35"/>
  <c r="E215" i="35"/>
  <c r="E206" i="35"/>
  <c r="E179" i="35"/>
  <c r="E186" i="35"/>
  <c r="E213" i="35"/>
  <c r="E72" i="35"/>
  <c r="E116" i="35"/>
  <c r="E158" i="35"/>
  <c r="E78" i="35"/>
  <c r="E87" i="35"/>
  <c r="E175" i="35"/>
  <c r="E210" i="35"/>
  <c r="E68" i="35"/>
  <c r="E77" i="35"/>
  <c r="E92" i="35"/>
  <c r="E69" i="35"/>
  <c r="E100" i="35"/>
  <c r="E180" i="35"/>
  <c r="E55" i="35"/>
  <c r="E178" i="35"/>
  <c r="E207" i="35"/>
  <c r="E188" i="35"/>
  <c r="E155" i="35"/>
  <c r="E162" i="35"/>
  <c r="E205" i="35"/>
  <c r="E64" i="35"/>
  <c r="E96" i="35"/>
  <c r="E154" i="35"/>
  <c r="E56" i="35"/>
  <c r="E220" i="35"/>
  <c r="E165" i="35"/>
  <c r="E204" i="35"/>
  <c r="E51" i="35"/>
  <c r="E60" i="35"/>
  <c r="E74" i="35"/>
  <c r="E65" i="35"/>
  <c r="E223" i="35"/>
  <c r="E187" i="35"/>
  <c r="E209" i="35"/>
  <c r="E177" i="35"/>
  <c r="E106" i="33"/>
  <c r="F106" i="33"/>
  <c r="F97" i="33"/>
  <c r="E93" i="33"/>
  <c r="F93" i="33"/>
  <c r="E63" i="33"/>
  <c r="F63" i="33"/>
  <c r="E692" i="8"/>
  <c r="E692" i="13"/>
  <c r="F71" i="33"/>
  <c r="E77" i="33"/>
  <c r="F77" i="33"/>
  <c r="E149" i="33"/>
  <c r="F149" i="33"/>
  <c r="E809" i="8"/>
  <c r="E809" i="13"/>
  <c r="E760" i="8"/>
  <c r="E760" i="13"/>
  <c r="E764" i="8"/>
  <c r="E764" i="13"/>
  <c r="E757" i="8"/>
  <c r="E757" i="13"/>
  <c r="E81" i="33"/>
  <c r="F81" i="33"/>
  <c r="E194" i="33"/>
  <c r="F194" i="33"/>
  <c r="E750" i="8"/>
  <c r="E750" i="13"/>
  <c r="F223" i="33"/>
  <c r="M14" i="33"/>
  <c r="L16" i="33"/>
  <c r="M16" i="33"/>
  <c r="L44" i="33"/>
  <c r="L202" i="33"/>
  <c r="M202" i="33"/>
  <c r="L33" i="33"/>
  <c r="L39" i="33"/>
  <c r="M39" i="33"/>
  <c r="L42" i="33"/>
  <c r="L139" i="33"/>
  <c r="M798" i="8"/>
  <c r="M798" i="13"/>
  <c r="E23" i="33"/>
  <c r="F23" i="33"/>
  <c r="E12" i="33"/>
  <c r="F12" i="33"/>
  <c r="E740" i="8"/>
  <c r="E740" i="13"/>
  <c r="E727" i="8"/>
  <c r="E727" i="13"/>
  <c r="E31" i="33"/>
  <c r="F31" i="33"/>
  <c r="E45" i="33"/>
  <c r="F45" i="33"/>
  <c r="F29" i="33"/>
  <c r="E797" i="8"/>
  <c r="E797" i="13"/>
  <c r="M180" i="33"/>
  <c r="C774" i="8"/>
  <c r="C774" i="13"/>
  <c r="C688" i="8"/>
  <c r="C688" i="13"/>
  <c r="C690" i="8"/>
  <c r="C690" i="13"/>
  <c r="C808" i="8"/>
  <c r="C808" i="13"/>
  <c r="C707" i="8"/>
  <c r="C707" i="13"/>
  <c r="C72" i="33"/>
  <c r="D72" i="33"/>
  <c r="C50" i="33"/>
  <c r="D50" i="33"/>
  <c r="C757" i="8"/>
  <c r="C757" i="13"/>
  <c r="C781" i="8"/>
  <c r="C781" i="13"/>
  <c r="C749" i="8"/>
  <c r="C749" i="13"/>
  <c r="C784" i="8"/>
  <c r="C784" i="13"/>
  <c r="C713" i="8"/>
  <c r="C713" i="13"/>
  <c r="C758" i="8"/>
  <c r="C758" i="13"/>
  <c r="C51" i="33"/>
  <c r="D51" i="33"/>
  <c r="C814" i="8"/>
  <c r="C814" i="13"/>
  <c r="C773" i="8"/>
  <c r="C773" i="13"/>
  <c r="N15" i="33"/>
  <c r="N16" i="33"/>
  <c r="M28" i="33"/>
  <c r="M135" i="33"/>
  <c r="M33" i="33"/>
  <c r="M143" i="33"/>
  <c r="L700" i="8"/>
  <c r="L700" i="13"/>
  <c r="K752" i="13"/>
  <c r="K752" i="8"/>
  <c r="J815" i="8"/>
  <c r="J815" i="13"/>
  <c r="N625" i="8"/>
  <c r="N625" i="13"/>
  <c r="I118" i="35"/>
  <c r="G118" i="35"/>
  <c r="H313" i="8"/>
  <c r="H313" i="13"/>
  <c r="I216" i="35"/>
  <c r="G216" i="35"/>
  <c r="H411" i="8"/>
  <c r="H411" i="13"/>
  <c r="G95" i="35"/>
  <c r="I95" i="35"/>
  <c r="H290" i="8"/>
  <c r="H290" i="13"/>
  <c r="N752" i="8"/>
  <c r="N752" i="13"/>
  <c r="K620" i="8"/>
  <c r="K620" i="13"/>
  <c r="M712" i="8"/>
  <c r="M712" i="13"/>
  <c r="L805" i="8"/>
  <c r="L805" i="13"/>
  <c r="L777" i="8"/>
  <c r="L777" i="13"/>
  <c r="I63" i="33"/>
  <c r="G63" i="33"/>
  <c r="H63" i="33"/>
  <c r="I153" i="33"/>
  <c r="F153" i="33"/>
  <c r="G153" i="33"/>
  <c r="H153" i="33"/>
  <c r="F775" i="8"/>
  <c r="F775" i="13"/>
  <c r="E610" i="8"/>
  <c r="E610" i="13"/>
  <c r="D797" i="8"/>
  <c r="D797" i="13"/>
  <c r="C627" i="8"/>
  <c r="C627" i="13"/>
  <c r="C253" i="13"/>
  <c r="C253" i="8"/>
  <c r="C286" i="13"/>
  <c r="C286" i="8"/>
  <c r="C285" i="8"/>
  <c r="C285" i="13"/>
  <c r="C415" i="13"/>
  <c r="C415" i="8"/>
  <c r="N399" i="8"/>
  <c r="N399" i="13"/>
  <c r="N354" i="8"/>
  <c r="N354" i="13"/>
  <c r="N400" i="8"/>
  <c r="N400" i="13"/>
  <c r="J612" i="13"/>
  <c r="J612" i="8"/>
  <c r="K628" i="8"/>
  <c r="K628" i="13"/>
  <c r="J738" i="8"/>
  <c r="J738" i="13"/>
  <c r="M316" i="8"/>
  <c r="M316" i="13"/>
  <c r="M293" i="8"/>
  <c r="M293" i="13"/>
  <c r="M370" i="8"/>
  <c r="M370" i="13"/>
  <c r="G56" i="13"/>
  <c r="I56" i="13"/>
  <c r="G196" i="8"/>
  <c r="I196" i="8"/>
  <c r="G46" i="13"/>
  <c r="I46" i="13"/>
  <c r="G187" i="13"/>
  <c r="I187" i="13"/>
  <c r="G145" i="13"/>
  <c r="I145" i="13"/>
  <c r="G155" i="13"/>
  <c r="I155" i="13"/>
  <c r="I156" i="8"/>
  <c r="G156" i="8"/>
  <c r="G184" i="13"/>
  <c r="I184" i="13"/>
  <c r="I32" i="33"/>
  <c r="G32" i="33"/>
  <c r="H32" i="33"/>
  <c r="I40" i="33"/>
  <c r="G40" i="33"/>
  <c r="H40" i="33"/>
  <c r="D378" i="8"/>
  <c r="D378" i="13"/>
  <c r="D311" i="13"/>
  <c r="D311" i="8"/>
  <c r="D355" i="13"/>
  <c r="D355" i="8"/>
  <c r="J13" i="35"/>
  <c r="K208" i="8"/>
  <c r="K208" i="13"/>
  <c r="J145" i="35"/>
  <c r="K340" i="8"/>
  <c r="K340" i="13"/>
  <c r="N216" i="13"/>
  <c r="N216" i="8"/>
  <c r="N336" i="8"/>
  <c r="N336" i="13"/>
  <c r="N719" i="8"/>
  <c r="N719" i="13"/>
  <c r="I662" i="8"/>
  <c r="I662" i="13"/>
  <c r="J698" i="13"/>
  <c r="J698" i="8"/>
  <c r="H808" i="8"/>
  <c r="H808" i="13"/>
  <c r="J81" i="33"/>
  <c r="K81" i="33"/>
  <c r="I779" i="8"/>
  <c r="I779" i="13"/>
  <c r="J194" i="33"/>
  <c r="K194" i="33"/>
  <c r="E673" i="8"/>
  <c r="E673" i="13"/>
  <c r="D107" i="33"/>
  <c r="E107" i="33"/>
  <c r="D763" i="8"/>
  <c r="D763" i="13"/>
  <c r="D750" i="8"/>
  <c r="D750" i="13"/>
  <c r="E699" i="8"/>
  <c r="E699" i="13"/>
  <c r="E80" i="33"/>
  <c r="F80" i="33"/>
  <c r="E208" i="33"/>
  <c r="F208" i="33"/>
  <c r="E751" i="8"/>
  <c r="E751" i="13"/>
  <c r="N764" i="8"/>
  <c r="N764" i="13"/>
  <c r="M638" i="8"/>
  <c r="M638" i="13"/>
  <c r="F607" i="8"/>
  <c r="F607" i="13"/>
  <c r="E799" i="8"/>
  <c r="E799" i="13"/>
  <c r="E798" i="8"/>
  <c r="E798" i="13"/>
  <c r="C714" i="8"/>
  <c r="C714" i="13"/>
  <c r="C74" i="33"/>
  <c r="D74" i="33"/>
  <c r="C664" i="8"/>
  <c r="C664" i="13"/>
  <c r="C805" i="8"/>
  <c r="C805" i="13"/>
  <c r="C682" i="8"/>
  <c r="C682" i="13"/>
  <c r="J724" i="8"/>
  <c r="J724" i="13"/>
  <c r="N623" i="8"/>
  <c r="N623" i="13"/>
  <c r="M725" i="8"/>
  <c r="M725" i="13"/>
  <c r="N797" i="13"/>
  <c r="N797" i="8"/>
  <c r="N784" i="8"/>
  <c r="N784" i="13"/>
  <c r="H29" i="35"/>
  <c r="H19" i="35"/>
  <c r="H26" i="35"/>
  <c r="H145" i="35"/>
  <c r="H139" i="35"/>
  <c r="H46" i="35"/>
  <c r="H11" i="35"/>
  <c r="H127" i="35"/>
  <c r="H142" i="35"/>
  <c r="H33" i="35"/>
  <c r="H20" i="35"/>
  <c r="H27" i="35"/>
  <c r="H173" i="35"/>
  <c r="H140" i="35"/>
  <c r="H128" i="35"/>
  <c r="H34" i="35"/>
  <c r="H202" i="35"/>
  <c r="H37" i="35"/>
  <c r="H28" i="35"/>
  <c r="H201" i="35"/>
  <c r="H141" i="35"/>
  <c r="H198" i="35"/>
  <c r="H200" i="35"/>
  <c r="H30" i="35"/>
  <c r="H47" i="35"/>
  <c r="H41" i="35"/>
  <c r="H42" i="35"/>
  <c r="H12" i="35"/>
  <c r="H38" i="35"/>
  <c r="H10" i="35"/>
  <c r="H133" i="35"/>
  <c r="H130" i="35"/>
  <c r="H13" i="35"/>
  <c r="H45" i="35"/>
  <c r="H14" i="35"/>
  <c r="H43" i="35"/>
  <c r="H36" i="35"/>
  <c r="H24" i="35"/>
  <c r="H135" i="35"/>
  <c r="H143" i="35"/>
  <c r="H222" i="35"/>
  <c r="H17" i="35"/>
  <c r="H15" i="35"/>
  <c r="H44" i="35"/>
  <c r="H22" i="35"/>
  <c r="H32" i="35"/>
  <c r="H136" i="35"/>
  <c r="H144" i="35"/>
  <c r="H23" i="35"/>
  <c r="H199" i="35"/>
  <c r="H21" i="35"/>
  <c r="H16" i="35"/>
  <c r="H129" i="35"/>
  <c r="H31" i="35"/>
  <c r="H35" i="35"/>
  <c r="H146" i="35"/>
  <c r="H131" i="35"/>
  <c r="H197" i="35"/>
  <c r="H25" i="35"/>
  <c r="H132" i="35"/>
  <c r="H134" i="35"/>
  <c r="H138" i="35"/>
  <c r="H39" i="35"/>
  <c r="H137" i="35"/>
  <c r="H18" i="35"/>
  <c r="H40" i="35"/>
  <c r="N707" i="8"/>
  <c r="N707" i="13"/>
  <c r="K703" i="8"/>
  <c r="K703" i="13"/>
  <c r="J718" i="8"/>
  <c r="J718" i="13"/>
  <c r="K170" i="33"/>
  <c r="L170" i="33"/>
  <c r="N819" i="8"/>
  <c r="N819" i="13"/>
  <c r="N137" i="33"/>
  <c r="G168" i="35"/>
  <c r="I168" i="35"/>
  <c r="H363" i="8"/>
  <c r="H363" i="13"/>
  <c r="I209" i="35"/>
  <c r="G209" i="35"/>
  <c r="H404" i="8"/>
  <c r="H404" i="13"/>
  <c r="G108" i="35"/>
  <c r="I108" i="35"/>
  <c r="H303" i="8"/>
  <c r="H303" i="13"/>
  <c r="G116" i="35"/>
  <c r="I116" i="35"/>
  <c r="H311" i="13"/>
  <c r="H311" i="8"/>
  <c r="N675" i="8"/>
  <c r="N675" i="13"/>
  <c r="L663" i="8"/>
  <c r="L663" i="13"/>
  <c r="M715" i="8"/>
  <c r="M715" i="13"/>
  <c r="L806" i="8"/>
  <c r="L806" i="13"/>
  <c r="L213" i="33"/>
  <c r="M213" i="33"/>
  <c r="M747" i="8"/>
  <c r="M747" i="13"/>
  <c r="F713" i="8"/>
  <c r="F713" i="13"/>
  <c r="I104" i="33"/>
  <c r="G104" i="33"/>
  <c r="H104" i="33"/>
  <c r="I77" i="33"/>
  <c r="G77" i="33"/>
  <c r="H77" i="33"/>
  <c r="F773" i="8"/>
  <c r="F773" i="13"/>
  <c r="I208" i="33"/>
  <c r="G208" i="33"/>
  <c r="H208" i="33"/>
  <c r="D619" i="8"/>
  <c r="D619" i="13"/>
  <c r="D636" i="8"/>
  <c r="D636" i="13"/>
  <c r="D19" i="33"/>
  <c r="E19" i="33"/>
  <c r="D798" i="13"/>
  <c r="D798" i="8"/>
  <c r="C13" i="33"/>
  <c r="D13" i="33"/>
  <c r="C620" i="8"/>
  <c r="C620" i="13"/>
  <c r="C248" i="8"/>
  <c r="C248" i="13"/>
  <c r="K713" i="8"/>
  <c r="K713" i="13"/>
  <c r="K101" i="33"/>
  <c r="K115" i="33"/>
  <c r="L115" i="33"/>
  <c r="K653" i="8"/>
  <c r="K653" i="13"/>
  <c r="J653" i="8"/>
  <c r="J653" i="13"/>
  <c r="K810" i="8"/>
  <c r="K810" i="13"/>
  <c r="K814" i="8"/>
  <c r="K814" i="13"/>
  <c r="J778" i="8"/>
  <c r="J778" i="13"/>
  <c r="J779" i="8"/>
  <c r="J779" i="13"/>
  <c r="J809" i="8"/>
  <c r="J809" i="13"/>
  <c r="N743" i="8"/>
  <c r="N743" i="13"/>
  <c r="N799" i="8"/>
  <c r="N799" i="13"/>
  <c r="N628" i="8"/>
  <c r="N628" i="13"/>
  <c r="N742" i="8"/>
  <c r="N742" i="13"/>
  <c r="I163" i="35"/>
  <c r="G163" i="35"/>
  <c r="H358" i="13"/>
  <c r="H358" i="8"/>
  <c r="I94" i="35"/>
  <c r="G94" i="35"/>
  <c r="H289" i="8"/>
  <c r="H289" i="13"/>
  <c r="G175" i="35"/>
  <c r="I175" i="35"/>
  <c r="H370" i="8"/>
  <c r="H370" i="13"/>
  <c r="G152" i="35"/>
  <c r="I152" i="35"/>
  <c r="H347" i="8"/>
  <c r="H347" i="13"/>
  <c r="G85" i="35"/>
  <c r="I85" i="35"/>
  <c r="H280" i="8"/>
  <c r="H280" i="13"/>
  <c r="G76" i="35"/>
  <c r="I76" i="35"/>
  <c r="H271" i="8"/>
  <c r="H271" i="13"/>
  <c r="G181" i="35"/>
  <c r="I181" i="35"/>
  <c r="H376" i="8"/>
  <c r="H376" i="13"/>
  <c r="G53" i="35"/>
  <c r="I53" i="35"/>
  <c r="H248" i="8"/>
  <c r="H248" i="13"/>
  <c r="N820" i="8"/>
  <c r="N820" i="13"/>
  <c r="M95" i="33"/>
  <c r="N814" i="8"/>
  <c r="N814" i="13"/>
  <c r="L98" i="33"/>
  <c r="M98" i="33"/>
  <c r="M700" i="8"/>
  <c r="M700" i="13"/>
  <c r="L79" i="33"/>
  <c r="L813" i="8"/>
  <c r="L813" i="13"/>
  <c r="M680" i="8"/>
  <c r="M680" i="13"/>
  <c r="L152" i="33"/>
  <c r="M152" i="33"/>
  <c r="M759" i="8"/>
  <c r="M759" i="13"/>
  <c r="C8" i="3"/>
  <c r="C12" i="4"/>
  <c r="I79" i="33"/>
  <c r="G79" i="33"/>
  <c r="H79" i="33"/>
  <c r="F716" i="8"/>
  <c r="F716" i="13"/>
  <c r="F666" i="8"/>
  <c r="F666" i="13"/>
  <c r="G81" i="33"/>
  <c r="I81" i="33"/>
  <c r="H81" i="33"/>
  <c r="G85" i="33"/>
  <c r="I85" i="33"/>
  <c r="F85" i="33"/>
  <c r="H85" i="33"/>
  <c r="F765" i="8"/>
  <c r="F765" i="13"/>
  <c r="F196" i="33"/>
  <c r="I196" i="33"/>
  <c r="G196" i="33"/>
  <c r="H196" i="33"/>
  <c r="E618" i="8"/>
  <c r="E618" i="13"/>
  <c r="D644" i="8"/>
  <c r="D644" i="13"/>
  <c r="D632" i="8"/>
  <c r="D632" i="13"/>
  <c r="D794" i="8"/>
  <c r="D794" i="13"/>
  <c r="C630" i="8"/>
  <c r="C630" i="13"/>
  <c r="C20" i="33"/>
  <c r="D20" i="33"/>
  <c r="C21" i="33"/>
  <c r="D21" i="33"/>
  <c r="C613" i="8"/>
  <c r="C613" i="13"/>
  <c r="C410" i="8"/>
  <c r="C410" i="13"/>
  <c r="C296" i="13"/>
  <c r="C296" i="8"/>
  <c r="C260" i="8"/>
  <c r="C260" i="13"/>
  <c r="C302" i="8"/>
  <c r="C302" i="13"/>
  <c r="C373" i="8"/>
  <c r="C373" i="13"/>
  <c r="C403" i="8"/>
  <c r="C403" i="13"/>
  <c r="C409" i="13"/>
  <c r="C409" i="8"/>
  <c r="C261" i="8"/>
  <c r="C261" i="13"/>
  <c r="N316" i="8"/>
  <c r="N316" i="13"/>
  <c r="N349" i="13"/>
  <c r="N349" i="8"/>
  <c r="N315" i="13"/>
  <c r="N315" i="8"/>
  <c r="N375" i="8"/>
  <c r="N375" i="13"/>
  <c r="N383" i="8"/>
  <c r="N383" i="13"/>
  <c r="N418" i="8"/>
  <c r="N418" i="13"/>
  <c r="N261" i="8"/>
  <c r="N261" i="13"/>
  <c r="N270" i="8"/>
  <c r="N270" i="13"/>
  <c r="N765" i="8"/>
  <c r="N765" i="13"/>
  <c r="M59" i="33"/>
  <c r="K610" i="13"/>
  <c r="K610" i="8"/>
  <c r="K15" i="33"/>
  <c r="L15" i="33"/>
  <c r="K637" i="8"/>
  <c r="K637" i="13"/>
  <c r="K47" i="33"/>
  <c r="L47" i="33"/>
  <c r="K633" i="8"/>
  <c r="K633" i="13"/>
  <c r="K743" i="8"/>
  <c r="K743" i="13"/>
  <c r="K29" i="33"/>
  <c r="L29" i="33"/>
  <c r="K794" i="8"/>
  <c r="K794" i="13"/>
  <c r="J743" i="8"/>
  <c r="J743" i="13"/>
  <c r="J729" i="13"/>
  <c r="J729" i="8"/>
  <c r="J799" i="13"/>
  <c r="J799" i="8"/>
  <c r="J796" i="8"/>
  <c r="J796" i="13"/>
  <c r="M299" i="8"/>
  <c r="M299" i="13"/>
  <c r="M377" i="13"/>
  <c r="M377" i="8"/>
  <c r="M267" i="8"/>
  <c r="M267" i="13"/>
  <c r="M372" i="8"/>
  <c r="M372" i="13"/>
  <c r="M363" i="8"/>
  <c r="M363" i="13"/>
  <c r="M252" i="8"/>
  <c r="M252" i="13"/>
  <c r="M266" i="8"/>
  <c r="M266" i="13"/>
  <c r="M391" i="13"/>
  <c r="M391" i="8"/>
  <c r="M303" i="8"/>
  <c r="M303" i="13"/>
  <c r="M308" i="8"/>
  <c r="M308" i="13"/>
  <c r="M290" i="8"/>
  <c r="M290" i="13"/>
  <c r="M349" i="13"/>
  <c r="M349" i="8"/>
  <c r="M295" i="8"/>
  <c r="M295" i="13"/>
  <c r="M357" i="13"/>
  <c r="M357" i="8"/>
  <c r="M407" i="13"/>
  <c r="M407" i="8"/>
  <c r="M262" i="8"/>
  <c r="M262" i="13"/>
  <c r="G126" i="13"/>
  <c r="I126" i="13"/>
  <c r="K223" i="35"/>
  <c r="K220" i="35"/>
  <c r="K216" i="35"/>
  <c r="K217" i="35"/>
  <c r="K218" i="35"/>
  <c r="K94" i="35"/>
  <c r="K179" i="35"/>
  <c r="K77" i="35"/>
  <c r="K72" i="35"/>
  <c r="K183" i="35"/>
  <c r="K64" i="35"/>
  <c r="K109" i="35"/>
  <c r="K92" i="35"/>
  <c r="K176" i="35"/>
  <c r="K98" i="35"/>
  <c r="K62" i="35"/>
  <c r="K212" i="35"/>
  <c r="K211" i="35"/>
  <c r="K210" i="35"/>
  <c r="K187" i="35"/>
  <c r="K208" i="35"/>
  <c r="K86" i="35"/>
  <c r="K167" i="35"/>
  <c r="K68" i="35"/>
  <c r="K66" i="35"/>
  <c r="K168" i="35"/>
  <c r="K214" i="35"/>
  <c r="K97" i="35"/>
  <c r="K84" i="35"/>
  <c r="K161" i="35"/>
  <c r="K90" i="35"/>
  <c r="K63" i="35"/>
  <c r="K215" i="35"/>
  <c r="K154" i="35"/>
  <c r="K204" i="35"/>
  <c r="K196" i="35"/>
  <c r="K180" i="35"/>
  <c r="K181" i="35"/>
  <c r="K191" i="35"/>
  <c r="K78" i="35"/>
  <c r="K159" i="35"/>
  <c r="K59" i="35"/>
  <c r="K188" i="35"/>
  <c r="K103" i="35"/>
  <c r="K207" i="35"/>
  <c r="K89" i="35"/>
  <c r="K81" i="35"/>
  <c r="K121" i="35"/>
  <c r="K87" i="35"/>
  <c r="K55" i="35"/>
  <c r="K160" i="35"/>
  <c r="K205" i="35"/>
  <c r="K75" i="35"/>
  <c r="K186" i="35"/>
  <c r="K185" i="35"/>
  <c r="K170" i="35"/>
  <c r="K175" i="35"/>
  <c r="K182" i="35"/>
  <c r="K69" i="35"/>
  <c r="K117" i="35"/>
  <c r="K50" i="35"/>
  <c r="K213" i="35"/>
  <c r="K184" i="35"/>
  <c r="K101" i="35"/>
  <c r="K162" i="35"/>
  <c r="K74" i="35"/>
  <c r="K57" i="35"/>
  <c r="K102" i="35"/>
  <c r="K70" i="35"/>
  <c r="K49" i="35"/>
  <c r="K169" i="35"/>
  <c r="K76" i="35"/>
  <c r="K178" i="35"/>
  <c r="K177" i="35"/>
  <c r="K164" i="35"/>
  <c r="K151" i="35"/>
  <c r="K156" i="35"/>
  <c r="K60" i="35"/>
  <c r="K111" i="35"/>
  <c r="K194" i="35"/>
  <c r="K114" i="35"/>
  <c r="K99" i="35"/>
  <c r="K56" i="35"/>
  <c r="K65" i="35"/>
  <c r="K52" i="35"/>
  <c r="K95" i="35"/>
  <c r="K67" i="35"/>
  <c r="K166" i="35"/>
  <c r="K165" i="35"/>
  <c r="K116" i="35"/>
  <c r="K115" i="35"/>
  <c r="K148" i="35"/>
  <c r="K51" i="35"/>
  <c r="K105" i="35"/>
  <c r="K189" i="35"/>
  <c r="K106" i="35"/>
  <c r="K91" i="35"/>
  <c r="K206" i="35"/>
  <c r="K155" i="35"/>
  <c r="K58" i="35"/>
  <c r="K163" i="35"/>
  <c r="K158" i="35"/>
  <c r="K157" i="35"/>
  <c r="K108" i="35"/>
  <c r="K107" i="35"/>
  <c r="K110" i="35"/>
  <c r="K93" i="35"/>
  <c r="K113" i="35"/>
  <c r="K88" i="35"/>
  <c r="K83" i="35"/>
  <c r="K153" i="35"/>
  <c r="K152" i="35"/>
  <c r="K53" i="35"/>
  <c r="K120" i="35"/>
  <c r="K118" i="35"/>
  <c r="K195" i="35"/>
  <c r="K96" i="35"/>
  <c r="K150" i="35"/>
  <c r="K79" i="35"/>
  <c r="K149" i="35"/>
  <c r="K82" i="35"/>
  <c r="K100" i="35"/>
  <c r="K80" i="35"/>
  <c r="K209" i="35"/>
  <c r="K104" i="35"/>
  <c r="K119" i="35"/>
  <c r="K85" i="35"/>
  <c r="K112" i="35"/>
  <c r="K71" i="35"/>
  <c r="C48" i="22"/>
  <c r="C8" i="2" s="1"/>
  <c r="N761" i="8"/>
  <c r="N761" i="13"/>
  <c r="K624" i="8"/>
  <c r="K624" i="13"/>
  <c r="K53" i="33"/>
  <c r="L53" i="33"/>
  <c r="K92" i="33"/>
  <c r="L92" i="33"/>
  <c r="L657" i="8"/>
  <c r="L657" i="13"/>
  <c r="K661" i="8"/>
  <c r="K661" i="13"/>
  <c r="K648" i="8"/>
  <c r="K648" i="13"/>
  <c r="K674" i="13"/>
  <c r="K674" i="8"/>
  <c r="K691" i="13"/>
  <c r="K691" i="8"/>
  <c r="K667" i="8"/>
  <c r="K667" i="13"/>
  <c r="J667" i="13"/>
  <c r="J667" i="8"/>
  <c r="K209" i="33"/>
  <c r="K772" i="8"/>
  <c r="K772" i="13"/>
  <c r="K808" i="8"/>
  <c r="K808" i="13"/>
  <c r="K792" i="8"/>
  <c r="K792" i="13"/>
  <c r="K83" i="33"/>
  <c r="L83" i="33"/>
  <c r="K782" i="8"/>
  <c r="K782" i="13"/>
  <c r="J765" i="8"/>
  <c r="J765" i="13"/>
  <c r="K762" i="8"/>
  <c r="K762" i="13"/>
  <c r="J813" i="8"/>
  <c r="J813" i="13"/>
  <c r="J788" i="8"/>
  <c r="J788" i="13"/>
  <c r="J785" i="8"/>
  <c r="J785" i="13"/>
  <c r="N608" i="8"/>
  <c r="N608" i="13"/>
  <c r="N635" i="8"/>
  <c r="N635" i="13"/>
  <c r="N632" i="8"/>
  <c r="N632" i="13"/>
  <c r="N198" i="33"/>
  <c r="N741" i="8"/>
  <c r="N741" i="13"/>
  <c r="I90" i="35"/>
  <c r="G90" i="35"/>
  <c r="H285" i="8"/>
  <c r="H285" i="13"/>
  <c r="G178" i="35"/>
  <c r="I178" i="35"/>
  <c r="H373" i="13"/>
  <c r="H373" i="8"/>
  <c r="G217" i="35"/>
  <c r="I217" i="35"/>
  <c r="H412" i="8"/>
  <c r="H412" i="13"/>
  <c r="G161" i="35"/>
  <c r="I161" i="35"/>
  <c r="H356" i="13"/>
  <c r="H356" i="8"/>
  <c r="G56" i="35"/>
  <c r="I56" i="35"/>
  <c r="H251" i="13"/>
  <c r="H251" i="8"/>
  <c r="G211" i="35"/>
  <c r="I211" i="35"/>
  <c r="H406" i="8"/>
  <c r="H406" i="13"/>
  <c r="G121" i="35"/>
  <c r="I121" i="35"/>
  <c r="H316" i="8"/>
  <c r="H316" i="13"/>
  <c r="I220" i="35"/>
  <c r="G220" i="35"/>
  <c r="H415" i="8"/>
  <c r="H415" i="13"/>
  <c r="G176" i="35"/>
  <c r="I176" i="35"/>
  <c r="H371" i="8"/>
  <c r="H371" i="13"/>
  <c r="I148" i="35"/>
  <c r="G148" i="35"/>
  <c r="H343" i="8"/>
  <c r="H343" i="13"/>
  <c r="G84" i="35"/>
  <c r="I84" i="35"/>
  <c r="H279" i="8"/>
  <c r="H279" i="13"/>
  <c r="I156" i="35"/>
  <c r="G156" i="35"/>
  <c r="H351" i="8"/>
  <c r="H351" i="13"/>
  <c r="G59" i="35"/>
  <c r="I59" i="35"/>
  <c r="H254" i="13"/>
  <c r="H254" i="8"/>
  <c r="I182" i="35"/>
  <c r="G182" i="35"/>
  <c r="H377" i="8"/>
  <c r="H377" i="13"/>
  <c r="I106" i="35"/>
  <c r="G106" i="35"/>
  <c r="H301" i="8"/>
  <c r="H301" i="13"/>
  <c r="G103" i="35"/>
  <c r="I103" i="35"/>
  <c r="H298" i="13"/>
  <c r="H298" i="8"/>
  <c r="M792" i="8"/>
  <c r="M792" i="13"/>
  <c r="N655" i="8"/>
  <c r="N655" i="13"/>
  <c r="N718" i="8"/>
  <c r="N718" i="13"/>
  <c r="N788" i="8"/>
  <c r="N788" i="13"/>
  <c r="J637" i="8"/>
  <c r="J637" i="13"/>
  <c r="L94" i="33"/>
  <c r="M94" i="33"/>
  <c r="L718" i="8"/>
  <c r="L718" i="13"/>
  <c r="L57" i="33"/>
  <c r="M57" i="33"/>
  <c r="L76" i="33"/>
  <c r="L72" i="33"/>
  <c r="M72" i="33"/>
  <c r="M694" i="8"/>
  <c r="M694" i="13"/>
  <c r="L62" i="33"/>
  <c r="M62" i="33"/>
  <c r="M745" i="8"/>
  <c r="M745" i="13"/>
  <c r="L211" i="33"/>
  <c r="M211" i="33"/>
  <c r="L183" i="33"/>
  <c r="M183" i="33"/>
  <c r="L195" i="33"/>
  <c r="L175" i="33"/>
  <c r="M175" i="33"/>
  <c r="L194" i="33"/>
  <c r="M194" i="33"/>
  <c r="I99" i="33"/>
  <c r="G99" i="33"/>
  <c r="H99" i="33"/>
  <c r="I106" i="33"/>
  <c r="G106" i="33"/>
  <c r="H106" i="33"/>
  <c r="G113" i="33"/>
  <c r="F113" i="33"/>
  <c r="I113" i="33"/>
  <c r="H113" i="33"/>
  <c r="I112" i="33"/>
  <c r="G112" i="33"/>
  <c r="H112" i="33"/>
  <c r="F111" i="33"/>
  <c r="I111" i="33"/>
  <c r="G97" i="33"/>
  <c r="I97" i="33"/>
  <c r="H97" i="33"/>
  <c r="I51" i="33"/>
  <c r="G51" i="33"/>
  <c r="H51" i="33"/>
  <c r="F699" i="8"/>
  <c r="F699" i="13"/>
  <c r="I86" i="33"/>
  <c r="G86" i="33"/>
  <c r="F86" i="33"/>
  <c r="H86" i="33"/>
  <c r="F772" i="8"/>
  <c r="F772" i="13"/>
  <c r="I159" i="33"/>
  <c r="G159" i="33"/>
  <c r="F159" i="33"/>
  <c r="H159" i="33"/>
  <c r="F812" i="8"/>
  <c r="F812" i="13"/>
  <c r="G155" i="33"/>
  <c r="I155" i="33"/>
  <c r="F155" i="33"/>
  <c r="H155" i="33"/>
  <c r="F766" i="8"/>
  <c r="F766" i="13"/>
  <c r="F786" i="8"/>
  <c r="F786" i="13"/>
  <c r="G84" i="33"/>
  <c r="I84" i="33"/>
  <c r="H84" i="33"/>
  <c r="G719" i="8"/>
  <c r="G719" i="13"/>
  <c r="D615" i="8"/>
  <c r="D615" i="13"/>
  <c r="D729" i="8"/>
  <c r="D729" i="13"/>
  <c r="D624" i="8"/>
  <c r="D624" i="13"/>
  <c r="D625" i="8"/>
  <c r="D625" i="13"/>
  <c r="D726" i="8"/>
  <c r="D726" i="13"/>
  <c r="D642" i="8"/>
  <c r="D642" i="13"/>
  <c r="D730" i="8"/>
  <c r="D730" i="13"/>
  <c r="D796" i="13"/>
  <c r="D796" i="8"/>
  <c r="C739" i="8"/>
  <c r="C739" i="13"/>
  <c r="C633" i="8"/>
  <c r="C633" i="13"/>
  <c r="C736" i="8"/>
  <c r="C736" i="13"/>
  <c r="C742" i="8"/>
  <c r="C742" i="13"/>
  <c r="C641" i="8"/>
  <c r="C641" i="13"/>
  <c r="C614" i="8"/>
  <c r="C614" i="13"/>
  <c r="C726" i="8"/>
  <c r="C726" i="13"/>
  <c r="C611" i="8"/>
  <c r="C611" i="13"/>
  <c r="C270" i="8"/>
  <c r="C270" i="13"/>
  <c r="C399" i="8"/>
  <c r="C399" i="13"/>
  <c r="C375" i="8"/>
  <c r="C375" i="13"/>
  <c r="C278" i="8"/>
  <c r="C278" i="13"/>
  <c r="C383" i="8"/>
  <c r="C383" i="13"/>
  <c r="C413" i="8"/>
  <c r="C413" i="13"/>
  <c r="C360" i="8"/>
  <c r="C360" i="13"/>
  <c r="C362" i="8"/>
  <c r="C362" i="13"/>
  <c r="C313" i="8"/>
  <c r="C313" i="13"/>
  <c r="C386" i="8"/>
  <c r="C386" i="13"/>
  <c r="C301" i="8"/>
  <c r="C301" i="13"/>
  <c r="C263" i="8"/>
  <c r="C263" i="13"/>
  <c r="C391" i="13"/>
  <c r="C391" i="8"/>
  <c r="C411" i="8"/>
  <c r="C411" i="13"/>
  <c r="C244" i="13"/>
  <c r="C244" i="8"/>
  <c r="C418" i="8"/>
  <c r="C418" i="13"/>
  <c r="N257" i="8"/>
  <c r="N257" i="13"/>
  <c r="N285" i="8"/>
  <c r="N285" i="13"/>
  <c r="N364" i="8"/>
  <c r="N364" i="13"/>
  <c r="N298" i="8"/>
  <c r="N298" i="13"/>
  <c r="N276" i="13"/>
  <c r="N276" i="8"/>
  <c r="N357" i="8"/>
  <c r="N357" i="13"/>
  <c r="N379" i="8"/>
  <c r="N379" i="13"/>
  <c r="N355" i="8"/>
  <c r="N355" i="13"/>
  <c r="N293" i="8"/>
  <c r="N293" i="13"/>
  <c r="N361" i="8"/>
  <c r="N361" i="13"/>
  <c r="N374" i="8"/>
  <c r="N374" i="13"/>
  <c r="N380" i="8"/>
  <c r="N380" i="13"/>
  <c r="N265" i="13"/>
  <c r="N265" i="8"/>
  <c r="N401" i="8"/>
  <c r="N401" i="13"/>
  <c r="N279" i="8"/>
  <c r="N279" i="13"/>
  <c r="N407" i="8"/>
  <c r="N407" i="13"/>
  <c r="J607" i="8"/>
  <c r="J607" i="13"/>
  <c r="K17" i="33"/>
  <c r="L17" i="33"/>
  <c r="K735" i="8"/>
  <c r="K735" i="13"/>
  <c r="K37" i="33"/>
  <c r="L37" i="33"/>
  <c r="K642" i="8"/>
  <c r="K642" i="13"/>
  <c r="K641" i="13"/>
  <c r="K641" i="8"/>
  <c r="L615" i="8"/>
  <c r="L615" i="13"/>
  <c r="J740" i="8"/>
  <c r="J740" i="13"/>
  <c r="J734" i="8"/>
  <c r="J734" i="13"/>
  <c r="L199" i="33"/>
  <c r="K199" i="33"/>
  <c r="M263" i="8"/>
  <c r="M263" i="13"/>
  <c r="M254" i="13"/>
  <c r="M254" i="8"/>
  <c r="M418" i="8"/>
  <c r="M418" i="13"/>
  <c r="M409" i="8"/>
  <c r="M409" i="13"/>
  <c r="M250" i="8"/>
  <c r="M250" i="13"/>
  <c r="M287" i="8"/>
  <c r="M287" i="13"/>
  <c r="M248" i="8"/>
  <c r="M248" i="13"/>
  <c r="M300" i="8"/>
  <c r="M300" i="13"/>
  <c r="M257" i="8"/>
  <c r="M257" i="13"/>
  <c r="M358" i="8"/>
  <c r="M358" i="13"/>
  <c r="M264" i="8"/>
  <c r="M264" i="13"/>
  <c r="M309" i="8"/>
  <c r="M309" i="13"/>
  <c r="M269" i="8"/>
  <c r="M269" i="13"/>
  <c r="M347" i="8"/>
  <c r="M347" i="13"/>
  <c r="M312" i="8"/>
  <c r="M312" i="13"/>
  <c r="M360" i="8"/>
  <c r="M360" i="13"/>
  <c r="G178" i="13"/>
  <c r="I178" i="13"/>
  <c r="I199" i="8"/>
  <c r="G199" i="8"/>
  <c r="G179" i="8"/>
  <c r="I179" i="8"/>
  <c r="G124" i="8"/>
  <c r="I124" i="8"/>
  <c r="G194" i="13"/>
  <c r="I194" i="13"/>
  <c r="G165" i="13"/>
  <c r="I165" i="13"/>
  <c r="I154" i="8"/>
  <c r="G154" i="8"/>
  <c r="I77" i="8"/>
  <c r="G77" i="8"/>
  <c r="I80" i="8"/>
  <c r="G80" i="8"/>
  <c r="G188" i="13"/>
  <c r="I188" i="13"/>
  <c r="G179" i="13"/>
  <c r="I179" i="13"/>
  <c r="I70" i="8"/>
  <c r="G70" i="8"/>
  <c r="G168" i="8"/>
  <c r="I168" i="8"/>
  <c r="I104" i="13"/>
  <c r="G104" i="13"/>
  <c r="G140" i="13"/>
  <c r="I140" i="13"/>
  <c r="I78" i="8"/>
  <c r="G78" i="8"/>
  <c r="I51" i="8"/>
  <c r="G51" i="8"/>
  <c r="I166" i="8"/>
  <c r="G166" i="8"/>
  <c r="I40" i="13"/>
  <c r="G40" i="13"/>
  <c r="I86" i="8"/>
  <c r="G86" i="8"/>
  <c r="G60" i="8"/>
  <c r="I60" i="8"/>
  <c r="I188" i="8"/>
  <c r="G188" i="8"/>
  <c r="G143" i="13"/>
  <c r="I143" i="13"/>
  <c r="G62" i="13"/>
  <c r="I62" i="13"/>
  <c r="G119" i="8"/>
  <c r="I119" i="8"/>
  <c r="G143" i="8"/>
  <c r="I143" i="8"/>
  <c r="I113" i="13"/>
  <c r="G113" i="13"/>
  <c r="I117" i="13"/>
  <c r="G117" i="13"/>
  <c r="I72" i="8"/>
  <c r="G72" i="8"/>
  <c r="G44" i="8"/>
  <c r="I44" i="8"/>
  <c r="G175" i="8"/>
  <c r="I175" i="8"/>
  <c r="I44" i="13"/>
  <c r="G44" i="13"/>
  <c r="I55" i="13"/>
  <c r="G55" i="13"/>
  <c r="I86" i="13"/>
  <c r="G86" i="13"/>
  <c r="G99" i="13"/>
  <c r="I99" i="13"/>
  <c r="G116" i="13"/>
  <c r="I116" i="13"/>
  <c r="G115" i="13"/>
  <c r="I115" i="13"/>
  <c r="I137" i="13"/>
  <c r="G137" i="13"/>
  <c r="I17" i="33"/>
  <c r="G17" i="33"/>
  <c r="H17" i="33"/>
  <c r="I22" i="33"/>
  <c r="G22" i="33"/>
  <c r="F22" i="33"/>
  <c r="H22" i="33"/>
  <c r="I44" i="33"/>
  <c r="G44" i="33"/>
  <c r="H44" i="33"/>
  <c r="I46" i="33"/>
  <c r="G46" i="33"/>
  <c r="H46" i="33"/>
  <c r="F730" i="8"/>
  <c r="F730" i="13"/>
  <c r="F638" i="8"/>
  <c r="F638" i="13"/>
  <c r="F737" i="8"/>
  <c r="F737" i="13"/>
  <c r="F736" i="8"/>
  <c r="F736" i="13"/>
  <c r="D252" i="8"/>
  <c r="D252" i="13"/>
  <c r="D273" i="8"/>
  <c r="D273" i="13"/>
  <c r="D270" i="13"/>
  <c r="D270" i="8"/>
  <c r="D255" i="8"/>
  <c r="D255" i="13"/>
  <c r="D404" i="8"/>
  <c r="D404" i="13"/>
  <c r="D246" i="8"/>
  <c r="D246" i="13"/>
  <c r="D288" i="8"/>
  <c r="D288" i="13"/>
  <c r="D343" i="8"/>
  <c r="D343" i="13"/>
  <c r="D413" i="8"/>
  <c r="D413" i="13"/>
  <c r="D302" i="8"/>
  <c r="D302" i="13"/>
  <c r="D406" i="8"/>
  <c r="D406" i="13"/>
  <c r="D381" i="13"/>
  <c r="D381" i="8"/>
  <c r="D379" i="8"/>
  <c r="D379" i="13"/>
  <c r="D285" i="8"/>
  <c r="D285" i="13"/>
  <c r="D245" i="13"/>
  <c r="D245" i="8"/>
  <c r="D306" i="8"/>
  <c r="D306" i="13"/>
  <c r="J202" i="35"/>
  <c r="K397" i="8"/>
  <c r="K397" i="13"/>
  <c r="J23" i="35"/>
  <c r="K218" i="13"/>
  <c r="K218" i="8"/>
  <c r="J18" i="35"/>
  <c r="K213" i="8"/>
  <c r="K213" i="13"/>
  <c r="J130" i="35"/>
  <c r="K325" i="8"/>
  <c r="K325" i="13"/>
  <c r="J11" i="35"/>
  <c r="K206" i="8"/>
  <c r="K206" i="13"/>
  <c r="K396" i="13"/>
  <c r="K396" i="8"/>
  <c r="J201" i="35"/>
  <c r="J29" i="35"/>
  <c r="K224" i="8"/>
  <c r="K224" i="13"/>
  <c r="J32" i="35"/>
  <c r="K227" i="8"/>
  <c r="K227" i="13"/>
  <c r="J14" i="35"/>
  <c r="K209" i="8"/>
  <c r="K209" i="13"/>
  <c r="N339" i="13"/>
  <c r="N339" i="8"/>
  <c r="N211" i="8"/>
  <c r="N211" i="13"/>
  <c r="N207" i="13"/>
  <c r="N207" i="8"/>
  <c r="N213" i="8"/>
  <c r="N213" i="13"/>
  <c r="N209" i="13"/>
  <c r="N209" i="8"/>
  <c r="N236" i="13"/>
  <c r="N236" i="8"/>
  <c r="N338" i="8"/>
  <c r="N338" i="13"/>
  <c r="N242" i="8"/>
  <c r="N242" i="13"/>
  <c r="K607" i="8"/>
  <c r="K607" i="13"/>
  <c r="H725" i="8"/>
  <c r="H725" i="13"/>
  <c r="M160" i="33"/>
  <c r="J98" i="33"/>
  <c r="K98" i="33"/>
  <c r="J115" i="33"/>
  <c r="J104" i="33"/>
  <c r="J57" i="33"/>
  <c r="K57" i="33"/>
  <c r="H664" i="8"/>
  <c r="H664" i="13"/>
  <c r="I717" i="13"/>
  <c r="I717" i="8"/>
  <c r="J78" i="33"/>
  <c r="K78" i="33"/>
  <c r="H708" i="8"/>
  <c r="H708" i="13"/>
  <c r="H95" i="33"/>
  <c r="J95" i="33"/>
  <c r="I650" i="8"/>
  <c r="I650" i="13"/>
  <c r="J79" i="33"/>
  <c r="G699" i="8"/>
  <c r="G699" i="13"/>
  <c r="G666" i="8"/>
  <c r="G666" i="13"/>
  <c r="G718" i="8"/>
  <c r="G718" i="13"/>
  <c r="G56" i="33"/>
  <c r="I56" i="33"/>
  <c r="H810" i="8"/>
  <c r="H810" i="13"/>
  <c r="G815" i="8"/>
  <c r="G815" i="13"/>
  <c r="H778" i="8"/>
  <c r="H778" i="13"/>
  <c r="I777" i="8"/>
  <c r="I777" i="13"/>
  <c r="H169" i="33"/>
  <c r="J169" i="33"/>
  <c r="K169" i="33"/>
  <c r="G812" i="8"/>
  <c r="G812" i="13"/>
  <c r="G786" i="8"/>
  <c r="G786" i="13"/>
  <c r="J196" i="33"/>
  <c r="K196" i="33"/>
  <c r="G764" i="8"/>
  <c r="G764" i="13"/>
  <c r="H783" i="8"/>
  <c r="H783" i="13"/>
  <c r="G788" i="8"/>
  <c r="G788" i="13"/>
  <c r="H772" i="8"/>
  <c r="H772" i="13"/>
  <c r="H782" i="8"/>
  <c r="H782" i="13"/>
  <c r="H170" i="33"/>
  <c r="J170" i="33"/>
  <c r="H785" i="8"/>
  <c r="H785" i="13"/>
  <c r="G785" i="8"/>
  <c r="G785" i="13"/>
  <c r="D691" i="8"/>
  <c r="D691" i="13"/>
  <c r="D677" i="8"/>
  <c r="D677" i="13"/>
  <c r="E49" i="33"/>
  <c r="D714" i="8"/>
  <c r="D714" i="13"/>
  <c r="D57" i="33"/>
  <c r="E57" i="33"/>
  <c r="D705" i="8"/>
  <c r="D705" i="13"/>
  <c r="D698" i="8"/>
  <c r="D698" i="13"/>
  <c r="D52" i="33"/>
  <c r="E52" i="33"/>
  <c r="D814" i="8"/>
  <c r="D814" i="13"/>
  <c r="D757" i="8"/>
  <c r="D757" i="13"/>
  <c r="D804" i="8"/>
  <c r="D804" i="13"/>
  <c r="D809" i="8"/>
  <c r="D809" i="13"/>
  <c r="D780" i="8"/>
  <c r="D780" i="13"/>
  <c r="D811" i="8"/>
  <c r="D811" i="13"/>
  <c r="D767" i="8"/>
  <c r="D767" i="13"/>
  <c r="F98" i="33"/>
  <c r="E715" i="8"/>
  <c r="E715" i="13"/>
  <c r="E112" i="33"/>
  <c r="F112" i="33"/>
  <c r="F52" i="33"/>
  <c r="E94" i="33"/>
  <c r="F94" i="33"/>
  <c r="E66" i="33"/>
  <c r="F66" i="33"/>
  <c r="F55" i="33"/>
  <c r="F75" i="33"/>
  <c r="E205" i="33"/>
  <c r="F205" i="33"/>
  <c r="E786" i="8"/>
  <c r="E786" i="13"/>
  <c r="E82" i="33"/>
  <c r="F82" i="33"/>
  <c r="E762" i="8"/>
  <c r="E762" i="13"/>
  <c r="E195" i="33"/>
  <c r="F195" i="33"/>
  <c r="E781" i="8"/>
  <c r="E781" i="13"/>
  <c r="F88" i="33"/>
  <c r="F87" i="33"/>
  <c r="E785" i="8"/>
  <c r="E785" i="13"/>
  <c r="M88" i="33"/>
  <c r="L22" i="33"/>
  <c r="L20" i="33"/>
  <c r="M20" i="33"/>
  <c r="L45" i="33"/>
  <c r="M45" i="33"/>
  <c r="L36" i="33"/>
  <c r="M644" i="8"/>
  <c r="M644" i="13"/>
  <c r="M741" i="8"/>
  <c r="M741" i="13"/>
  <c r="F25" i="33"/>
  <c r="E27" i="33"/>
  <c r="F27" i="33"/>
  <c r="E615" i="8"/>
  <c r="E615" i="13"/>
  <c r="E631" i="8"/>
  <c r="E631" i="13"/>
  <c r="E30" i="33"/>
  <c r="F30" i="33"/>
  <c r="E638" i="8"/>
  <c r="E638" i="13"/>
  <c r="E222" i="33"/>
  <c r="F222" i="33"/>
  <c r="E731" i="8"/>
  <c r="E731" i="13"/>
  <c r="E796" i="13"/>
  <c r="E796" i="8"/>
  <c r="C804" i="8"/>
  <c r="C804" i="13"/>
  <c r="C711" i="8"/>
  <c r="C711" i="13"/>
  <c r="C754" i="8"/>
  <c r="C754" i="13"/>
  <c r="C696" i="8"/>
  <c r="C696" i="13"/>
  <c r="C708" i="8"/>
  <c r="C708" i="13"/>
  <c r="C667" i="8"/>
  <c r="C667" i="13"/>
  <c r="C716" i="8"/>
  <c r="C716" i="13"/>
  <c r="C763" i="8"/>
  <c r="C763" i="13"/>
  <c r="C767" i="8"/>
  <c r="C767" i="13"/>
  <c r="C753" i="8"/>
  <c r="C753" i="13"/>
  <c r="C687" i="8"/>
  <c r="C687" i="13"/>
  <c r="C811" i="8"/>
  <c r="C811" i="13"/>
  <c r="C663" i="8"/>
  <c r="C663" i="13"/>
  <c r="C761" i="8"/>
  <c r="C761" i="13"/>
  <c r="C702" i="8"/>
  <c r="C702" i="13"/>
  <c r="C205" i="33"/>
  <c r="D205" i="33"/>
  <c r="K14" i="33"/>
  <c r="N10" i="33"/>
  <c r="N24" i="33"/>
  <c r="M36" i="33"/>
  <c r="M632" i="8"/>
  <c r="M632" i="13"/>
  <c r="M42" i="33"/>
  <c r="M173" i="33"/>
  <c r="N173" i="33"/>
  <c r="M96" i="33"/>
  <c r="F663" i="8" l="1"/>
  <c r="F663" i="13"/>
  <c r="K634" i="8"/>
  <c r="K634" i="13"/>
  <c r="I709" i="8"/>
  <c r="I709" i="13"/>
  <c r="I415" i="8"/>
  <c r="I415" i="13"/>
  <c r="G373" i="13"/>
  <c r="G373" i="8"/>
  <c r="J115" i="35"/>
  <c r="K310" i="8"/>
  <c r="K310" i="13"/>
  <c r="J188" i="35"/>
  <c r="K383" i="8"/>
  <c r="K383" i="13"/>
  <c r="G676" i="8"/>
  <c r="G676" i="13"/>
  <c r="G701" i="8"/>
  <c r="G701" i="13"/>
  <c r="I173" i="35"/>
  <c r="G173" i="35"/>
  <c r="H368" i="8"/>
  <c r="H368" i="13"/>
  <c r="J208" i="8"/>
  <c r="J208" i="13"/>
  <c r="D648" i="8"/>
  <c r="D648" i="13"/>
  <c r="M611" i="8"/>
  <c r="M611" i="13"/>
  <c r="E383" i="13"/>
  <c r="E383" i="8"/>
  <c r="E300" i="13"/>
  <c r="E300" i="8"/>
  <c r="E253" i="8"/>
  <c r="E253" i="13"/>
  <c r="L622" i="8"/>
  <c r="L622" i="13"/>
  <c r="G697" i="8"/>
  <c r="G697" i="13"/>
  <c r="L716" i="8"/>
  <c r="L716" i="13"/>
  <c r="G265" i="8"/>
  <c r="G265" i="13"/>
  <c r="I260" i="13"/>
  <c r="I260" i="8"/>
  <c r="G803" i="8"/>
  <c r="G803" i="13"/>
  <c r="M616" i="8"/>
  <c r="M616" i="13"/>
  <c r="M336" i="8"/>
  <c r="M336" i="13"/>
  <c r="J207" i="13"/>
  <c r="J207" i="8"/>
  <c r="F335" i="8"/>
  <c r="F335" i="13"/>
  <c r="F218" i="13"/>
  <c r="F218" i="8"/>
  <c r="F640" i="8"/>
  <c r="F640" i="13"/>
  <c r="E694" i="8"/>
  <c r="E694" i="13"/>
  <c r="I802" i="13"/>
  <c r="I802" i="8"/>
  <c r="K803" i="8"/>
  <c r="K803" i="13"/>
  <c r="C393" i="8"/>
  <c r="C393" i="13"/>
  <c r="C238" i="8"/>
  <c r="C238" i="13"/>
  <c r="F353" i="8"/>
  <c r="F353" i="13"/>
  <c r="F270" i="8"/>
  <c r="F270" i="13"/>
  <c r="F343" i="8"/>
  <c r="F343" i="13"/>
  <c r="K748" i="8"/>
  <c r="K748" i="13"/>
  <c r="G632" i="8"/>
  <c r="G632" i="13"/>
  <c r="K738" i="8"/>
  <c r="K738" i="13"/>
  <c r="E622" i="8"/>
  <c r="E622" i="13"/>
  <c r="E212" i="8"/>
  <c r="E212" i="13"/>
  <c r="E748" i="8"/>
  <c r="E748" i="13"/>
  <c r="J659" i="13"/>
  <c r="J659" i="8"/>
  <c r="G627" i="8"/>
  <c r="G627" i="13"/>
  <c r="I749" i="8"/>
  <c r="I749" i="13"/>
  <c r="G410" i="8"/>
  <c r="G410" i="13"/>
  <c r="D329" i="8"/>
  <c r="D329" i="13"/>
  <c r="I719" i="8"/>
  <c r="I719" i="13"/>
  <c r="I806" i="8"/>
  <c r="I806" i="13"/>
  <c r="L244" i="8"/>
  <c r="L244" i="13"/>
  <c r="L365" i="8"/>
  <c r="L365" i="13"/>
  <c r="L264" i="8"/>
  <c r="L264" i="13"/>
  <c r="M609" i="8"/>
  <c r="M609" i="13"/>
  <c r="H642" i="8"/>
  <c r="H642" i="13"/>
  <c r="G753" i="8"/>
  <c r="G753" i="13"/>
  <c r="L811" i="8"/>
  <c r="L811" i="13"/>
  <c r="L417" i="8"/>
  <c r="L417" i="13"/>
  <c r="L773" i="8"/>
  <c r="L773" i="13"/>
  <c r="N770" i="8"/>
  <c r="N770" i="13"/>
  <c r="E663" i="8"/>
  <c r="E663" i="13"/>
  <c r="K695" i="8"/>
  <c r="K695" i="13"/>
  <c r="F683" i="8"/>
  <c r="F683" i="13"/>
  <c r="M691" i="8"/>
  <c r="M691" i="13"/>
  <c r="L689" i="8"/>
  <c r="L689" i="13"/>
  <c r="J116" i="35"/>
  <c r="K311" i="8"/>
  <c r="K311" i="13"/>
  <c r="J59" i="35"/>
  <c r="K254" i="8"/>
  <c r="K254" i="13"/>
  <c r="J220" i="35"/>
  <c r="K415" i="13"/>
  <c r="K415" i="8"/>
  <c r="F793" i="8"/>
  <c r="F793" i="13"/>
  <c r="G271" i="8"/>
  <c r="G271" i="13"/>
  <c r="I132" i="35"/>
  <c r="G132" i="35"/>
  <c r="H327" i="13"/>
  <c r="H327" i="8"/>
  <c r="G27" i="35"/>
  <c r="I27" i="35"/>
  <c r="H222" i="8"/>
  <c r="H222" i="13"/>
  <c r="C648" i="8"/>
  <c r="C648" i="13"/>
  <c r="F820" i="8"/>
  <c r="F820" i="13"/>
  <c r="E402" i="8"/>
  <c r="E402" i="13"/>
  <c r="E378" i="13"/>
  <c r="E378" i="8"/>
  <c r="E411" i="8"/>
  <c r="E411" i="13"/>
  <c r="K622" i="8"/>
  <c r="K622" i="13"/>
  <c r="D614" i="8"/>
  <c r="D614" i="13"/>
  <c r="G711" i="8"/>
  <c r="G711" i="13"/>
  <c r="G646" i="8"/>
  <c r="G646" i="13"/>
  <c r="I803" i="13"/>
  <c r="I803" i="8"/>
  <c r="L616" i="8"/>
  <c r="L616" i="13"/>
  <c r="M238" i="8"/>
  <c r="M238" i="13"/>
  <c r="F327" i="8"/>
  <c r="F327" i="13"/>
  <c r="L724" i="8"/>
  <c r="L724" i="13"/>
  <c r="E629" i="8"/>
  <c r="E629" i="13"/>
  <c r="D820" i="8"/>
  <c r="D820" i="13"/>
  <c r="J754" i="8"/>
  <c r="J754" i="13"/>
  <c r="I657" i="13"/>
  <c r="I657" i="8"/>
  <c r="C235" i="8"/>
  <c r="C235" i="13"/>
  <c r="F272" i="8"/>
  <c r="F272" i="13"/>
  <c r="F261" i="13"/>
  <c r="F261" i="8"/>
  <c r="F382" i="8"/>
  <c r="F382" i="13"/>
  <c r="J748" i="8"/>
  <c r="J748" i="13"/>
  <c r="M802" i="8"/>
  <c r="M802" i="13"/>
  <c r="E237" i="8"/>
  <c r="E237" i="13"/>
  <c r="F801" i="8"/>
  <c r="F801" i="13"/>
  <c r="G640" i="8"/>
  <c r="G640" i="13"/>
  <c r="H654" i="8"/>
  <c r="H654" i="13"/>
  <c r="D230" i="8"/>
  <c r="D230" i="13"/>
  <c r="L349" i="8"/>
  <c r="L349" i="13"/>
  <c r="G21" i="35"/>
  <c r="I21" i="35"/>
  <c r="H216" i="8"/>
  <c r="H216" i="13"/>
  <c r="G26" i="35"/>
  <c r="I26" i="35"/>
  <c r="H221" i="13"/>
  <c r="H221" i="8"/>
  <c r="J791" i="8"/>
  <c r="J791" i="13"/>
  <c r="L630" i="8"/>
  <c r="L630" i="13"/>
  <c r="E690" i="8"/>
  <c r="E690" i="13"/>
  <c r="E412" i="8"/>
  <c r="E412" i="13"/>
  <c r="E302" i="8"/>
  <c r="E302" i="13"/>
  <c r="L674" i="8"/>
  <c r="L674" i="13"/>
  <c r="I646" i="8"/>
  <c r="I646" i="13"/>
  <c r="M643" i="8"/>
  <c r="M643" i="13"/>
  <c r="M219" i="8"/>
  <c r="M219" i="13"/>
  <c r="J417" i="13"/>
  <c r="J417" i="8"/>
  <c r="F339" i="8"/>
  <c r="F339" i="13"/>
  <c r="M738" i="8"/>
  <c r="M738" i="13"/>
  <c r="G684" i="8"/>
  <c r="G684" i="13"/>
  <c r="H700" i="8"/>
  <c r="H700" i="13"/>
  <c r="L713" i="8"/>
  <c r="L713" i="13"/>
  <c r="I276" i="8"/>
  <c r="I276" i="13"/>
  <c r="I357" i="8"/>
  <c r="I357" i="13"/>
  <c r="C241" i="8"/>
  <c r="C241" i="13"/>
  <c r="C217" i="8"/>
  <c r="C217" i="13"/>
  <c r="C394" i="13"/>
  <c r="C394" i="8"/>
  <c r="C218" i="8"/>
  <c r="C218" i="13"/>
  <c r="F384" i="13"/>
  <c r="F384" i="8"/>
  <c r="F297" i="8"/>
  <c r="F297" i="13"/>
  <c r="F296" i="8"/>
  <c r="F296" i="13"/>
  <c r="F276" i="13"/>
  <c r="F276" i="8"/>
  <c r="F361" i="8"/>
  <c r="F361" i="13"/>
  <c r="F383" i="8"/>
  <c r="F383" i="13"/>
  <c r="F401" i="8"/>
  <c r="F401" i="13"/>
  <c r="J241" i="8"/>
  <c r="J241" i="13"/>
  <c r="H617" i="8"/>
  <c r="H617" i="13"/>
  <c r="H652" i="8"/>
  <c r="H652" i="13"/>
  <c r="L802" i="8"/>
  <c r="L802" i="13"/>
  <c r="G359" i="8"/>
  <c r="G359" i="13"/>
  <c r="I267" i="13"/>
  <c r="I267" i="8"/>
  <c r="E339" i="13"/>
  <c r="E339" i="8"/>
  <c r="E333" i="13"/>
  <c r="E333" i="8"/>
  <c r="E242" i="13"/>
  <c r="E242" i="8"/>
  <c r="E334" i="8"/>
  <c r="E334" i="13"/>
  <c r="E327" i="8"/>
  <c r="E327" i="13"/>
  <c r="E233" i="8"/>
  <c r="E233" i="13"/>
  <c r="E210" i="8"/>
  <c r="E210" i="13"/>
  <c r="E341" i="13"/>
  <c r="E341" i="8"/>
  <c r="D673" i="8"/>
  <c r="D673" i="13"/>
  <c r="F616" i="8"/>
  <c r="F616" i="13"/>
  <c r="E688" i="8"/>
  <c r="E688" i="13"/>
  <c r="D680" i="8"/>
  <c r="D680" i="13"/>
  <c r="H659" i="13"/>
  <c r="H659" i="8"/>
  <c r="J338" i="8"/>
  <c r="J338" i="13"/>
  <c r="I640" i="13"/>
  <c r="I640" i="8"/>
  <c r="H631" i="8"/>
  <c r="H631" i="13"/>
  <c r="I623" i="8"/>
  <c r="I623" i="13"/>
  <c r="L608" i="8"/>
  <c r="L608" i="13"/>
  <c r="I817" i="8"/>
  <c r="I817" i="13"/>
  <c r="F749" i="8"/>
  <c r="F749" i="13"/>
  <c r="I654" i="8"/>
  <c r="I654" i="13"/>
  <c r="I647" i="8"/>
  <c r="I647" i="13"/>
  <c r="L751" i="8"/>
  <c r="L751" i="13"/>
  <c r="L717" i="8"/>
  <c r="L717" i="13"/>
  <c r="L761" i="8"/>
  <c r="L761" i="13"/>
  <c r="L763" i="8"/>
  <c r="L763" i="13"/>
  <c r="D368" i="8"/>
  <c r="D368" i="13"/>
  <c r="D339" i="8"/>
  <c r="D339" i="13"/>
  <c r="D240" i="13"/>
  <c r="D240" i="8"/>
  <c r="D223" i="8"/>
  <c r="D223" i="13"/>
  <c r="D212" i="8"/>
  <c r="D212" i="13"/>
  <c r="D220" i="13"/>
  <c r="D220" i="8"/>
  <c r="D337" i="8"/>
  <c r="D337" i="13"/>
  <c r="D226" i="8"/>
  <c r="D226" i="13"/>
  <c r="M629" i="8"/>
  <c r="M629" i="13"/>
  <c r="F707" i="8"/>
  <c r="F707" i="13"/>
  <c r="J394" i="13"/>
  <c r="J394" i="8"/>
  <c r="D623" i="8"/>
  <c r="D623" i="13"/>
  <c r="H675" i="8"/>
  <c r="H675" i="13"/>
  <c r="G389" i="13"/>
  <c r="G389" i="8"/>
  <c r="I302" i="8"/>
  <c r="I302" i="13"/>
  <c r="K749" i="8"/>
  <c r="K749" i="13"/>
  <c r="J324" i="8"/>
  <c r="J324" i="13"/>
  <c r="E621" i="8"/>
  <c r="E621" i="13"/>
  <c r="G269" i="13"/>
  <c r="G269" i="8"/>
  <c r="L254" i="8"/>
  <c r="L254" i="13"/>
  <c r="L346" i="8"/>
  <c r="L346" i="13"/>
  <c r="L263" i="13"/>
  <c r="L263" i="8"/>
  <c r="L251" i="8"/>
  <c r="L251" i="13"/>
  <c r="L376" i="8"/>
  <c r="L376" i="13"/>
  <c r="L408" i="8"/>
  <c r="L408" i="13"/>
  <c r="L410" i="8"/>
  <c r="L410" i="13"/>
  <c r="L247" i="8"/>
  <c r="L247" i="13"/>
  <c r="L407" i="13"/>
  <c r="L407" i="8"/>
  <c r="L292" i="13"/>
  <c r="L292" i="8"/>
  <c r="L294" i="8"/>
  <c r="L294" i="13"/>
  <c r="L278" i="8"/>
  <c r="L278" i="13"/>
  <c r="L352" i="8"/>
  <c r="L352" i="13"/>
  <c r="L307" i="13"/>
  <c r="L307" i="8"/>
  <c r="M619" i="8"/>
  <c r="M619" i="13"/>
  <c r="C659" i="8"/>
  <c r="C659" i="13"/>
  <c r="E608" i="8"/>
  <c r="E608" i="13"/>
  <c r="M819" i="8"/>
  <c r="M819" i="13"/>
  <c r="L618" i="8"/>
  <c r="L618" i="13"/>
  <c r="E668" i="8"/>
  <c r="E668" i="13"/>
  <c r="J756" i="8"/>
  <c r="J756" i="13"/>
  <c r="J711" i="8"/>
  <c r="J711" i="13"/>
  <c r="H693" i="8"/>
  <c r="H693" i="13"/>
  <c r="J323" i="13"/>
  <c r="J323" i="8"/>
  <c r="I642" i="8"/>
  <c r="I642" i="13"/>
  <c r="E626" i="8"/>
  <c r="E626" i="13"/>
  <c r="H746" i="8"/>
  <c r="H746" i="13"/>
  <c r="H707" i="8"/>
  <c r="H707" i="13"/>
  <c r="H706" i="8"/>
  <c r="H706" i="13"/>
  <c r="G291" i="8"/>
  <c r="G291" i="13"/>
  <c r="G286" i="8"/>
  <c r="G286" i="13"/>
  <c r="G278" i="8"/>
  <c r="G278" i="13"/>
  <c r="G275" i="8"/>
  <c r="G275" i="13"/>
  <c r="G378" i="8"/>
  <c r="G378" i="13"/>
  <c r="I349" i="8"/>
  <c r="I349" i="13"/>
  <c r="G315" i="8"/>
  <c r="G315" i="13"/>
  <c r="G365" i="8"/>
  <c r="G365" i="13"/>
  <c r="K683" i="8"/>
  <c r="K683" i="13"/>
  <c r="L707" i="8"/>
  <c r="L707" i="13"/>
  <c r="L241" i="8"/>
  <c r="L241" i="13"/>
  <c r="L229" i="8"/>
  <c r="L229" i="13"/>
  <c r="L336" i="8"/>
  <c r="L336" i="13"/>
  <c r="L341" i="13"/>
  <c r="L341" i="8"/>
  <c r="L396" i="13"/>
  <c r="L396" i="8"/>
  <c r="L242" i="8"/>
  <c r="L242" i="13"/>
  <c r="L227" i="8"/>
  <c r="L227" i="13"/>
  <c r="F747" i="8"/>
  <c r="F747" i="13"/>
  <c r="J679" i="8"/>
  <c r="J679" i="13"/>
  <c r="L776" i="8"/>
  <c r="L776" i="13"/>
  <c r="L710" i="8"/>
  <c r="L710" i="13"/>
  <c r="F624" i="8"/>
  <c r="F624" i="13"/>
  <c r="J675" i="8"/>
  <c r="J675" i="13"/>
  <c r="H683" i="8"/>
  <c r="H683" i="13"/>
  <c r="G406" i="8"/>
  <c r="G406" i="13"/>
  <c r="J155" i="35"/>
  <c r="K350" i="8"/>
  <c r="K350" i="13"/>
  <c r="J160" i="35"/>
  <c r="K355" i="13"/>
  <c r="K355" i="8"/>
  <c r="J216" i="35"/>
  <c r="K411" i="8"/>
  <c r="K411" i="13"/>
  <c r="I793" i="8"/>
  <c r="I793" i="13"/>
  <c r="I347" i="8"/>
  <c r="I347" i="13"/>
  <c r="G805" i="8"/>
  <c r="G805" i="13"/>
  <c r="I134" i="35"/>
  <c r="G134" i="35"/>
  <c r="H329" i="8"/>
  <c r="H329" i="13"/>
  <c r="G38" i="35"/>
  <c r="I38" i="35"/>
  <c r="H233" i="8"/>
  <c r="H233" i="13"/>
  <c r="G313" i="8"/>
  <c r="G313" i="13"/>
  <c r="M732" i="8"/>
  <c r="M732" i="13"/>
  <c r="F609" i="8"/>
  <c r="F609" i="13"/>
  <c r="E382" i="8"/>
  <c r="E382" i="13"/>
  <c r="E316" i="8"/>
  <c r="E316" i="13"/>
  <c r="E391" i="8"/>
  <c r="E391" i="13"/>
  <c r="J757" i="13"/>
  <c r="J757" i="8"/>
  <c r="L638" i="8"/>
  <c r="L638" i="13"/>
  <c r="F754" i="8"/>
  <c r="F754" i="13"/>
  <c r="L678" i="8"/>
  <c r="L678" i="13"/>
  <c r="G255" i="13"/>
  <c r="G255" i="8"/>
  <c r="M668" i="8"/>
  <c r="M668" i="13"/>
  <c r="I403" i="8"/>
  <c r="I403" i="13"/>
  <c r="G282" i="8"/>
  <c r="G282" i="13"/>
  <c r="D665" i="8"/>
  <c r="D665" i="13"/>
  <c r="J648" i="13"/>
  <c r="J648" i="8"/>
  <c r="M337" i="8"/>
  <c r="M337" i="13"/>
  <c r="F235" i="13"/>
  <c r="F235" i="8"/>
  <c r="F217" i="13"/>
  <c r="F217" i="8"/>
  <c r="I759" i="8"/>
  <c r="I759" i="13"/>
  <c r="F629" i="8"/>
  <c r="F629" i="13"/>
  <c r="F700" i="8"/>
  <c r="F700" i="13"/>
  <c r="G657" i="8"/>
  <c r="G657" i="13"/>
  <c r="K706" i="13"/>
  <c r="K706" i="8"/>
  <c r="C368" i="8"/>
  <c r="C368" i="13"/>
  <c r="C219" i="8"/>
  <c r="C219" i="13"/>
  <c r="F316" i="8"/>
  <c r="F316" i="13"/>
  <c r="F371" i="8"/>
  <c r="F371" i="13"/>
  <c r="F315" i="8"/>
  <c r="F315" i="13"/>
  <c r="C660" i="8"/>
  <c r="C660" i="13"/>
  <c r="J689" i="8"/>
  <c r="J689" i="13"/>
  <c r="E368" i="8"/>
  <c r="E368" i="13"/>
  <c r="E330" i="8"/>
  <c r="E330" i="13"/>
  <c r="L628" i="8"/>
  <c r="L628" i="13"/>
  <c r="H623" i="8"/>
  <c r="H623" i="13"/>
  <c r="G668" i="8"/>
  <c r="G668" i="13"/>
  <c r="G408" i="13"/>
  <c r="G408" i="8"/>
  <c r="D227" i="8"/>
  <c r="D227" i="13"/>
  <c r="D221" i="8"/>
  <c r="D221" i="13"/>
  <c r="L378" i="8"/>
  <c r="L378" i="13"/>
  <c r="L277" i="8"/>
  <c r="L277" i="13"/>
  <c r="L360" i="8"/>
  <c r="L360" i="13"/>
  <c r="M624" i="8"/>
  <c r="M624" i="13"/>
  <c r="K693" i="8"/>
  <c r="K693" i="13"/>
  <c r="I613" i="13"/>
  <c r="I613" i="8"/>
  <c r="K734" i="8"/>
  <c r="K734" i="13"/>
  <c r="G704" i="8"/>
  <c r="G704" i="13"/>
  <c r="L325" i="8"/>
  <c r="L325" i="13"/>
  <c r="L233" i="13"/>
  <c r="L233" i="8"/>
  <c r="F8" i="3"/>
  <c r="F12" i="4"/>
  <c r="K611" i="8"/>
  <c r="K611" i="13"/>
  <c r="E624" i="8"/>
  <c r="E624" i="13"/>
  <c r="F695" i="8"/>
  <c r="F695" i="13"/>
  <c r="L780" i="8"/>
  <c r="L780" i="13"/>
  <c r="J206" i="35"/>
  <c r="K401" i="13"/>
  <c r="K401" i="8"/>
  <c r="J182" i="35"/>
  <c r="K377" i="8"/>
  <c r="K377" i="13"/>
  <c r="J168" i="35"/>
  <c r="K363" i="8"/>
  <c r="K363" i="13"/>
  <c r="I701" i="8"/>
  <c r="I701" i="13"/>
  <c r="I43" i="35"/>
  <c r="G43" i="35"/>
  <c r="H238" i="8"/>
  <c r="H238" i="13"/>
  <c r="G290" i="8"/>
  <c r="G290" i="13"/>
  <c r="E418" i="13"/>
  <c r="E418" i="8"/>
  <c r="E290" i="8"/>
  <c r="E290" i="13"/>
  <c r="E347" i="8"/>
  <c r="E347" i="13"/>
  <c r="K668" i="13"/>
  <c r="K668" i="8"/>
  <c r="J333" i="8"/>
  <c r="J333" i="13"/>
  <c r="H705" i="8"/>
  <c r="H705" i="13"/>
  <c r="M690" i="8"/>
  <c r="M690" i="13"/>
  <c r="N724" i="8"/>
  <c r="N724" i="13"/>
  <c r="H748" i="8"/>
  <c r="H748" i="13"/>
  <c r="L741" i="8"/>
  <c r="L741" i="13"/>
  <c r="F669" i="8"/>
  <c r="F669" i="13"/>
  <c r="K709" i="8"/>
  <c r="K709" i="13"/>
  <c r="M220" i="13"/>
  <c r="M220" i="8"/>
  <c r="F331" i="8"/>
  <c r="F331" i="13"/>
  <c r="F338" i="8"/>
  <c r="F338" i="13"/>
  <c r="J334" i="8"/>
  <c r="J334" i="13"/>
  <c r="F641" i="8"/>
  <c r="F641" i="13"/>
  <c r="E700" i="8"/>
  <c r="E700" i="13"/>
  <c r="J683" i="8"/>
  <c r="J683" i="13"/>
  <c r="H691" i="8"/>
  <c r="H691" i="13"/>
  <c r="C330" i="8"/>
  <c r="C330" i="13"/>
  <c r="C214" i="8"/>
  <c r="C214" i="13"/>
  <c r="F281" i="8"/>
  <c r="F281" i="13"/>
  <c r="F374" i="8"/>
  <c r="F374" i="13"/>
  <c r="F643" i="8"/>
  <c r="F643" i="13"/>
  <c r="I632" i="13"/>
  <c r="I632" i="8"/>
  <c r="E323" i="13"/>
  <c r="E323" i="8"/>
  <c r="C719" i="8"/>
  <c r="C719" i="13"/>
  <c r="E680" i="8"/>
  <c r="E680" i="13"/>
  <c r="J684" i="13"/>
  <c r="J684" i="8"/>
  <c r="J237" i="8"/>
  <c r="J237" i="13"/>
  <c r="H817" i="8"/>
  <c r="H817" i="13"/>
  <c r="G647" i="8"/>
  <c r="G647" i="13"/>
  <c r="D338" i="8"/>
  <c r="D338" i="13"/>
  <c r="D211" i="8"/>
  <c r="D211" i="13"/>
  <c r="J820" i="8"/>
  <c r="J820" i="13"/>
  <c r="F637" i="8"/>
  <c r="F637" i="13"/>
  <c r="I612" i="8"/>
  <c r="I612" i="13"/>
  <c r="L291" i="8"/>
  <c r="L291" i="13"/>
  <c r="L280" i="8"/>
  <c r="L280" i="13"/>
  <c r="L304" i="8"/>
  <c r="L304" i="13"/>
  <c r="N619" i="8"/>
  <c r="N619" i="13"/>
  <c r="L731" i="8"/>
  <c r="L731" i="13"/>
  <c r="J703" i="13"/>
  <c r="J703" i="8"/>
  <c r="G642" i="8"/>
  <c r="G642" i="13"/>
  <c r="I704" i="13"/>
  <c r="I704" i="8"/>
  <c r="I278" i="13"/>
  <c r="I278" i="8"/>
  <c r="G349" i="13"/>
  <c r="G349" i="8"/>
  <c r="L216" i="13"/>
  <c r="L216" i="8"/>
  <c r="L323" i="8"/>
  <c r="L323" i="13"/>
  <c r="J215" i="8"/>
  <c r="J215" i="13"/>
  <c r="G295" i="8"/>
  <c r="G295" i="13"/>
  <c r="F627" i="8"/>
  <c r="F627" i="13"/>
  <c r="H619" i="8"/>
  <c r="H619" i="13"/>
  <c r="I710" i="8"/>
  <c r="I710" i="13"/>
  <c r="K806" i="8"/>
  <c r="K806" i="13"/>
  <c r="J53" i="35"/>
  <c r="K248" i="8"/>
  <c r="K248" i="13"/>
  <c r="J178" i="35"/>
  <c r="K373" i="13"/>
  <c r="K373" i="8"/>
  <c r="J159" i="35"/>
  <c r="K354" i="8"/>
  <c r="K354" i="13"/>
  <c r="J223" i="35"/>
  <c r="K418" i="8"/>
  <c r="K418" i="13"/>
  <c r="I311" i="8"/>
  <c r="I311" i="13"/>
  <c r="G15" i="35"/>
  <c r="I15" i="35"/>
  <c r="H210" i="8"/>
  <c r="H210" i="13"/>
  <c r="G20" i="35"/>
  <c r="I20" i="35"/>
  <c r="H215" i="8"/>
  <c r="H215" i="13"/>
  <c r="G660" i="8"/>
  <c r="G660" i="13"/>
  <c r="N613" i="8"/>
  <c r="N613" i="13"/>
  <c r="F628" i="8"/>
  <c r="F628" i="13"/>
  <c r="E405" i="8"/>
  <c r="E405" i="13"/>
  <c r="E344" i="8"/>
  <c r="E344" i="13"/>
  <c r="E306" i="8"/>
  <c r="E306" i="13"/>
  <c r="G705" i="8"/>
  <c r="G705" i="13"/>
  <c r="L760" i="8"/>
  <c r="L760" i="13"/>
  <c r="G751" i="8"/>
  <c r="G751" i="13"/>
  <c r="E803" i="8"/>
  <c r="E803" i="13"/>
  <c r="M335" i="8"/>
  <c r="M335" i="13"/>
  <c r="M213" i="13"/>
  <c r="M213" i="8"/>
  <c r="F242" i="13"/>
  <c r="F242" i="8"/>
  <c r="F395" i="13"/>
  <c r="F395" i="8"/>
  <c r="H702" i="8"/>
  <c r="H702" i="13"/>
  <c r="F712" i="8"/>
  <c r="F712" i="13"/>
  <c r="L750" i="8"/>
  <c r="L750" i="13"/>
  <c r="L649" i="8"/>
  <c r="L649" i="13"/>
  <c r="I306" i="8"/>
  <c r="I306" i="13"/>
  <c r="I390" i="8"/>
  <c r="I390" i="13"/>
  <c r="I253" i="8"/>
  <c r="I253" i="13"/>
  <c r="I355" i="8"/>
  <c r="I355" i="13"/>
  <c r="I300" i="8"/>
  <c r="I300" i="13"/>
  <c r="N735" i="8"/>
  <c r="N735" i="13"/>
  <c r="C231" i="13"/>
  <c r="C231" i="8"/>
  <c r="C325" i="8"/>
  <c r="C325" i="13"/>
  <c r="C222" i="8"/>
  <c r="C222" i="13"/>
  <c r="F247" i="8"/>
  <c r="F247" i="13"/>
  <c r="F250" i="13"/>
  <c r="F250" i="8"/>
  <c r="F312" i="8"/>
  <c r="F312" i="13"/>
  <c r="F313" i="8"/>
  <c r="F313" i="13"/>
  <c r="F266" i="8"/>
  <c r="F266" i="13"/>
  <c r="F252" i="8"/>
  <c r="F252" i="13"/>
  <c r="F259" i="8"/>
  <c r="F259" i="13"/>
  <c r="E643" i="8"/>
  <c r="E643" i="13"/>
  <c r="L335" i="13"/>
  <c r="L335" i="8"/>
  <c r="M639" i="8"/>
  <c r="M639" i="13"/>
  <c r="C802" i="8"/>
  <c r="C802" i="13"/>
  <c r="E627" i="8"/>
  <c r="E627" i="13"/>
  <c r="L617" i="8"/>
  <c r="L617" i="13"/>
  <c r="E691" i="8"/>
  <c r="E691" i="13"/>
  <c r="J767" i="8"/>
  <c r="J767" i="13"/>
  <c r="J692" i="8"/>
  <c r="J692" i="13"/>
  <c r="M757" i="8"/>
  <c r="M757" i="13"/>
  <c r="J209" i="8"/>
  <c r="J209" i="13"/>
  <c r="J397" i="8"/>
  <c r="J397" i="13"/>
  <c r="F619" i="8"/>
  <c r="F619" i="13"/>
  <c r="K796" i="13"/>
  <c r="K796" i="8"/>
  <c r="L614" i="8"/>
  <c r="L614" i="13"/>
  <c r="F756" i="8"/>
  <c r="F756" i="13"/>
  <c r="I683" i="8"/>
  <c r="I683" i="13"/>
  <c r="G694" i="8"/>
  <c r="G694" i="13"/>
  <c r="F710" i="8"/>
  <c r="F710" i="13"/>
  <c r="M791" i="8"/>
  <c r="M791" i="13"/>
  <c r="L808" i="8"/>
  <c r="L808" i="13"/>
  <c r="L669" i="8"/>
  <c r="L669" i="13"/>
  <c r="G301" i="13"/>
  <c r="G301" i="8"/>
  <c r="I254" i="13"/>
  <c r="I254" i="8"/>
  <c r="I279" i="8"/>
  <c r="I279" i="13"/>
  <c r="I371" i="8"/>
  <c r="I371" i="13"/>
  <c r="I316" i="13"/>
  <c r="I316" i="8"/>
  <c r="I251" i="8"/>
  <c r="I251" i="13"/>
  <c r="I412" i="8"/>
  <c r="I412" i="13"/>
  <c r="G285" i="8"/>
  <c r="G285" i="13"/>
  <c r="K680" i="8"/>
  <c r="K680" i="13"/>
  <c r="L650" i="8"/>
  <c r="L650" i="13"/>
  <c r="J112" i="35"/>
  <c r="K307" i="13"/>
  <c r="K307" i="8"/>
  <c r="J149" i="35"/>
  <c r="K344" i="8"/>
  <c r="K344" i="13"/>
  <c r="J152" i="35"/>
  <c r="K347" i="8"/>
  <c r="K347" i="13"/>
  <c r="J108" i="35"/>
  <c r="K303" i="8"/>
  <c r="K303" i="13"/>
  <c r="J106" i="35"/>
  <c r="K301" i="13"/>
  <c r="K301" i="8"/>
  <c r="J166" i="35"/>
  <c r="K361" i="8"/>
  <c r="K361" i="13"/>
  <c r="J194" i="35"/>
  <c r="K389" i="8"/>
  <c r="K389" i="13"/>
  <c r="J76" i="35"/>
  <c r="K271" i="8"/>
  <c r="K271" i="13"/>
  <c r="J101" i="35"/>
  <c r="K296" i="8"/>
  <c r="K296" i="13"/>
  <c r="J170" i="35"/>
  <c r="K365" i="13"/>
  <c r="K365" i="8"/>
  <c r="J121" i="35"/>
  <c r="K316" i="13"/>
  <c r="K316" i="8"/>
  <c r="J78" i="35"/>
  <c r="K273" i="8"/>
  <c r="K273" i="13"/>
  <c r="J63" i="35"/>
  <c r="K258" i="8"/>
  <c r="K258" i="13"/>
  <c r="J68" i="35"/>
  <c r="K263" i="8"/>
  <c r="K263" i="13"/>
  <c r="J62" i="35"/>
  <c r="K257" i="13"/>
  <c r="K257" i="8"/>
  <c r="J77" i="35"/>
  <c r="K272" i="8"/>
  <c r="K272" i="13"/>
  <c r="L626" i="8"/>
  <c r="L626" i="13"/>
  <c r="M656" i="8"/>
  <c r="M656" i="13"/>
  <c r="C617" i="8"/>
  <c r="C617" i="13"/>
  <c r="M692" i="8"/>
  <c r="M692" i="13"/>
  <c r="G311" i="8"/>
  <c r="G311" i="13"/>
  <c r="I404" i="8"/>
  <c r="I404" i="13"/>
  <c r="L767" i="8"/>
  <c r="L767" i="13"/>
  <c r="G40" i="35"/>
  <c r="I40" i="35"/>
  <c r="H235" i="13"/>
  <c r="H235" i="8"/>
  <c r="I197" i="35"/>
  <c r="G197" i="35"/>
  <c r="H392" i="8"/>
  <c r="H392" i="13"/>
  <c r="H394" i="8"/>
  <c r="H394" i="13"/>
  <c r="G199" i="35"/>
  <c r="I199" i="35"/>
  <c r="G17" i="35"/>
  <c r="I17" i="35"/>
  <c r="H212" i="8"/>
  <c r="H212" i="13"/>
  <c r="I45" i="35"/>
  <c r="G45" i="35"/>
  <c r="H240" i="13"/>
  <c r="H240" i="8"/>
  <c r="I41" i="35"/>
  <c r="G41" i="35"/>
  <c r="H236" i="8"/>
  <c r="H236" i="13"/>
  <c r="G37" i="35"/>
  <c r="I37" i="35"/>
  <c r="H232" i="13"/>
  <c r="H232" i="8"/>
  <c r="G33" i="35"/>
  <c r="I33" i="35"/>
  <c r="H228" i="8"/>
  <c r="H228" i="13"/>
  <c r="G19" i="35"/>
  <c r="I19" i="35"/>
  <c r="H214" i="13"/>
  <c r="H214" i="8"/>
  <c r="D671" i="8"/>
  <c r="D671" i="13"/>
  <c r="F805" i="8"/>
  <c r="F805" i="13"/>
  <c r="G629" i="8"/>
  <c r="G629" i="13"/>
  <c r="I660" i="13"/>
  <c r="I660" i="8"/>
  <c r="N612" i="8"/>
  <c r="N612" i="13"/>
  <c r="E628" i="8"/>
  <c r="E628" i="13"/>
  <c r="E620" i="8"/>
  <c r="E620" i="13"/>
  <c r="M799" i="8"/>
  <c r="M799" i="13"/>
  <c r="E674" i="8"/>
  <c r="E674" i="13"/>
  <c r="F694" i="8"/>
  <c r="F694" i="13"/>
  <c r="E269" i="8"/>
  <c r="E269" i="13"/>
  <c r="E291" i="8"/>
  <c r="E291" i="13"/>
  <c r="E250" i="8"/>
  <c r="E250" i="13"/>
  <c r="E370" i="13"/>
  <c r="E370" i="8"/>
  <c r="E374" i="13"/>
  <c r="E374" i="8"/>
  <c r="E286" i="8"/>
  <c r="E286" i="13"/>
  <c r="E390" i="8"/>
  <c r="E390" i="13"/>
  <c r="E247" i="13"/>
  <c r="E247" i="8"/>
  <c r="E359" i="8"/>
  <c r="E359" i="13"/>
  <c r="E261" i="8"/>
  <c r="E261" i="13"/>
  <c r="E296" i="8"/>
  <c r="E296" i="13"/>
  <c r="E361" i="8"/>
  <c r="E361" i="13"/>
  <c r="E309" i="13"/>
  <c r="E309" i="8"/>
  <c r="E355" i="8"/>
  <c r="E355" i="13"/>
  <c r="E343" i="8"/>
  <c r="E343" i="13"/>
  <c r="E345" i="8"/>
  <c r="E345" i="13"/>
  <c r="I659" i="8"/>
  <c r="I659" i="13"/>
  <c r="J694" i="8"/>
  <c r="J694" i="13"/>
  <c r="J339" i="8"/>
  <c r="J339" i="13"/>
  <c r="H639" i="8"/>
  <c r="H639" i="13"/>
  <c r="H616" i="8"/>
  <c r="H616" i="13"/>
  <c r="G624" i="8"/>
  <c r="G624" i="13"/>
  <c r="G791" i="8"/>
  <c r="G791" i="13"/>
  <c r="I705" i="8"/>
  <c r="I705" i="13"/>
  <c r="I665" i="8"/>
  <c r="I665" i="13"/>
  <c r="H695" i="8"/>
  <c r="H695" i="13"/>
  <c r="L682" i="8"/>
  <c r="L682" i="13"/>
  <c r="M664" i="8"/>
  <c r="M664" i="13"/>
  <c r="M662" i="8"/>
  <c r="M662" i="13"/>
  <c r="G379" i="8"/>
  <c r="G379" i="13"/>
  <c r="I245" i="8"/>
  <c r="I245" i="13"/>
  <c r="I250" i="8"/>
  <c r="I250" i="13"/>
  <c r="I344" i="8"/>
  <c r="I344" i="13"/>
  <c r="I309" i="8"/>
  <c r="I309" i="13"/>
  <c r="G297" i="8"/>
  <c r="G297" i="13"/>
  <c r="I270" i="13"/>
  <c r="I270" i="8"/>
  <c r="G401" i="8"/>
  <c r="G401" i="13"/>
  <c r="L702" i="8"/>
  <c r="L702" i="13"/>
  <c r="K701" i="8"/>
  <c r="K701" i="13"/>
  <c r="I748" i="8"/>
  <c r="I748" i="13"/>
  <c r="I751" i="8"/>
  <c r="I751" i="13"/>
  <c r="H677" i="8"/>
  <c r="H677" i="13"/>
  <c r="G273" i="8"/>
  <c r="G273" i="13"/>
  <c r="I266" i="13"/>
  <c r="I266" i="8"/>
  <c r="G305" i="13"/>
  <c r="G305" i="8"/>
  <c r="I288" i="8"/>
  <c r="I288" i="13"/>
  <c r="L745" i="8"/>
  <c r="L745" i="13"/>
  <c r="M623" i="8"/>
  <c r="M623" i="13"/>
  <c r="F689" i="8"/>
  <c r="F689" i="13"/>
  <c r="I308" i="8"/>
  <c r="I308" i="13"/>
  <c r="M737" i="8"/>
  <c r="M737" i="13"/>
  <c r="C686" i="8"/>
  <c r="C686" i="13"/>
  <c r="E639" i="8"/>
  <c r="E639" i="13"/>
  <c r="L643" i="8"/>
  <c r="L643" i="13"/>
  <c r="F745" i="8"/>
  <c r="F745" i="13"/>
  <c r="D672" i="8"/>
  <c r="D672" i="13"/>
  <c r="J674" i="13"/>
  <c r="J674" i="8"/>
  <c r="M217" i="13"/>
  <c r="M217" i="8"/>
  <c r="M330" i="13"/>
  <c r="M330" i="8"/>
  <c r="M329" i="8"/>
  <c r="M329" i="13"/>
  <c r="M240" i="8"/>
  <c r="M240" i="13"/>
  <c r="M236" i="8"/>
  <c r="M236" i="13"/>
  <c r="M230" i="8"/>
  <c r="M230" i="13"/>
  <c r="M226" i="13"/>
  <c r="M226" i="8"/>
  <c r="M222" i="8"/>
  <c r="M222" i="13"/>
  <c r="M218" i="8"/>
  <c r="M218" i="13"/>
  <c r="J327" i="13"/>
  <c r="J327" i="8"/>
  <c r="I625" i="8"/>
  <c r="I625" i="13"/>
  <c r="I635" i="13"/>
  <c r="I635" i="8"/>
  <c r="I622" i="8"/>
  <c r="I622" i="13"/>
  <c r="F397" i="13"/>
  <c r="F397" i="8"/>
  <c r="F231" i="13"/>
  <c r="F231" i="8"/>
  <c r="F225" i="13"/>
  <c r="F225" i="8"/>
  <c r="F226" i="8"/>
  <c r="F226" i="13"/>
  <c r="F230" i="8"/>
  <c r="F230" i="13"/>
  <c r="F228" i="8"/>
  <c r="F228" i="13"/>
  <c r="F392" i="13"/>
  <c r="F392" i="8"/>
  <c r="F396" i="8"/>
  <c r="F396" i="13"/>
  <c r="F216" i="8"/>
  <c r="F216" i="13"/>
  <c r="G702" i="8"/>
  <c r="G702" i="13"/>
  <c r="N618" i="8"/>
  <c r="N618" i="13"/>
  <c r="F705" i="8"/>
  <c r="F705" i="13"/>
  <c r="J673" i="8"/>
  <c r="J673" i="13"/>
  <c r="J211" i="8"/>
  <c r="J211" i="13"/>
  <c r="H609" i="8"/>
  <c r="H609" i="13"/>
  <c r="L732" i="8"/>
  <c r="L732" i="13"/>
  <c r="L729" i="8"/>
  <c r="L729" i="13"/>
  <c r="M746" i="8"/>
  <c r="M746" i="13"/>
  <c r="I684" i="8"/>
  <c r="I684" i="13"/>
  <c r="I691" i="8"/>
  <c r="I691" i="13"/>
  <c r="I700" i="13"/>
  <c r="I700" i="8"/>
  <c r="I712" i="8"/>
  <c r="I712" i="13"/>
  <c r="L684" i="8"/>
  <c r="L684" i="13"/>
  <c r="M648" i="8"/>
  <c r="M648" i="13"/>
  <c r="I293" i="8"/>
  <c r="I293" i="13"/>
  <c r="G306" i="8"/>
  <c r="G306" i="13"/>
  <c r="G276" i="8"/>
  <c r="G276" i="13"/>
  <c r="G390" i="8"/>
  <c r="G390" i="13"/>
  <c r="G253" i="13"/>
  <c r="G253" i="8"/>
  <c r="G357" i="8"/>
  <c r="G357" i="13"/>
  <c r="G355" i="8"/>
  <c r="G355" i="13"/>
  <c r="G300" i="8"/>
  <c r="G300" i="13"/>
  <c r="L748" i="8"/>
  <c r="L748" i="13"/>
  <c r="L655" i="8"/>
  <c r="L655" i="13"/>
  <c r="L696" i="8"/>
  <c r="L696" i="13"/>
  <c r="L705" i="8"/>
  <c r="L705" i="13"/>
  <c r="C233" i="8"/>
  <c r="C233" i="13"/>
  <c r="C240" i="13"/>
  <c r="C240" i="8"/>
  <c r="C234" i="8"/>
  <c r="C234" i="13"/>
  <c r="C221" i="8"/>
  <c r="C221" i="13"/>
  <c r="C205" i="13"/>
  <c r="C205" i="8"/>
  <c r="C331" i="8"/>
  <c r="C331" i="13"/>
  <c r="C206" i="8"/>
  <c r="C206" i="13"/>
  <c r="C395" i="8"/>
  <c r="C395" i="13"/>
  <c r="F301" i="8"/>
  <c r="F301" i="13"/>
  <c r="F410" i="8"/>
  <c r="F410" i="13"/>
  <c r="F399" i="13"/>
  <c r="F399" i="8"/>
  <c r="F403" i="8"/>
  <c r="F403" i="13"/>
  <c r="F254" i="8"/>
  <c r="F254" i="13"/>
  <c r="F305" i="8"/>
  <c r="F305" i="13"/>
  <c r="F271" i="8"/>
  <c r="F271" i="13"/>
  <c r="F354" i="8"/>
  <c r="F354" i="13"/>
  <c r="F264" i="13"/>
  <c r="F264" i="8"/>
  <c r="F379" i="8"/>
  <c r="F379" i="13"/>
  <c r="F293" i="8"/>
  <c r="F293" i="13"/>
  <c r="F378" i="8"/>
  <c r="F378" i="13"/>
  <c r="F307" i="8"/>
  <c r="F307" i="13"/>
  <c r="F380" i="8"/>
  <c r="F380" i="13"/>
  <c r="F285" i="13"/>
  <c r="F285" i="8"/>
  <c r="F405" i="13"/>
  <c r="F405" i="8"/>
  <c r="F673" i="8"/>
  <c r="F673" i="13"/>
  <c r="G630" i="8"/>
  <c r="G630" i="13"/>
  <c r="G617" i="8"/>
  <c r="G617" i="13"/>
  <c r="L798" i="13"/>
  <c r="L798" i="8"/>
  <c r="G652" i="8"/>
  <c r="G652" i="13"/>
  <c r="H673" i="8"/>
  <c r="H673" i="13"/>
  <c r="I359" i="8"/>
  <c r="I359" i="13"/>
  <c r="G267" i="13"/>
  <c r="G267" i="8"/>
  <c r="E336" i="8"/>
  <c r="E336" i="13"/>
  <c r="E214" i="13"/>
  <c r="E214" i="8"/>
  <c r="E231" i="8"/>
  <c r="E231" i="13"/>
  <c r="E239" i="8"/>
  <c r="E239" i="13"/>
  <c r="E332" i="8"/>
  <c r="E332" i="13"/>
  <c r="E208" i="13"/>
  <c r="E208" i="8"/>
  <c r="E229" i="8"/>
  <c r="E229" i="13"/>
  <c r="E417" i="8"/>
  <c r="E417" i="13"/>
  <c r="C673" i="8"/>
  <c r="C673" i="13"/>
  <c r="J682" i="8"/>
  <c r="J682" i="13"/>
  <c r="K687" i="8"/>
  <c r="K687" i="13"/>
  <c r="J395" i="13"/>
  <c r="J395" i="8"/>
  <c r="H615" i="8"/>
  <c r="H615" i="13"/>
  <c r="G631" i="8"/>
  <c r="G631" i="13"/>
  <c r="H618" i="8"/>
  <c r="H618" i="13"/>
  <c r="K608" i="8"/>
  <c r="K608" i="13"/>
  <c r="G817" i="8"/>
  <c r="G817" i="13"/>
  <c r="H758" i="8"/>
  <c r="H758" i="13"/>
  <c r="H649" i="8"/>
  <c r="H649" i="13"/>
  <c r="G654" i="8"/>
  <c r="G654" i="13"/>
  <c r="M764" i="8"/>
  <c r="M764" i="13"/>
  <c r="M688" i="8"/>
  <c r="M688" i="13"/>
  <c r="M698" i="8"/>
  <c r="M698" i="13"/>
  <c r="I314" i="13"/>
  <c r="I314" i="8"/>
  <c r="G283" i="8"/>
  <c r="G283" i="13"/>
  <c r="I263" i="8"/>
  <c r="I263" i="13"/>
  <c r="G413" i="8"/>
  <c r="G413" i="13"/>
  <c r="G384" i="8"/>
  <c r="G384" i="13"/>
  <c r="G402" i="13"/>
  <c r="G402" i="8"/>
  <c r="I360" i="13"/>
  <c r="I360" i="8"/>
  <c r="I281" i="13"/>
  <c r="I281" i="8"/>
  <c r="N615" i="8"/>
  <c r="N615" i="13"/>
  <c r="K761" i="8"/>
  <c r="K761" i="13"/>
  <c r="K763" i="8"/>
  <c r="K763" i="13"/>
  <c r="D215" i="8"/>
  <c r="D215" i="13"/>
  <c r="D330" i="8"/>
  <c r="D330" i="13"/>
  <c r="D219" i="8"/>
  <c r="D219" i="13"/>
  <c r="D214" i="13"/>
  <c r="D214" i="8"/>
  <c r="D209" i="8"/>
  <c r="D209" i="13"/>
  <c r="D218" i="13"/>
  <c r="D218" i="8"/>
  <c r="D237" i="8"/>
  <c r="D237" i="13"/>
  <c r="D326" i="13"/>
  <c r="D326" i="8"/>
  <c r="L629" i="8"/>
  <c r="L629" i="13"/>
  <c r="E707" i="8"/>
  <c r="E707" i="13"/>
  <c r="H801" i="8"/>
  <c r="H801" i="13"/>
  <c r="G675" i="8"/>
  <c r="G675" i="13"/>
  <c r="I389" i="8"/>
  <c r="I389" i="13"/>
  <c r="G302" i="13"/>
  <c r="G302" i="8"/>
  <c r="J749" i="8"/>
  <c r="J749" i="13"/>
  <c r="D621" i="8"/>
  <c r="D621" i="13"/>
  <c r="I269" i="8"/>
  <c r="I269" i="13"/>
  <c r="L248" i="8"/>
  <c r="L248" i="13"/>
  <c r="L384" i="8"/>
  <c r="L384" i="13"/>
  <c r="L273" i="8"/>
  <c r="L273" i="13"/>
  <c r="L362" i="13"/>
  <c r="L362" i="8"/>
  <c r="L259" i="8"/>
  <c r="L259" i="13"/>
  <c r="L298" i="8"/>
  <c r="L298" i="13"/>
  <c r="L390" i="8"/>
  <c r="L390" i="13"/>
  <c r="L260" i="8"/>
  <c r="L260" i="13"/>
  <c r="L383" i="8"/>
  <c r="L383" i="13"/>
  <c r="L289" i="8"/>
  <c r="L289" i="13"/>
  <c r="L399" i="8"/>
  <c r="L399" i="13"/>
  <c r="L402" i="8"/>
  <c r="L402" i="13"/>
  <c r="L343" i="8"/>
  <c r="L343" i="13"/>
  <c r="L269" i="8"/>
  <c r="L269" i="13"/>
  <c r="L296" i="13"/>
  <c r="L296" i="8"/>
  <c r="L245" i="8"/>
  <c r="L245" i="13"/>
  <c r="N798" i="8"/>
  <c r="N798" i="13"/>
  <c r="D657" i="8"/>
  <c r="D657" i="13"/>
  <c r="F625" i="8"/>
  <c r="F625" i="13"/>
  <c r="F611" i="8"/>
  <c r="F611" i="13"/>
  <c r="L819" i="8"/>
  <c r="L819" i="13"/>
  <c r="F702" i="8"/>
  <c r="F702" i="13"/>
  <c r="F665" i="8"/>
  <c r="F665" i="13"/>
  <c r="D668" i="8"/>
  <c r="D668" i="13"/>
  <c r="J759" i="8"/>
  <c r="J759" i="13"/>
  <c r="K671" i="8"/>
  <c r="K671" i="13"/>
  <c r="M762" i="8"/>
  <c r="M762" i="13"/>
  <c r="J229" i="8"/>
  <c r="J229" i="13"/>
  <c r="H620" i="8"/>
  <c r="H620" i="13"/>
  <c r="L625" i="8"/>
  <c r="L625" i="13"/>
  <c r="E637" i="8"/>
  <c r="E637" i="13"/>
  <c r="G746" i="8"/>
  <c r="G746" i="13"/>
  <c r="G707" i="8"/>
  <c r="G707" i="13"/>
  <c r="G706" i="8"/>
  <c r="G706" i="13"/>
  <c r="M778" i="8"/>
  <c r="M778" i="13"/>
  <c r="M652" i="8"/>
  <c r="M652" i="13"/>
  <c r="L677" i="8"/>
  <c r="L677" i="13"/>
  <c r="L758" i="8"/>
  <c r="L758" i="13"/>
  <c r="L666" i="8"/>
  <c r="L666" i="13"/>
  <c r="K707" i="8"/>
  <c r="K707" i="13"/>
  <c r="L220" i="8"/>
  <c r="L220" i="13"/>
  <c r="L230" i="8"/>
  <c r="L230" i="13"/>
  <c r="L392" i="8"/>
  <c r="L392" i="13"/>
  <c r="L332" i="8"/>
  <c r="L332" i="13"/>
  <c r="L331" i="8"/>
  <c r="L331" i="13"/>
  <c r="L212" i="8"/>
  <c r="L212" i="13"/>
  <c r="L210" i="13"/>
  <c r="L210" i="8"/>
  <c r="L333" i="13"/>
  <c r="L333" i="8"/>
  <c r="D646" i="8"/>
  <c r="D646" i="13"/>
  <c r="F636" i="8"/>
  <c r="F636" i="13"/>
  <c r="E747" i="8"/>
  <c r="E747" i="13"/>
  <c r="J699" i="8"/>
  <c r="J699" i="13"/>
  <c r="H611" i="8"/>
  <c r="H611" i="13"/>
  <c r="I292" i="8"/>
  <c r="I292" i="13"/>
  <c r="G364" i="13"/>
  <c r="G364" i="8"/>
  <c r="K710" i="8"/>
  <c r="K710" i="13"/>
  <c r="N607" i="13"/>
  <c r="N607" i="8"/>
  <c r="M642" i="8"/>
  <c r="M642" i="13"/>
  <c r="E649" i="8"/>
  <c r="E649" i="13"/>
  <c r="I653" i="8"/>
  <c r="I653" i="13"/>
  <c r="I648" i="13"/>
  <c r="I648" i="8"/>
  <c r="G298" i="8"/>
  <c r="G298" i="13"/>
  <c r="G356" i="8"/>
  <c r="G356" i="13"/>
  <c r="J164" i="35"/>
  <c r="K359" i="13"/>
  <c r="K359" i="8"/>
  <c r="J210" i="35"/>
  <c r="K405" i="8"/>
  <c r="K405" i="13"/>
  <c r="G129" i="35"/>
  <c r="I129" i="35"/>
  <c r="H324" i="8"/>
  <c r="H324" i="13"/>
  <c r="G139" i="35"/>
  <c r="I139" i="35"/>
  <c r="H334" i="13"/>
  <c r="H334" i="8"/>
  <c r="G637" i="8"/>
  <c r="G637" i="13"/>
  <c r="I290" i="13"/>
  <c r="I290" i="8"/>
  <c r="F746" i="8"/>
  <c r="F746" i="13"/>
  <c r="E267" i="8"/>
  <c r="E267" i="13"/>
  <c r="E294" i="8"/>
  <c r="E294" i="13"/>
  <c r="M647" i="8"/>
  <c r="M647" i="13"/>
  <c r="G246" i="8"/>
  <c r="G246" i="13"/>
  <c r="H751" i="8"/>
  <c r="H751" i="13"/>
  <c r="M221" i="8"/>
  <c r="M221" i="13"/>
  <c r="F349" i="8"/>
  <c r="F349" i="13"/>
  <c r="I671" i="8"/>
  <c r="I671" i="13"/>
  <c r="I362" i="8"/>
  <c r="I362" i="13"/>
  <c r="I382" i="13"/>
  <c r="I382" i="8"/>
  <c r="D392" i="8"/>
  <c r="D392" i="13"/>
  <c r="L404" i="8"/>
  <c r="L404" i="13"/>
  <c r="L386" i="13"/>
  <c r="L386" i="8"/>
  <c r="H666" i="13"/>
  <c r="H666" i="8"/>
  <c r="L395" i="8"/>
  <c r="L395" i="13"/>
  <c r="L728" i="8"/>
  <c r="L728" i="13"/>
  <c r="F685" i="8"/>
  <c r="F685" i="13"/>
  <c r="D649" i="8"/>
  <c r="D649" i="13"/>
  <c r="G653" i="8"/>
  <c r="G653" i="13"/>
  <c r="G696" i="8"/>
  <c r="G696" i="13"/>
  <c r="J110" i="35"/>
  <c r="K305" i="8"/>
  <c r="K305" i="13"/>
  <c r="J74" i="35"/>
  <c r="K269" i="13"/>
  <c r="K269" i="8"/>
  <c r="J211" i="35"/>
  <c r="K406" i="8"/>
  <c r="K406" i="13"/>
  <c r="I676" i="8"/>
  <c r="I676" i="13"/>
  <c r="I289" i="8"/>
  <c r="I289" i="13"/>
  <c r="I805" i="8"/>
  <c r="I805" i="13"/>
  <c r="G12" i="35"/>
  <c r="I12" i="35"/>
  <c r="H207" i="8"/>
  <c r="H207" i="13"/>
  <c r="E642" i="8"/>
  <c r="E642" i="13"/>
  <c r="F690" i="8"/>
  <c r="F690" i="13"/>
  <c r="E276" i="8"/>
  <c r="E276" i="13"/>
  <c r="E313" i="13"/>
  <c r="E313" i="8"/>
  <c r="K638" i="8"/>
  <c r="K638" i="13"/>
  <c r="I697" i="8"/>
  <c r="I697" i="13"/>
  <c r="F751" i="8"/>
  <c r="F751" i="13"/>
  <c r="M774" i="8"/>
  <c r="M774" i="13"/>
  <c r="M328" i="8"/>
  <c r="M328" i="13"/>
  <c r="F393" i="8"/>
  <c r="F393" i="13"/>
  <c r="F659" i="8"/>
  <c r="F659" i="13"/>
  <c r="G607" i="8"/>
  <c r="G607" i="13"/>
  <c r="H684" i="8"/>
  <c r="H684" i="13"/>
  <c r="M750" i="8"/>
  <c r="M750" i="13"/>
  <c r="C338" i="13"/>
  <c r="C338" i="8"/>
  <c r="F304" i="8"/>
  <c r="F304" i="13"/>
  <c r="F282" i="13"/>
  <c r="F282" i="8"/>
  <c r="F294" i="8"/>
  <c r="F294" i="13"/>
  <c r="I374" i="13"/>
  <c r="I374" i="8"/>
  <c r="E325" i="8"/>
  <c r="E325" i="13"/>
  <c r="E215" i="13"/>
  <c r="E215" i="8"/>
  <c r="E657" i="8"/>
  <c r="E657" i="13"/>
  <c r="K659" i="8"/>
  <c r="K659" i="13"/>
  <c r="G749" i="8"/>
  <c r="G749" i="13"/>
  <c r="M717" i="8"/>
  <c r="M717" i="13"/>
  <c r="D234" i="8"/>
  <c r="D234" i="13"/>
  <c r="D207" i="13"/>
  <c r="D207" i="8"/>
  <c r="J697" i="8"/>
  <c r="J697" i="13"/>
  <c r="L315" i="8"/>
  <c r="L315" i="13"/>
  <c r="L345" i="8"/>
  <c r="L345" i="13"/>
  <c r="L252" i="8"/>
  <c r="L252" i="13"/>
  <c r="L351" i="13"/>
  <c r="L351" i="8"/>
  <c r="D626" i="8"/>
  <c r="D626" i="13"/>
  <c r="I689" i="8"/>
  <c r="I689" i="13"/>
  <c r="I291" i="8"/>
  <c r="I291" i="13"/>
  <c r="I378" i="13"/>
  <c r="I378" i="8"/>
  <c r="L683" i="8"/>
  <c r="L683" i="13"/>
  <c r="L232" i="8"/>
  <c r="L232" i="13"/>
  <c r="L236" i="8"/>
  <c r="L236" i="13"/>
  <c r="M729" i="8"/>
  <c r="M729" i="13"/>
  <c r="M776" i="8"/>
  <c r="M776" i="13"/>
  <c r="M770" i="8"/>
  <c r="M770" i="13"/>
  <c r="M617" i="8"/>
  <c r="M617" i="13"/>
  <c r="H756" i="8"/>
  <c r="H756" i="13"/>
  <c r="I696" i="13"/>
  <c r="I696" i="8"/>
  <c r="K689" i="13"/>
  <c r="K689" i="8"/>
  <c r="J91" i="35"/>
  <c r="K286" i="8"/>
  <c r="K286" i="13"/>
  <c r="J162" i="35"/>
  <c r="K357" i="8"/>
  <c r="K357" i="13"/>
  <c r="J215" i="35"/>
  <c r="K410" i="8"/>
  <c r="K410" i="13"/>
  <c r="J72" i="35"/>
  <c r="K267" i="8"/>
  <c r="K267" i="13"/>
  <c r="K644" i="8"/>
  <c r="K644" i="13"/>
  <c r="D616" i="8"/>
  <c r="D616" i="13"/>
  <c r="G404" i="8"/>
  <c r="G404" i="13"/>
  <c r="G42" i="35"/>
  <c r="I42" i="35"/>
  <c r="H237" i="8"/>
  <c r="H237" i="13"/>
  <c r="F674" i="8"/>
  <c r="F674" i="13"/>
  <c r="E381" i="8"/>
  <c r="E381" i="13"/>
  <c r="E308" i="8"/>
  <c r="E308" i="13"/>
  <c r="J668" i="13"/>
  <c r="J668" i="8"/>
  <c r="J322" i="13"/>
  <c r="J322" i="8"/>
  <c r="H624" i="8"/>
  <c r="H624" i="13"/>
  <c r="H665" i="8"/>
  <c r="H665" i="13"/>
  <c r="G748" i="8"/>
  <c r="G748" i="13"/>
  <c r="M223" i="8"/>
  <c r="M223" i="13"/>
  <c r="M228" i="8"/>
  <c r="M228" i="13"/>
  <c r="G625" i="8"/>
  <c r="G625" i="13"/>
  <c r="F220" i="8"/>
  <c r="F220" i="13"/>
  <c r="F648" i="8"/>
  <c r="F648" i="13"/>
  <c r="K673" i="8"/>
  <c r="K673" i="13"/>
  <c r="M684" i="8"/>
  <c r="M684" i="13"/>
  <c r="F409" i="8"/>
  <c r="F409" i="13"/>
  <c r="L293" i="13"/>
  <c r="L293" i="8"/>
  <c r="F792" i="8"/>
  <c r="F792" i="13"/>
  <c r="K614" i="8"/>
  <c r="K614" i="13"/>
  <c r="H752" i="8"/>
  <c r="H752" i="13"/>
  <c r="G756" i="8"/>
  <c r="G756" i="13"/>
  <c r="I708" i="13"/>
  <c r="I708" i="8"/>
  <c r="G710" i="8"/>
  <c r="G710" i="13"/>
  <c r="L791" i="8"/>
  <c r="L791" i="13"/>
  <c r="L673" i="8"/>
  <c r="L673" i="13"/>
  <c r="I301" i="8"/>
  <c r="I301" i="13"/>
  <c r="G254" i="13"/>
  <c r="G254" i="8"/>
  <c r="G279" i="8"/>
  <c r="G279" i="13"/>
  <c r="G371" i="8"/>
  <c r="G371" i="13"/>
  <c r="G316" i="13"/>
  <c r="G316" i="8"/>
  <c r="G251" i="13"/>
  <c r="G251" i="8"/>
  <c r="G412" i="8"/>
  <c r="G412" i="13"/>
  <c r="I285" i="13"/>
  <c r="I285" i="8"/>
  <c r="K650" i="8"/>
  <c r="K650" i="13"/>
  <c r="J85" i="35"/>
  <c r="K280" i="8"/>
  <c r="K280" i="13"/>
  <c r="J79" i="35"/>
  <c r="K274" i="8"/>
  <c r="K274" i="13"/>
  <c r="J153" i="35"/>
  <c r="K348" i="8"/>
  <c r="K348" i="13"/>
  <c r="J157" i="35"/>
  <c r="K352" i="8"/>
  <c r="K352" i="13"/>
  <c r="J189" i="35"/>
  <c r="K384" i="8"/>
  <c r="K384" i="13"/>
  <c r="J67" i="35"/>
  <c r="K262" i="8"/>
  <c r="K262" i="13"/>
  <c r="J111" i="35"/>
  <c r="K306" i="8"/>
  <c r="K306" i="13"/>
  <c r="J169" i="35"/>
  <c r="K364" i="8"/>
  <c r="K364" i="13"/>
  <c r="J184" i="35"/>
  <c r="K379" i="13"/>
  <c r="K379" i="8"/>
  <c r="J185" i="35"/>
  <c r="K380" i="8"/>
  <c r="K380" i="13"/>
  <c r="J81" i="35"/>
  <c r="K276" i="8"/>
  <c r="K276" i="13"/>
  <c r="J191" i="35"/>
  <c r="K386" i="8"/>
  <c r="K386" i="13"/>
  <c r="J90" i="35"/>
  <c r="K285" i="8"/>
  <c r="K285" i="13"/>
  <c r="J167" i="35"/>
  <c r="K362" i="13"/>
  <c r="K362" i="8"/>
  <c r="J98" i="35"/>
  <c r="K293" i="13"/>
  <c r="K293" i="8"/>
  <c r="J179" i="35"/>
  <c r="K374" i="8"/>
  <c r="K374" i="13"/>
  <c r="K626" i="8"/>
  <c r="K626" i="13"/>
  <c r="H682" i="8"/>
  <c r="H682" i="13"/>
  <c r="L676" i="8"/>
  <c r="L676" i="13"/>
  <c r="I376" i="13"/>
  <c r="I376" i="8"/>
  <c r="I280" i="8"/>
  <c r="I280" i="13"/>
  <c r="I370" i="13"/>
  <c r="I370" i="8"/>
  <c r="G358" i="8"/>
  <c r="G358" i="13"/>
  <c r="L712" i="8"/>
  <c r="L712" i="13"/>
  <c r="H674" i="8"/>
  <c r="H674" i="13"/>
  <c r="K767" i="8"/>
  <c r="K767" i="13"/>
  <c r="G18" i="35"/>
  <c r="I18" i="35"/>
  <c r="H213" i="13"/>
  <c r="H213" i="8"/>
  <c r="G131" i="35"/>
  <c r="I131" i="35"/>
  <c r="H326" i="8"/>
  <c r="H326" i="13"/>
  <c r="G23" i="35"/>
  <c r="I23" i="35"/>
  <c r="H218" i="8"/>
  <c r="H218" i="13"/>
  <c r="I222" i="35"/>
  <c r="G222" i="35"/>
  <c r="H417" i="8"/>
  <c r="H417" i="13"/>
  <c r="G13" i="35"/>
  <c r="I13" i="35"/>
  <c r="H208" i="8"/>
  <c r="H208" i="13"/>
  <c r="I47" i="35"/>
  <c r="G47" i="35"/>
  <c r="H242" i="8"/>
  <c r="H242" i="13"/>
  <c r="I202" i="35"/>
  <c r="G202" i="35"/>
  <c r="H397" i="8"/>
  <c r="H397" i="13"/>
  <c r="I142" i="35"/>
  <c r="G142" i="35"/>
  <c r="H337" i="8"/>
  <c r="H337" i="13"/>
  <c r="G29" i="35"/>
  <c r="I29" i="35"/>
  <c r="H224" i="8"/>
  <c r="H224" i="13"/>
  <c r="C671" i="8"/>
  <c r="C671" i="13"/>
  <c r="E805" i="8"/>
  <c r="E805" i="13"/>
  <c r="I629" i="13"/>
  <c r="I629" i="8"/>
  <c r="G411" i="13"/>
  <c r="G411" i="8"/>
  <c r="M777" i="8"/>
  <c r="M777" i="13"/>
  <c r="L799" i="8"/>
  <c r="L799" i="13"/>
  <c r="F791" i="8"/>
  <c r="F791" i="13"/>
  <c r="F668" i="8"/>
  <c r="F668" i="13"/>
  <c r="F703" i="8"/>
  <c r="F703" i="13"/>
  <c r="E255" i="8"/>
  <c r="E255" i="13"/>
  <c r="E259" i="13"/>
  <c r="E259" i="8"/>
  <c r="E375" i="8"/>
  <c r="E375" i="13"/>
  <c r="E282" i="13"/>
  <c r="E282" i="8"/>
  <c r="E401" i="8"/>
  <c r="E401" i="13"/>
  <c r="E413" i="8"/>
  <c r="E413" i="13"/>
  <c r="E380" i="8"/>
  <c r="E380" i="13"/>
  <c r="E407" i="8"/>
  <c r="E407" i="13"/>
  <c r="E284" i="13"/>
  <c r="E284" i="8"/>
  <c r="E270" i="8"/>
  <c r="E270" i="13"/>
  <c r="E258" i="8"/>
  <c r="E258" i="13"/>
  <c r="E358" i="8"/>
  <c r="E358" i="13"/>
  <c r="E352" i="8"/>
  <c r="E352" i="13"/>
  <c r="E364" i="8"/>
  <c r="E364" i="13"/>
  <c r="E254" i="8"/>
  <c r="E254" i="13"/>
  <c r="E314" i="8"/>
  <c r="E314" i="13"/>
  <c r="G659" i="8"/>
  <c r="G659" i="13"/>
  <c r="J669" i="8"/>
  <c r="J669" i="13"/>
  <c r="J222" i="13"/>
  <c r="J222" i="8"/>
  <c r="G639" i="8"/>
  <c r="G639" i="13"/>
  <c r="G616" i="8"/>
  <c r="G616" i="13"/>
  <c r="I624" i="13"/>
  <c r="I624" i="8"/>
  <c r="L621" i="8"/>
  <c r="L621" i="13"/>
  <c r="E640" i="8"/>
  <c r="E640" i="13"/>
  <c r="H791" i="8"/>
  <c r="H791" i="13"/>
  <c r="H792" i="8"/>
  <c r="H792" i="13"/>
  <c r="H745" i="8"/>
  <c r="H745" i="13"/>
  <c r="H688" i="8"/>
  <c r="H688" i="13"/>
  <c r="G665" i="8"/>
  <c r="G665" i="13"/>
  <c r="I695" i="8"/>
  <c r="I695" i="13"/>
  <c r="M755" i="8"/>
  <c r="M755" i="13"/>
  <c r="L664" i="8"/>
  <c r="L664" i="13"/>
  <c r="L662" i="8"/>
  <c r="L662" i="13"/>
  <c r="I379" i="8"/>
  <c r="I379" i="13"/>
  <c r="G245" i="13"/>
  <c r="G245" i="8"/>
  <c r="G250" i="8"/>
  <c r="G250" i="13"/>
  <c r="G344" i="8"/>
  <c r="G344" i="13"/>
  <c r="G309" i="8"/>
  <c r="G309" i="13"/>
  <c r="I297" i="8"/>
  <c r="I297" i="13"/>
  <c r="G270" i="8"/>
  <c r="G270" i="13"/>
  <c r="I401" i="8"/>
  <c r="I401" i="13"/>
  <c r="K820" i="8"/>
  <c r="K820" i="13"/>
  <c r="K702" i="8"/>
  <c r="K702" i="13"/>
  <c r="M779" i="8"/>
  <c r="M779" i="13"/>
  <c r="I747" i="8"/>
  <c r="I747" i="13"/>
  <c r="G677" i="8"/>
  <c r="G677" i="13"/>
  <c r="L703" i="8"/>
  <c r="L703" i="13"/>
  <c r="I273" i="8"/>
  <c r="I273" i="13"/>
  <c r="G266" i="8"/>
  <c r="G266" i="13"/>
  <c r="I305" i="8"/>
  <c r="I305" i="13"/>
  <c r="G288" i="8"/>
  <c r="G288" i="13"/>
  <c r="K745" i="8"/>
  <c r="K745" i="13"/>
  <c r="L623" i="8"/>
  <c r="L623" i="13"/>
  <c r="E689" i="8"/>
  <c r="E689" i="13"/>
  <c r="H672" i="8"/>
  <c r="H672" i="13"/>
  <c r="G308" i="8"/>
  <c r="G308" i="13"/>
  <c r="M641" i="8"/>
  <c r="M641" i="13"/>
  <c r="F614" i="8"/>
  <c r="F614" i="13"/>
  <c r="E745" i="8"/>
  <c r="E745" i="13"/>
  <c r="K758" i="8"/>
  <c r="K758" i="13"/>
  <c r="I668" i="8"/>
  <c r="I668" i="13"/>
  <c r="M340" i="8"/>
  <c r="M340" i="13"/>
  <c r="M225" i="13"/>
  <c r="M225" i="8"/>
  <c r="M368" i="13"/>
  <c r="M368" i="8"/>
  <c r="M393" i="8"/>
  <c r="M393" i="13"/>
  <c r="M233" i="8"/>
  <c r="M233" i="13"/>
  <c r="M206" i="8"/>
  <c r="M206" i="13"/>
  <c r="M395" i="13"/>
  <c r="M395" i="8"/>
  <c r="M338" i="8"/>
  <c r="M338" i="13"/>
  <c r="J220" i="13"/>
  <c r="J220" i="8"/>
  <c r="H819" i="8"/>
  <c r="H819" i="13"/>
  <c r="L711" i="8"/>
  <c r="L711" i="13"/>
  <c r="F207" i="8"/>
  <c r="F207" i="13"/>
  <c r="F334" i="8"/>
  <c r="F334" i="13"/>
  <c r="F330" i="8"/>
  <c r="F330" i="13"/>
  <c r="F332" i="8"/>
  <c r="F332" i="13"/>
  <c r="F333" i="8"/>
  <c r="F333" i="13"/>
  <c r="F368" i="8"/>
  <c r="F368" i="13"/>
  <c r="F241" i="8"/>
  <c r="F241" i="13"/>
  <c r="F336" i="8"/>
  <c r="F336" i="13"/>
  <c r="F675" i="8"/>
  <c r="F675" i="13"/>
  <c r="K755" i="13"/>
  <c r="K755" i="8"/>
  <c r="K647" i="8"/>
  <c r="K647" i="13"/>
  <c r="I702" i="8"/>
  <c r="I702" i="13"/>
  <c r="G405" i="8"/>
  <c r="G405" i="13"/>
  <c r="M618" i="8"/>
  <c r="M618" i="13"/>
  <c r="D679" i="8"/>
  <c r="D679" i="13"/>
  <c r="F635" i="8"/>
  <c r="F635" i="13"/>
  <c r="M797" i="8"/>
  <c r="M797" i="13"/>
  <c r="M614" i="8"/>
  <c r="M614" i="13"/>
  <c r="F804" i="8"/>
  <c r="F804" i="13"/>
  <c r="E705" i="8"/>
  <c r="E705" i="13"/>
  <c r="D791" i="8"/>
  <c r="D791" i="13"/>
  <c r="J763" i="8"/>
  <c r="J763" i="13"/>
  <c r="J750" i="8"/>
  <c r="J750" i="13"/>
  <c r="M663" i="8"/>
  <c r="M663" i="13"/>
  <c r="J239" i="8"/>
  <c r="J239" i="13"/>
  <c r="H608" i="8"/>
  <c r="H608" i="13"/>
  <c r="G609" i="8"/>
  <c r="G609" i="13"/>
  <c r="K732" i="8"/>
  <c r="K732" i="13"/>
  <c r="K729" i="8"/>
  <c r="K729" i="13"/>
  <c r="H804" i="8"/>
  <c r="H804" i="13"/>
  <c r="H755" i="8"/>
  <c r="H755" i="13"/>
  <c r="H663" i="8"/>
  <c r="H663" i="13"/>
  <c r="G700" i="8"/>
  <c r="G700" i="13"/>
  <c r="M801" i="8"/>
  <c r="M801" i="13"/>
  <c r="L648" i="8"/>
  <c r="L648" i="13"/>
  <c r="K679" i="8"/>
  <c r="K679" i="13"/>
  <c r="K655" i="8"/>
  <c r="K655" i="13"/>
  <c r="K696" i="8"/>
  <c r="K696" i="13"/>
  <c r="C417" i="13"/>
  <c r="C417" i="8"/>
  <c r="C232" i="13"/>
  <c r="C232" i="8"/>
  <c r="C207" i="13"/>
  <c r="C207" i="8"/>
  <c r="C224" i="8"/>
  <c r="C224" i="13"/>
  <c r="C216" i="13"/>
  <c r="C216" i="8"/>
  <c r="C212" i="8"/>
  <c r="C212" i="13"/>
  <c r="C397" i="8"/>
  <c r="C397" i="13"/>
  <c r="C213" i="13"/>
  <c r="C213" i="8"/>
  <c r="F356" i="8"/>
  <c r="F356" i="13"/>
  <c r="F303" i="13"/>
  <c r="F303" i="8"/>
  <c r="F373" i="13"/>
  <c r="F373" i="8"/>
  <c r="F347" i="8"/>
  <c r="F347" i="13"/>
  <c r="F377" i="8"/>
  <c r="F377" i="13"/>
  <c r="F346" i="8"/>
  <c r="F346" i="13"/>
  <c r="F413" i="8"/>
  <c r="F413" i="13"/>
  <c r="F363" i="8"/>
  <c r="F363" i="13"/>
  <c r="F306" i="8"/>
  <c r="F306" i="13"/>
  <c r="F358" i="13"/>
  <c r="F358" i="8"/>
  <c r="F279" i="13"/>
  <c r="F279" i="8"/>
  <c r="F290" i="8"/>
  <c r="F290" i="13"/>
  <c r="F295" i="8"/>
  <c r="F295" i="13"/>
  <c r="F298" i="8"/>
  <c r="F298" i="13"/>
  <c r="F299" i="8"/>
  <c r="F299" i="13"/>
  <c r="F348" i="8"/>
  <c r="F348" i="13"/>
  <c r="J751" i="8"/>
  <c r="J751" i="13"/>
  <c r="F630" i="8"/>
  <c r="F630" i="13"/>
  <c r="I617" i="13"/>
  <c r="I617" i="8"/>
  <c r="K798" i="13"/>
  <c r="K798" i="8"/>
  <c r="H690" i="8"/>
  <c r="H690" i="13"/>
  <c r="I294" i="13"/>
  <c r="I294" i="8"/>
  <c r="I272" i="8"/>
  <c r="I272" i="13"/>
  <c r="J341" i="13"/>
  <c r="J341" i="8"/>
  <c r="G673" i="8"/>
  <c r="G673" i="13"/>
  <c r="E226" i="13"/>
  <c r="E226" i="8"/>
  <c r="E217" i="13"/>
  <c r="E217" i="8"/>
  <c r="E236" i="13"/>
  <c r="E236" i="8"/>
  <c r="E227" i="8"/>
  <c r="E227" i="13"/>
  <c r="E328" i="8"/>
  <c r="E328" i="13"/>
  <c r="E232" i="8"/>
  <c r="E232" i="13"/>
  <c r="E221" i="13"/>
  <c r="E221" i="8"/>
  <c r="E396" i="8"/>
  <c r="E396" i="13"/>
  <c r="E222" i="8"/>
  <c r="E222" i="13"/>
  <c r="M635" i="8"/>
  <c r="M635" i="13"/>
  <c r="J687" i="8"/>
  <c r="J687" i="13"/>
  <c r="J216" i="8"/>
  <c r="J216" i="13"/>
  <c r="F615" i="8"/>
  <c r="F615" i="13"/>
  <c r="F631" i="8"/>
  <c r="F631" i="13"/>
  <c r="G618" i="8"/>
  <c r="G618" i="13"/>
  <c r="H680" i="8"/>
  <c r="H680" i="13"/>
  <c r="G758" i="8"/>
  <c r="G758" i="13"/>
  <c r="I649" i="8"/>
  <c r="I649" i="13"/>
  <c r="L764" i="8"/>
  <c r="L764" i="13"/>
  <c r="L688" i="8"/>
  <c r="L688" i="13"/>
  <c r="L698" i="8"/>
  <c r="L698" i="13"/>
  <c r="G314" i="8"/>
  <c r="G314" i="13"/>
  <c r="I283" i="13"/>
  <c r="I283" i="8"/>
  <c r="G263" i="13"/>
  <c r="G263" i="8"/>
  <c r="I413" i="8"/>
  <c r="I413" i="13"/>
  <c r="I384" i="8"/>
  <c r="I384" i="13"/>
  <c r="I402" i="8"/>
  <c r="I402" i="13"/>
  <c r="G360" i="8"/>
  <c r="G360" i="13"/>
  <c r="G281" i="8"/>
  <c r="G281" i="13"/>
  <c r="K646" i="8"/>
  <c r="K646" i="13"/>
  <c r="D208" i="8"/>
  <c r="D208" i="13"/>
  <c r="D322" i="8"/>
  <c r="D322" i="13"/>
  <c r="D241" i="8"/>
  <c r="D241" i="13"/>
  <c r="D213" i="8"/>
  <c r="D213" i="13"/>
  <c r="D394" i="13"/>
  <c r="D394" i="8"/>
  <c r="D396" i="13"/>
  <c r="D396" i="8"/>
  <c r="D242" i="8"/>
  <c r="D242" i="13"/>
  <c r="D238" i="8"/>
  <c r="D238" i="13"/>
  <c r="I801" i="8"/>
  <c r="I801" i="13"/>
  <c r="I675" i="8"/>
  <c r="I675" i="13"/>
  <c r="N727" i="8"/>
  <c r="N727" i="13"/>
  <c r="H628" i="8"/>
  <c r="H628" i="13"/>
  <c r="M809" i="8"/>
  <c r="M809" i="13"/>
  <c r="L314" i="8"/>
  <c r="L314" i="13"/>
  <c r="L281" i="8"/>
  <c r="L281" i="13"/>
  <c r="L348" i="8"/>
  <c r="L348" i="13"/>
  <c r="L353" i="8"/>
  <c r="L353" i="13"/>
  <c r="L373" i="13"/>
  <c r="L373" i="8"/>
  <c r="L305" i="8"/>
  <c r="L305" i="13"/>
  <c r="L391" i="8"/>
  <c r="L391" i="13"/>
  <c r="L267" i="8"/>
  <c r="L267" i="13"/>
  <c r="L382" i="8"/>
  <c r="L382" i="13"/>
  <c r="L381" i="8"/>
  <c r="L381" i="13"/>
  <c r="L412" i="8"/>
  <c r="L412" i="13"/>
  <c r="L246" i="8"/>
  <c r="L246" i="13"/>
  <c r="L344" i="8"/>
  <c r="L344" i="13"/>
  <c r="L411" i="13"/>
  <c r="L411" i="8"/>
  <c r="L282" i="8"/>
  <c r="L282" i="13"/>
  <c r="L312" i="8"/>
  <c r="L312" i="13"/>
  <c r="C657" i="8"/>
  <c r="C657" i="13"/>
  <c r="E625" i="8"/>
  <c r="E625" i="13"/>
  <c r="E611" i="8"/>
  <c r="E611" i="13"/>
  <c r="L632" i="8"/>
  <c r="L632" i="13"/>
  <c r="E702" i="8"/>
  <c r="E702" i="13"/>
  <c r="E684" i="8"/>
  <c r="E684" i="13"/>
  <c r="J802" i="8"/>
  <c r="J802" i="13"/>
  <c r="J671" i="13"/>
  <c r="J671" i="8"/>
  <c r="J212" i="13"/>
  <c r="J212" i="8"/>
  <c r="G620" i="8"/>
  <c r="G620" i="13"/>
  <c r="K625" i="8"/>
  <c r="K625" i="13"/>
  <c r="H757" i="8"/>
  <c r="H757" i="13"/>
  <c r="I746" i="8"/>
  <c r="I746" i="13"/>
  <c r="I707" i="13"/>
  <c r="I707" i="8"/>
  <c r="I706" i="8"/>
  <c r="I706" i="13"/>
  <c r="M753" i="8"/>
  <c r="M753" i="13"/>
  <c r="L778" i="8"/>
  <c r="L778" i="13"/>
  <c r="L652" i="8"/>
  <c r="L652" i="13"/>
  <c r="L646" i="8"/>
  <c r="L646" i="13"/>
  <c r="L686" i="8"/>
  <c r="L686" i="13"/>
  <c r="L206" i="13"/>
  <c r="L206" i="8"/>
  <c r="L235" i="13"/>
  <c r="L235" i="8"/>
  <c r="L393" i="8"/>
  <c r="L393" i="13"/>
  <c r="L231" i="8"/>
  <c r="L231" i="13"/>
  <c r="L211" i="13"/>
  <c r="L211" i="8"/>
  <c r="L322" i="8"/>
  <c r="L322" i="13"/>
  <c r="L340" i="8"/>
  <c r="L340" i="13"/>
  <c r="L368" i="8"/>
  <c r="L368" i="13"/>
  <c r="L239" i="8"/>
  <c r="L239" i="13"/>
  <c r="C646" i="8"/>
  <c r="C646" i="13"/>
  <c r="E636" i="8"/>
  <c r="E636" i="13"/>
  <c r="H699" i="8"/>
  <c r="H699" i="13"/>
  <c r="J219" i="8"/>
  <c r="J219" i="13"/>
  <c r="G611" i="8"/>
  <c r="G611" i="13"/>
  <c r="G292" i="13"/>
  <c r="G292" i="8"/>
  <c r="I364" i="13"/>
  <c r="I364" i="8"/>
  <c r="I259" i="8"/>
  <c r="I259" i="13"/>
  <c r="F684" i="8"/>
  <c r="F684" i="13"/>
  <c r="J712" i="8"/>
  <c r="J712" i="13"/>
  <c r="M780" i="8"/>
  <c r="M780" i="13"/>
  <c r="I377" i="8"/>
  <c r="I377" i="13"/>
  <c r="J80" i="35"/>
  <c r="K275" i="8"/>
  <c r="K275" i="13"/>
  <c r="J56" i="35"/>
  <c r="K251" i="13"/>
  <c r="K251" i="8"/>
  <c r="J204" i="35"/>
  <c r="K399" i="8"/>
  <c r="K399" i="13"/>
  <c r="H678" i="8"/>
  <c r="H678" i="13"/>
  <c r="I271" i="8"/>
  <c r="I271" i="13"/>
  <c r="N734" i="8"/>
  <c r="N734" i="13"/>
  <c r="G36" i="35"/>
  <c r="I36" i="35"/>
  <c r="H231" i="8"/>
  <c r="H231" i="13"/>
  <c r="D669" i="8"/>
  <c r="D669" i="13"/>
  <c r="M636" i="8"/>
  <c r="M636" i="13"/>
  <c r="E660" i="8"/>
  <c r="E660" i="13"/>
  <c r="E406" i="8"/>
  <c r="E406" i="13"/>
  <c r="E298" i="13"/>
  <c r="E298" i="8"/>
  <c r="J752" i="8"/>
  <c r="J752" i="13"/>
  <c r="G820" i="8"/>
  <c r="G820" i="13"/>
  <c r="L708" i="8"/>
  <c r="L708" i="13"/>
  <c r="G386" i="8"/>
  <c r="G386" i="13"/>
  <c r="G257" i="8"/>
  <c r="G257" i="13"/>
  <c r="G287" i="8"/>
  <c r="G287" i="13"/>
  <c r="E719" i="8"/>
  <c r="E719" i="13"/>
  <c r="M322" i="8"/>
  <c r="M322" i="13"/>
  <c r="I610" i="13"/>
  <c r="I610" i="8"/>
  <c r="F229" i="8"/>
  <c r="F229" i="13"/>
  <c r="F219" i="8"/>
  <c r="F219" i="13"/>
  <c r="E698" i="8"/>
  <c r="E698" i="13"/>
  <c r="K754" i="8"/>
  <c r="K754" i="13"/>
  <c r="J226" i="13"/>
  <c r="J226" i="8"/>
  <c r="G626" i="8"/>
  <c r="G626" i="13"/>
  <c r="H712" i="8"/>
  <c r="H712" i="13"/>
  <c r="C236" i="8"/>
  <c r="C236" i="13"/>
  <c r="C322" i="8"/>
  <c r="C322" i="13"/>
  <c r="F251" i="8"/>
  <c r="F251" i="13"/>
  <c r="F376" i="8"/>
  <c r="F376" i="13"/>
  <c r="F357" i="8"/>
  <c r="F357" i="13"/>
  <c r="G374" i="8"/>
  <c r="G374" i="13"/>
  <c r="E209" i="8"/>
  <c r="E209" i="13"/>
  <c r="D719" i="8"/>
  <c r="D719" i="13"/>
  <c r="E612" i="8"/>
  <c r="E612" i="13"/>
  <c r="K684" i="8"/>
  <c r="K684" i="13"/>
  <c r="H640" i="8"/>
  <c r="H640" i="13"/>
  <c r="H647" i="8"/>
  <c r="H647" i="13"/>
  <c r="I353" i="8"/>
  <c r="I353" i="13"/>
  <c r="G258" i="8"/>
  <c r="G258" i="13"/>
  <c r="D336" i="8"/>
  <c r="D336" i="13"/>
  <c r="D397" i="8"/>
  <c r="D397" i="13"/>
  <c r="L347" i="8"/>
  <c r="L347" i="13"/>
  <c r="L374" i="8"/>
  <c r="L374" i="13"/>
  <c r="L300" i="8"/>
  <c r="L300" i="13"/>
  <c r="M731" i="8"/>
  <c r="M731" i="13"/>
  <c r="L397" i="8"/>
  <c r="L397" i="13"/>
  <c r="G248" i="8"/>
  <c r="G248" i="13"/>
  <c r="E616" i="8"/>
  <c r="E616" i="13"/>
  <c r="G16" i="35"/>
  <c r="I16" i="35"/>
  <c r="H211" i="8"/>
  <c r="H211" i="13"/>
  <c r="G145" i="35"/>
  <c r="I145" i="35"/>
  <c r="H340" i="8"/>
  <c r="H340" i="13"/>
  <c r="K791" i="8"/>
  <c r="K791" i="13"/>
  <c r="L636" i="8"/>
  <c r="L636" i="13"/>
  <c r="E251" i="8"/>
  <c r="E251" i="13"/>
  <c r="E245" i="8"/>
  <c r="E245" i="13"/>
  <c r="E362" i="8"/>
  <c r="E362" i="13"/>
  <c r="G754" i="8"/>
  <c r="G754" i="13"/>
  <c r="M674" i="8"/>
  <c r="M674" i="13"/>
  <c r="L807" i="8"/>
  <c r="L807" i="13"/>
  <c r="C665" i="8"/>
  <c r="C665" i="13"/>
  <c r="M212" i="8"/>
  <c r="M212" i="13"/>
  <c r="M325" i="8"/>
  <c r="M325" i="13"/>
  <c r="H622" i="8"/>
  <c r="H622" i="13"/>
  <c r="F328" i="8"/>
  <c r="F328" i="13"/>
  <c r="G284" i="13"/>
  <c r="G284" i="8"/>
  <c r="J688" i="8"/>
  <c r="J688" i="13"/>
  <c r="J236" i="8"/>
  <c r="J236" i="13"/>
  <c r="M713" i="8"/>
  <c r="M713" i="13"/>
  <c r="C229" i="8"/>
  <c r="C229" i="13"/>
  <c r="C209" i="13"/>
  <c r="C209" i="8"/>
  <c r="F278" i="8"/>
  <c r="F278" i="13"/>
  <c r="F309" i="13"/>
  <c r="F309" i="8"/>
  <c r="F400" i="13"/>
  <c r="F400" i="8"/>
  <c r="L685" i="8"/>
  <c r="L685" i="13"/>
  <c r="E228" i="8"/>
  <c r="E228" i="13"/>
  <c r="E218" i="13"/>
  <c r="E218" i="8"/>
  <c r="C694" i="8"/>
  <c r="C694" i="13"/>
  <c r="G623" i="8"/>
  <c r="G623" i="13"/>
  <c r="M751" i="8"/>
  <c r="M751" i="13"/>
  <c r="K804" i="13"/>
  <c r="K804" i="8"/>
  <c r="D327" i="8"/>
  <c r="D327" i="13"/>
  <c r="D216" i="13"/>
  <c r="D216" i="8"/>
  <c r="E623" i="8"/>
  <c r="E623" i="13"/>
  <c r="K627" i="8"/>
  <c r="K627" i="13"/>
  <c r="G806" i="8"/>
  <c r="G806" i="13"/>
  <c r="L290" i="8"/>
  <c r="L290" i="13"/>
  <c r="L377" i="8"/>
  <c r="L377" i="13"/>
  <c r="L288" i="13"/>
  <c r="L288" i="8"/>
  <c r="L275" i="8"/>
  <c r="L275" i="13"/>
  <c r="D659" i="8"/>
  <c r="D659" i="13"/>
  <c r="L609" i="8"/>
  <c r="L609" i="13"/>
  <c r="J804" i="8"/>
  <c r="J804" i="13"/>
  <c r="I286" i="13"/>
  <c r="I286" i="8"/>
  <c r="I315" i="8"/>
  <c r="I315" i="13"/>
  <c r="L394" i="8"/>
  <c r="L394" i="13"/>
  <c r="L338" i="8"/>
  <c r="L338" i="13"/>
  <c r="K728" i="8"/>
  <c r="K728" i="13"/>
  <c r="F622" i="8"/>
  <c r="F622" i="13"/>
  <c r="E646" i="8"/>
  <c r="E646" i="13"/>
  <c r="J325" i="8"/>
  <c r="J325" i="13"/>
  <c r="G683" i="8"/>
  <c r="G683" i="13"/>
  <c r="M808" i="8"/>
  <c r="M808" i="13"/>
  <c r="J71" i="35"/>
  <c r="K266" i="13"/>
  <c r="K266" i="8"/>
  <c r="J107" i="35"/>
  <c r="K302" i="8"/>
  <c r="K302" i="13"/>
  <c r="J114" i="35"/>
  <c r="K309" i="13"/>
  <c r="K309" i="8"/>
  <c r="J175" i="35"/>
  <c r="K370" i="8"/>
  <c r="K370" i="13"/>
  <c r="J66" i="35"/>
  <c r="K261" i="8"/>
  <c r="K261" i="13"/>
  <c r="G678" i="8"/>
  <c r="G678" i="13"/>
  <c r="G25" i="35"/>
  <c r="I25" i="35"/>
  <c r="H220" i="8"/>
  <c r="H220" i="13"/>
  <c r="G14" i="35"/>
  <c r="I14" i="35"/>
  <c r="H209" i="13"/>
  <c r="H209" i="8"/>
  <c r="F620" i="8"/>
  <c r="F620" i="13"/>
  <c r="E260" i="8"/>
  <c r="E260" i="13"/>
  <c r="E278" i="13"/>
  <c r="E278" i="8"/>
  <c r="E356" i="8"/>
  <c r="E356" i="13"/>
  <c r="J665" i="8"/>
  <c r="J665" i="13"/>
  <c r="I711" i="8"/>
  <c r="I711" i="13"/>
  <c r="F639" i="8"/>
  <c r="F639" i="13"/>
  <c r="E672" i="8"/>
  <c r="E672" i="13"/>
  <c r="M417" i="8"/>
  <c r="M417" i="13"/>
  <c r="M227" i="13"/>
  <c r="M227" i="8"/>
  <c r="G635" i="8"/>
  <c r="G635" i="13"/>
  <c r="F211" i="8"/>
  <c r="F211" i="13"/>
  <c r="F341" i="8"/>
  <c r="F341" i="13"/>
  <c r="F263" i="8"/>
  <c r="F263" i="13"/>
  <c r="D803" i="8"/>
  <c r="D803" i="13"/>
  <c r="E802" i="8"/>
  <c r="E802" i="13"/>
  <c r="K654" i="8"/>
  <c r="K654" i="13"/>
  <c r="J213" i="13"/>
  <c r="J213" i="8"/>
  <c r="G643" i="8"/>
  <c r="G643" i="13"/>
  <c r="I619" i="8"/>
  <c r="I619" i="13"/>
  <c r="H681" i="8"/>
  <c r="H681" i="13"/>
  <c r="F752" i="8"/>
  <c r="F752" i="13"/>
  <c r="I756" i="13"/>
  <c r="I756" i="8"/>
  <c r="F708" i="8"/>
  <c r="F708" i="13"/>
  <c r="H703" i="8"/>
  <c r="H703" i="13"/>
  <c r="M772" i="8"/>
  <c r="M772" i="13"/>
  <c r="M654" i="8"/>
  <c r="M654" i="13"/>
  <c r="J119" i="35"/>
  <c r="K314" i="8"/>
  <c r="K314" i="13"/>
  <c r="J150" i="35"/>
  <c r="K345" i="8"/>
  <c r="K345" i="13"/>
  <c r="J83" i="35"/>
  <c r="K278" i="8"/>
  <c r="K278" i="13"/>
  <c r="J158" i="35"/>
  <c r="K353" i="13"/>
  <c r="K353" i="8"/>
  <c r="J105" i="35"/>
  <c r="K300" i="8"/>
  <c r="K300" i="13"/>
  <c r="J95" i="35"/>
  <c r="K290" i="8"/>
  <c r="K290" i="13"/>
  <c r="J60" i="35"/>
  <c r="K255" i="8"/>
  <c r="K255" i="13"/>
  <c r="J49" i="35"/>
  <c r="K244" i="8"/>
  <c r="K244" i="13"/>
  <c r="J213" i="35"/>
  <c r="K408" i="8"/>
  <c r="K408" i="13"/>
  <c r="J186" i="35"/>
  <c r="K381" i="13"/>
  <c r="K381" i="8"/>
  <c r="J89" i="35"/>
  <c r="K284" i="13"/>
  <c r="K284" i="8"/>
  <c r="J181" i="35"/>
  <c r="K376" i="8"/>
  <c r="K376" i="13"/>
  <c r="J161" i="35"/>
  <c r="K356" i="8"/>
  <c r="K356" i="13"/>
  <c r="J86" i="35"/>
  <c r="K281" i="13"/>
  <c r="K281" i="8"/>
  <c r="J176" i="35"/>
  <c r="K371" i="13"/>
  <c r="K371" i="8"/>
  <c r="J94" i="35"/>
  <c r="K289" i="13"/>
  <c r="K289" i="8"/>
  <c r="L612" i="8"/>
  <c r="L612" i="13"/>
  <c r="F682" i="8"/>
  <c r="F682" i="13"/>
  <c r="G376" i="8"/>
  <c r="G376" i="13"/>
  <c r="G280" i="8"/>
  <c r="G280" i="13"/>
  <c r="G370" i="8"/>
  <c r="G370" i="13"/>
  <c r="I358" i="8"/>
  <c r="I358" i="13"/>
  <c r="K712" i="8"/>
  <c r="K712" i="13"/>
  <c r="D610" i="8"/>
  <c r="D610" i="13"/>
  <c r="G674" i="8"/>
  <c r="G674" i="13"/>
  <c r="G137" i="35"/>
  <c r="I137" i="35"/>
  <c r="H332" i="8"/>
  <c r="H332" i="13"/>
  <c r="I146" i="35"/>
  <c r="G146" i="35"/>
  <c r="H341" i="8"/>
  <c r="H341" i="13"/>
  <c r="I144" i="35"/>
  <c r="G144" i="35"/>
  <c r="H339" i="13"/>
  <c r="H339" i="8"/>
  <c r="I143" i="35"/>
  <c r="G143" i="35"/>
  <c r="H338" i="8"/>
  <c r="H338" i="13"/>
  <c r="I130" i="35"/>
  <c r="G130" i="35"/>
  <c r="H325" i="8"/>
  <c r="H325" i="13"/>
  <c r="G30" i="35"/>
  <c r="I30" i="35"/>
  <c r="H225" i="13"/>
  <c r="H225" i="8"/>
  <c r="G34" i="35"/>
  <c r="I34" i="35"/>
  <c r="H229" i="13"/>
  <c r="H229" i="8"/>
  <c r="G127" i="35"/>
  <c r="I127" i="35"/>
  <c r="H322" i="13"/>
  <c r="H322" i="8"/>
  <c r="F677" i="8"/>
  <c r="F677" i="13"/>
  <c r="E704" i="8"/>
  <c r="E704" i="13"/>
  <c r="K678" i="8"/>
  <c r="K678" i="13"/>
  <c r="J340" i="13"/>
  <c r="J340" i="8"/>
  <c r="H750" i="8"/>
  <c r="H750" i="13"/>
  <c r="I411" i="13"/>
  <c r="I411" i="8"/>
  <c r="L641" i="8"/>
  <c r="L641" i="13"/>
  <c r="E791" i="8"/>
  <c r="E791" i="13"/>
  <c r="E703" i="8"/>
  <c r="E703" i="13"/>
  <c r="E246" i="8"/>
  <c r="E246" i="13"/>
  <c r="E400" i="8"/>
  <c r="E400" i="13"/>
  <c r="E295" i="8"/>
  <c r="E295" i="13"/>
  <c r="E273" i="8"/>
  <c r="E273" i="13"/>
  <c r="E410" i="8"/>
  <c r="E410" i="13"/>
  <c r="E262" i="8"/>
  <c r="E262" i="13"/>
  <c r="E409" i="8"/>
  <c r="E409" i="13"/>
  <c r="E281" i="8"/>
  <c r="E281" i="13"/>
  <c r="E297" i="8"/>
  <c r="E297" i="13"/>
  <c r="E274" i="8"/>
  <c r="E274" i="13"/>
  <c r="E371" i="8"/>
  <c r="E371" i="13"/>
  <c r="E303" i="8"/>
  <c r="E303" i="13"/>
  <c r="E299" i="8"/>
  <c r="E299" i="13"/>
  <c r="E244" i="13"/>
  <c r="E244" i="8"/>
  <c r="E346" i="8"/>
  <c r="E346" i="13"/>
  <c r="E363" i="8"/>
  <c r="E363" i="13"/>
  <c r="E685" i="8"/>
  <c r="E685" i="13"/>
  <c r="J696" i="13"/>
  <c r="J696" i="8"/>
  <c r="J242" i="8"/>
  <c r="J242" i="13"/>
  <c r="I639" i="8"/>
  <c r="I639" i="13"/>
  <c r="I616" i="13"/>
  <c r="I616" i="8"/>
  <c r="H621" i="8"/>
  <c r="H621" i="13"/>
  <c r="K621" i="8"/>
  <c r="K621" i="13"/>
  <c r="D640" i="8"/>
  <c r="D640" i="13"/>
  <c r="I791" i="8"/>
  <c r="I791" i="13"/>
  <c r="G792" i="8"/>
  <c r="G792" i="13"/>
  <c r="G745" i="8"/>
  <c r="G745" i="13"/>
  <c r="G688" i="8"/>
  <c r="G688" i="13"/>
  <c r="G695" i="8"/>
  <c r="G695" i="13"/>
  <c r="L755" i="8"/>
  <c r="L755" i="13"/>
  <c r="M665" i="8"/>
  <c r="M665" i="13"/>
  <c r="N637" i="8"/>
  <c r="N637" i="13"/>
  <c r="L699" i="8"/>
  <c r="L699" i="13"/>
  <c r="D637" i="8"/>
  <c r="D637" i="13"/>
  <c r="G747" i="8"/>
  <c r="G747" i="13"/>
  <c r="I677" i="8"/>
  <c r="I677" i="13"/>
  <c r="L715" i="8"/>
  <c r="L715" i="13"/>
  <c r="F696" i="8"/>
  <c r="F696" i="13"/>
  <c r="J223" i="8"/>
  <c r="J223" i="13"/>
  <c r="G672" i="8"/>
  <c r="G672" i="13"/>
  <c r="M730" i="8"/>
  <c r="M730" i="13"/>
  <c r="F618" i="8"/>
  <c r="F618" i="13"/>
  <c r="J745" i="8"/>
  <c r="J745" i="13"/>
  <c r="J758" i="13"/>
  <c r="J758" i="8"/>
  <c r="J710" i="8"/>
  <c r="J710" i="13"/>
  <c r="M214" i="8"/>
  <c r="M214" i="13"/>
  <c r="M394" i="13"/>
  <c r="M394" i="8"/>
  <c r="M397" i="8"/>
  <c r="M397" i="13"/>
  <c r="M334" i="8"/>
  <c r="M334" i="13"/>
  <c r="M392" i="8"/>
  <c r="M392" i="13"/>
  <c r="M332" i="8"/>
  <c r="M332" i="13"/>
  <c r="M339" i="8"/>
  <c r="M339" i="13"/>
  <c r="M341" i="8"/>
  <c r="M341" i="13"/>
  <c r="J230" i="8"/>
  <c r="J230" i="13"/>
  <c r="G819" i="8"/>
  <c r="G819" i="13"/>
  <c r="K711" i="8"/>
  <c r="K711" i="13"/>
  <c r="F212" i="8"/>
  <c r="F212" i="13"/>
  <c r="F239" i="8"/>
  <c r="F239" i="13"/>
  <c r="F206" i="13"/>
  <c r="F206" i="8"/>
  <c r="F325" i="8"/>
  <c r="F325" i="13"/>
  <c r="F236" i="13"/>
  <c r="F236" i="8"/>
  <c r="F214" i="8"/>
  <c r="F214" i="13"/>
  <c r="F210" i="13"/>
  <c r="F210" i="8"/>
  <c r="F324" i="8"/>
  <c r="F324" i="13"/>
  <c r="E675" i="8"/>
  <c r="E675" i="13"/>
  <c r="J755" i="8"/>
  <c r="J755" i="13"/>
  <c r="J647" i="8"/>
  <c r="J647" i="13"/>
  <c r="H687" i="8"/>
  <c r="H687" i="13"/>
  <c r="I405" i="8"/>
  <c r="I405" i="13"/>
  <c r="N617" i="8"/>
  <c r="N617" i="13"/>
  <c r="C679" i="8"/>
  <c r="C679" i="13"/>
  <c r="E635" i="8"/>
  <c r="E635" i="13"/>
  <c r="M739" i="8"/>
  <c r="M739" i="13"/>
  <c r="E804" i="8"/>
  <c r="E804" i="13"/>
  <c r="F676" i="8"/>
  <c r="F676" i="13"/>
  <c r="E669" i="8"/>
  <c r="E669" i="13"/>
  <c r="J762" i="13"/>
  <c r="J762" i="8"/>
  <c r="H763" i="8"/>
  <c r="H763" i="13"/>
  <c r="J328" i="13"/>
  <c r="J328" i="8"/>
  <c r="G608" i="8"/>
  <c r="G608" i="13"/>
  <c r="I609" i="8"/>
  <c r="I609" i="13"/>
  <c r="L797" i="8"/>
  <c r="L797" i="13"/>
  <c r="I804" i="8"/>
  <c r="I804" i="13"/>
  <c r="G755" i="8"/>
  <c r="G755" i="13"/>
  <c r="G663" i="8"/>
  <c r="G663" i="13"/>
  <c r="H698" i="8"/>
  <c r="H698" i="13"/>
  <c r="L801" i="8"/>
  <c r="L801" i="13"/>
  <c r="M667" i="8"/>
  <c r="M667" i="13"/>
  <c r="L694" i="8"/>
  <c r="L694" i="13"/>
  <c r="C341" i="8"/>
  <c r="C341" i="13"/>
  <c r="C329" i="8"/>
  <c r="C329" i="13"/>
  <c r="C334" i="8"/>
  <c r="C334" i="13"/>
  <c r="C230" i="8"/>
  <c r="C230" i="13"/>
  <c r="C220" i="13"/>
  <c r="C220" i="8"/>
  <c r="C239" i="8"/>
  <c r="C239" i="13"/>
  <c r="C227" i="8"/>
  <c r="C227" i="13"/>
  <c r="C327" i="13"/>
  <c r="C327" i="8"/>
  <c r="F267" i="13"/>
  <c r="F267" i="8"/>
  <c r="F390" i="8"/>
  <c r="F390" i="13"/>
  <c r="F292" i="8"/>
  <c r="F292" i="13"/>
  <c r="F269" i="8"/>
  <c r="F269" i="13"/>
  <c r="F302" i="8"/>
  <c r="F302" i="13"/>
  <c r="F355" i="13"/>
  <c r="F355" i="8"/>
  <c r="F310" i="8"/>
  <c r="F310" i="13"/>
  <c r="F277" i="8"/>
  <c r="F277" i="13"/>
  <c r="F300" i="8"/>
  <c r="F300" i="13"/>
  <c r="F345" i="8"/>
  <c r="F345" i="13"/>
  <c r="F284" i="8"/>
  <c r="F284" i="13"/>
  <c r="F275" i="8"/>
  <c r="F275" i="13"/>
  <c r="F287" i="8"/>
  <c r="F287" i="13"/>
  <c r="F283" i="8"/>
  <c r="F283" i="13"/>
  <c r="F314" i="8"/>
  <c r="F314" i="13"/>
  <c r="F291" i="8"/>
  <c r="F291" i="13"/>
  <c r="D817" i="8"/>
  <c r="D817" i="13"/>
  <c r="J663" i="8"/>
  <c r="J663" i="13"/>
  <c r="J331" i="8"/>
  <c r="J331" i="13"/>
  <c r="I630" i="8"/>
  <c r="I630" i="13"/>
  <c r="G690" i="8"/>
  <c r="G690" i="13"/>
  <c r="G294" i="8"/>
  <c r="G294" i="13"/>
  <c r="G272" i="8"/>
  <c r="G272" i="13"/>
  <c r="I673" i="8"/>
  <c r="I673" i="13"/>
  <c r="M671" i="8"/>
  <c r="M671" i="13"/>
  <c r="E393" i="8"/>
  <c r="E393" i="13"/>
  <c r="E205" i="8"/>
  <c r="E205" i="13"/>
  <c r="E235" i="8"/>
  <c r="E235" i="13"/>
  <c r="E230" i="13"/>
  <c r="E230" i="8"/>
  <c r="E329" i="8"/>
  <c r="E329" i="13"/>
  <c r="E397" i="13"/>
  <c r="E397" i="8"/>
  <c r="E335" i="8"/>
  <c r="E335" i="13"/>
  <c r="E324" i="13"/>
  <c r="E324" i="8"/>
  <c r="E225" i="8"/>
  <c r="E225" i="13"/>
  <c r="M631" i="8"/>
  <c r="M631" i="13"/>
  <c r="F617" i="8"/>
  <c r="F617" i="13"/>
  <c r="L737" i="8"/>
  <c r="L737" i="13"/>
  <c r="E681" i="8"/>
  <c r="E681" i="13"/>
  <c r="J704" i="8"/>
  <c r="J704" i="13"/>
  <c r="M754" i="8"/>
  <c r="M754" i="13"/>
  <c r="J214" i="8"/>
  <c r="J214" i="13"/>
  <c r="G615" i="8"/>
  <c r="G615" i="13"/>
  <c r="I631" i="8"/>
  <c r="I631" i="13"/>
  <c r="I618" i="8"/>
  <c r="I618" i="13"/>
  <c r="I680" i="8"/>
  <c r="I680" i="13"/>
  <c r="F758" i="8"/>
  <c r="F758" i="13"/>
  <c r="G649" i="8"/>
  <c r="G649" i="13"/>
  <c r="M784" i="8"/>
  <c r="M784" i="13"/>
  <c r="M781" i="8"/>
  <c r="M781" i="13"/>
  <c r="M661" i="8"/>
  <c r="M661" i="13"/>
  <c r="K652" i="8"/>
  <c r="K652" i="13"/>
  <c r="D341" i="8"/>
  <c r="D341" i="13"/>
  <c r="D205" i="13"/>
  <c r="D205" i="8"/>
  <c r="D340" i="8"/>
  <c r="D340" i="13"/>
  <c r="D395" i="8"/>
  <c r="D395" i="13"/>
  <c r="D222" i="8"/>
  <c r="D222" i="13"/>
  <c r="D331" i="8"/>
  <c r="D331" i="13"/>
  <c r="D233" i="8"/>
  <c r="D233" i="13"/>
  <c r="D229" i="8"/>
  <c r="D229" i="13"/>
  <c r="G801" i="8"/>
  <c r="G801" i="13"/>
  <c r="L817" i="8"/>
  <c r="L817" i="13"/>
  <c r="J217" i="8"/>
  <c r="J217" i="13"/>
  <c r="G628" i="8"/>
  <c r="G628" i="13"/>
  <c r="L809" i="8"/>
  <c r="L809" i="13"/>
  <c r="L354" i="13"/>
  <c r="L354" i="8"/>
  <c r="L371" i="13"/>
  <c r="L371" i="8"/>
  <c r="L389" i="8"/>
  <c r="L389" i="13"/>
  <c r="L370" i="8"/>
  <c r="L370" i="13"/>
  <c r="L265" i="8"/>
  <c r="L265" i="13"/>
  <c r="L253" i="8"/>
  <c r="L253" i="13"/>
  <c r="L311" i="8"/>
  <c r="L311" i="13"/>
  <c r="L356" i="8"/>
  <c r="L356" i="13"/>
  <c r="L405" i="8"/>
  <c r="L405" i="13"/>
  <c r="L358" i="8"/>
  <c r="L358" i="13"/>
  <c r="L413" i="8"/>
  <c r="L413" i="13"/>
  <c r="L363" i="8"/>
  <c r="L363" i="13"/>
  <c r="L250" i="13"/>
  <c r="L250" i="8"/>
  <c r="L287" i="8"/>
  <c r="L287" i="13"/>
  <c r="L261" i="13"/>
  <c r="L261" i="8"/>
  <c r="L309" i="13"/>
  <c r="L309" i="8"/>
  <c r="F623" i="8"/>
  <c r="F623" i="13"/>
  <c r="L740" i="8"/>
  <c r="L740" i="13"/>
  <c r="F817" i="8"/>
  <c r="F817" i="13"/>
  <c r="D684" i="8"/>
  <c r="D684" i="13"/>
  <c r="K686" i="8"/>
  <c r="K686" i="13"/>
  <c r="J329" i="8"/>
  <c r="J329" i="13"/>
  <c r="I620" i="8"/>
  <c r="I620" i="13"/>
  <c r="L727" i="8"/>
  <c r="L727" i="13"/>
  <c r="G757" i="8"/>
  <c r="G757" i="13"/>
  <c r="H753" i="8"/>
  <c r="H753" i="13"/>
  <c r="G686" i="8"/>
  <c r="G686" i="13"/>
  <c r="L753" i="8"/>
  <c r="L753" i="13"/>
  <c r="I361" i="13"/>
  <c r="I361" i="8"/>
  <c r="I312" i="8"/>
  <c r="I312" i="13"/>
  <c r="I304" i="8"/>
  <c r="I304" i="13"/>
  <c r="I296" i="13"/>
  <c r="I296" i="8"/>
  <c r="G407" i="13"/>
  <c r="G407" i="8"/>
  <c r="G399" i="8"/>
  <c r="G399" i="13"/>
  <c r="G381" i="13"/>
  <c r="G381" i="8"/>
  <c r="I244" i="8"/>
  <c r="I244" i="13"/>
  <c r="L234" i="8"/>
  <c r="L234" i="13"/>
  <c r="L225" i="8"/>
  <c r="L225" i="13"/>
  <c r="L205" i="8"/>
  <c r="L205" i="13"/>
  <c r="L329" i="8"/>
  <c r="L329" i="13"/>
  <c r="L228" i="8"/>
  <c r="L228" i="13"/>
  <c r="L209" i="8"/>
  <c r="L209" i="13"/>
  <c r="L223" i="8"/>
  <c r="L223" i="13"/>
  <c r="L208" i="8"/>
  <c r="L208" i="13"/>
  <c r="L238" i="8"/>
  <c r="L238" i="13"/>
  <c r="N620" i="8"/>
  <c r="N620" i="13"/>
  <c r="F613" i="8"/>
  <c r="F613" i="13"/>
  <c r="J646" i="8"/>
  <c r="J646" i="13"/>
  <c r="I611" i="8"/>
  <c r="I611" i="13"/>
  <c r="N634" i="8"/>
  <c r="N634" i="13"/>
  <c r="G259" i="13"/>
  <c r="G259" i="8"/>
  <c r="F679" i="8"/>
  <c r="F679" i="13"/>
  <c r="J793" i="8"/>
  <c r="J793" i="13"/>
  <c r="G641" i="8"/>
  <c r="G641" i="13"/>
  <c r="I343" i="8"/>
  <c r="I343" i="13"/>
  <c r="J93" i="35"/>
  <c r="K288" i="13"/>
  <c r="K288" i="8"/>
  <c r="J69" i="35"/>
  <c r="K264" i="8"/>
  <c r="K264" i="13"/>
  <c r="J64" i="35"/>
  <c r="K259" i="8"/>
  <c r="K259" i="13"/>
  <c r="I248" i="8"/>
  <c r="I248" i="13"/>
  <c r="G141" i="35"/>
  <c r="I141" i="35"/>
  <c r="H336" i="8"/>
  <c r="H336" i="13"/>
  <c r="I750" i="8"/>
  <c r="I750" i="13"/>
  <c r="F642" i="8"/>
  <c r="F642" i="13"/>
  <c r="E415" i="8"/>
  <c r="E415" i="13"/>
  <c r="E384" i="8"/>
  <c r="E384" i="13"/>
  <c r="E304" i="8"/>
  <c r="E304" i="13"/>
  <c r="J221" i="13"/>
  <c r="J221" i="8"/>
  <c r="I679" i="8"/>
  <c r="I679" i="13"/>
  <c r="G264" i="13"/>
  <c r="G264" i="8"/>
  <c r="I350" i="8"/>
  <c r="I350" i="13"/>
  <c r="I348" i="8"/>
  <c r="I348" i="13"/>
  <c r="M205" i="8"/>
  <c r="M205" i="13"/>
  <c r="M235" i="8"/>
  <c r="M235" i="13"/>
  <c r="F209" i="13"/>
  <c r="F209" i="8"/>
  <c r="I284" i="13"/>
  <c r="I284" i="8"/>
  <c r="H760" i="8"/>
  <c r="H760" i="13"/>
  <c r="H607" i="8"/>
  <c r="H607" i="13"/>
  <c r="L679" i="8"/>
  <c r="L679" i="13"/>
  <c r="K704" i="8"/>
  <c r="K704" i="13"/>
  <c r="C333" i="13"/>
  <c r="C333" i="8"/>
  <c r="F412" i="8"/>
  <c r="F412" i="13"/>
  <c r="F260" i="8"/>
  <c r="F260" i="13"/>
  <c r="F351" i="13"/>
  <c r="F351" i="8"/>
  <c r="L756" i="8"/>
  <c r="L756" i="13"/>
  <c r="E326" i="8"/>
  <c r="E326" i="13"/>
  <c r="E331" i="8"/>
  <c r="E331" i="13"/>
  <c r="D694" i="8"/>
  <c r="D694" i="13"/>
  <c r="L793" i="8"/>
  <c r="L793" i="13"/>
  <c r="I400" i="8"/>
  <c r="I400" i="13"/>
  <c r="D417" i="8"/>
  <c r="D417" i="13"/>
  <c r="D393" i="13"/>
  <c r="D393" i="8"/>
  <c r="G612" i="8"/>
  <c r="G612" i="13"/>
  <c r="L285" i="8"/>
  <c r="L285" i="13"/>
  <c r="L274" i="13"/>
  <c r="L274" i="8"/>
  <c r="L302" i="8"/>
  <c r="L302" i="13"/>
  <c r="L697" i="8"/>
  <c r="L697" i="13"/>
  <c r="L217" i="8"/>
  <c r="L217" i="13"/>
  <c r="L219" i="13"/>
  <c r="L219" i="8"/>
  <c r="N796" i="13"/>
  <c r="N796" i="8"/>
  <c r="I685" i="8"/>
  <c r="I685" i="13"/>
  <c r="I295" i="8"/>
  <c r="I295" i="13"/>
  <c r="E679" i="8"/>
  <c r="E679" i="13"/>
  <c r="J224" i="13"/>
  <c r="J224" i="8"/>
  <c r="H710" i="8"/>
  <c r="H710" i="13"/>
  <c r="J120" i="35"/>
  <c r="K315" i="8"/>
  <c r="K315" i="13"/>
  <c r="J177" i="35"/>
  <c r="K372" i="8"/>
  <c r="K372" i="13"/>
  <c r="J154" i="35"/>
  <c r="K349" i="13"/>
  <c r="K349" i="8"/>
  <c r="L644" i="8"/>
  <c r="L644" i="13"/>
  <c r="I678" i="8"/>
  <c r="I678" i="13"/>
  <c r="G44" i="35"/>
  <c r="I44" i="35"/>
  <c r="H239" i="13"/>
  <c r="H239" i="8"/>
  <c r="I637" i="8"/>
  <c r="I637" i="13"/>
  <c r="I313" i="13"/>
  <c r="I313" i="8"/>
  <c r="M625" i="8"/>
  <c r="M625" i="13"/>
  <c r="E609" i="8"/>
  <c r="E609" i="13"/>
  <c r="E746" i="8"/>
  <c r="E746" i="13"/>
  <c r="E408" i="8"/>
  <c r="E408" i="13"/>
  <c r="E280" i="13"/>
  <c r="E280" i="8"/>
  <c r="J805" i="13"/>
  <c r="J805" i="8"/>
  <c r="M760" i="8"/>
  <c r="M760" i="13"/>
  <c r="E671" i="8"/>
  <c r="E671" i="13"/>
  <c r="M229" i="8"/>
  <c r="M229" i="13"/>
  <c r="H635" i="8"/>
  <c r="H635" i="13"/>
  <c r="F213" i="8"/>
  <c r="F213" i="13"/>
  <c r="F224" i="8"/>
  <c r="F224" i="13"/>
  <c r="M649" i="8"/>
  <c r="M649" i="13"/>
  <c r="C225" i="13"/>
  <c r="C225" i="8"/>
  <c r="F288" i="8"/>
  <c r="F288" i="13"/>
  <c r="F352" i="8"/>
  <c r="F352" i="13"/>
  <c r="F289" i="8"/>
  <c r="F289" i="13"/>
  <c r="E223" i="8"/>
  <c r="E223" i="13"/>
  <c r="E211" i="13"/>
  <c r="E211" i="8"/>
  <c r="F688" i="8"/>
  <c r="F688" i="13"/>
  <c r="I627" i="8"/>
  <c r="I627" i="13"/>
  <c r="D325" i="8"/>
  <c r="D325" i="13"/>
  <c r="D217" i="8"/>
  <c r="D217" i="13"/>
  <c r="L270" i="13"/>
  <c r="L270" i="8"/>
  <c r="L255" i="8"/>
  <c r="L255" i="13"/>
  <c r="L350" i="8"/>
  <c r="L350" i="13"/>
  <c r="L418" i="8"/>
  <c r="L418" i="13"/>
  <c r="J761" i="13"/>
  <c r="J761" i="8"/>
  <c r="J693" i="8"/>
  <c r="J693" i="13"/>
  <c r="J228" i="8"/>
  <c r="J228" i="13"/>
  <c r="I275" i="13"/>
  <c r="I275" i="8"/>
  <c r="I365" i="8"/>
  <c r="I365" i="13"/>
  <c r="L215" i="8"/>
  <c r="L215" i="13"/>
  <c r="L214" i="8"/>
  <c r="L214" i="13"/>
  <c r="E706" i="8"/>
  <c r="E706" i="13"/>
  <c r="D802" i="8"/>
  <c r="D802" i="13"/>
  <c r="F691" i="8"/>
  <c r="F691" i="13"/>
  <c r="J695" i="8"/>
  <c r="J695" i="13"/>
  <c r="J396" i="13"/>
  <c r="J396" i="8"/>
  <c r="I694" i="8"/>
  <c r="I694" i="13"/>
  <c r="L691" i="8"/>
  <c r="L691" i="13"/>
  <c r="L680" i="8"/>
  <c r="L680" i="13"/>
  <c r="J82" i="35"/>
  <c r="K277" i="8"/>
  <c r="K277" i="13"/>
  <c r="J165" i="35"/>
  <c r="K360" i="8"/>
  <c r="K360" i="13"/>
  <c r="J87" i="35"/>
  <c r="K282" i="8"/>
  <c r="K282" i="13"/>
  <c r="J212" i="35"/>
  <c r="K407" i="8"/>
  <c r="K407" i="13"/>
  <c r="D617" i="8"/>
  <c r="D617" i="13"/>
  <c r="G28" i="35"/>
  <c r="I28" i="35"/>
  <c r="H223" i="13"/>
  <c r="H223" i="8"/>
  <c r="H629" i="8"/>
  <c r="H629" i="13"/>
  <c r="E349" i="8"/>
  <c r="E349" i="13"/>
  <c r="E265" i="8"/>
  <c r="E265" i="13"/>
  <c r="E365" i="8"/>
  <c r="E365" i="13"/>
  <c r="L690" i="8"/>
  <c r="L690" i="13"/>
  <c r="K807" i="8"/>
  <c r="K807" i="13"/>
  <c r="M239" i="8"/>
  <c r="M239" i="13"/>
  <c r="G622" i="8"/>
  <c r="G622" i="13"/>
  <c r="F223" i="8"/>
  <c r="F223" i="13"/>
  <c r="J326" i="8"/>
  <c r="J326" i="13"/>
  <c r="G691" i="8"/>
  <c r="G691" i="13"/>
  <c r="F280" i="8"/>
  <c r="F280" i="13"/>
  <c r="L400" i="8"/>
  <c r="L400" i="13"/>
  <c r="L619" i="8"/>
  <c r="L619" i="13"/>
  <c r="F802" i="8"/>
  <c r="F802" i="13"/>
  <c r="F649" i="8"/>
  <c r="F649" i="13"/>
  <c r="H767" i="8"/>
  <c r="H767" i="13"/>
  <c r="H692" i="8"/>
  <c r="H692" i="13"/>
  <c r="G619" i="8"/>
  <c r="G619" i="13"/>
  <c r="M685" i="8"/>
  <c r="M685" i="13"/>
  <c r="F709" i="8"/>
  <c r="F709" i="13"/>
  <c r="K766" i="8"/>
  <c r="K766" i="13"/>
  <c r="M633" i="8"/>
  <c r="M633" i="13"/>
  <c r="F672" i="8"/>
  <c r="F672" i="13"/>
  <c r="J766" i="13"/>
  <c r="J766" i="8"/>
  <c r="I643" i="8"/>
  <c r="I643" i="13"/>
  <c r="I681" i="13"/>
  <c r="I681" i="8"/>
  <c r="H709" i="8"/>
  <c r="H709" i="13"/>
  <c r="L772" i="8"/>
  <c r="L772" i="13"/>
  <c r="L654" i="8"/>
  <c r="L654" i="13"/>
  <c r="J104" i="35"/>
  <c r="K299" i="8"/>
  <c r="K299" i="13"/>
  <c r="J96" i="35"/>
  <c r="K291" i="8"/>
  <c r="K291" i="13"/>
  <c r="J88" i="35"/>
  <c r="K283" i="8"/>
  <c r="K283" i="13"/>
  <c r="J163" i="35"/>
  <c r="K358" i="8"/>
  <c r="K358" i="13"/>
  <c r="J51" i="35"/>
  <c r="K246" i="8"/>
  <c r="K246" i="13"/>
  <c r="J52" i="35"/>
  <c r="K247" i="13"/>
  <c r="K247" i="8"/>
  <c r="J156" i="35"/>
  <c r="K351" i="8"/>
  <c r="K351" i="13"/>
  <c r="J70" i="35"/>
  <c r="K265" i="13"/>
  <c r="K265" i="8"/>
  <c r="J50" i="35"/>
  <c r="K245" i="13"/>
  <c r="K245" i="8"/>
  <c r="J207" i="35"/>
  <c r="K402" i="8"/>
  <c r="K402" i="13"/>
  <c r="J180" i="35"/>
  <c r="K375" i="13"/>
  <c r="K375" i="8"/>
  <c r="J84" i="35"/>
  <c r="K279" i="8"/>
  <c r="K279" i="13"/>
  <c r="J208" i="35"/>
  <c r="K403" i="8"/>
  <c r="K403" i="13"/>
  <c r="J92" i="35"/>
  <c r="K287" i="8"/>
  <c r="K287" i="13"/>
  <c r="J218" i="35"/>
  <c r="K413" i="8"/>
  <c r="K413" i="13"/>
  <c r="K612" i="8"/>
  <c r="K612" i="13"/>
  <c r="H793" i="8"/>
  <c r="H793" i="13"/>
  <c r="I682" i="8"/>
  <c r="I682" i="13"/>
  <c r="M749" i="8"/>
  <c r="M749" i="13"/>
  <c r="K698" i="8"/>
  <c r="K698" i="13"/>
  <c r="C610" i="8"/>
  <c r="C610" i="13"/>
  <c r="I674" i="13"/>
  <c r="I674" i="8"/>
  <c r="M810" i="8"/>
  <c r="M810" i="13"/>
  <c r="I303" i="13"/>
  <c r="I303" i="8"/>
  <c r="I363" i="8"/>
  <c r="I363" i="13"/>
  <c r="G39" i="35"/>
  <c r="I39" i="35"/>
  <c r="H234" i="8"/>
  <c r="H234" i="13"/>
  <c r="G35" i="35"/>
  <c r="I35" i="35"/>
  <c r="H230" i="8"/>
  <c r="H230" i="13"/>
  <c r="I136" i="35"/>
  <c r="G136" i="35"/>
  <c r="H331" i="13"/>
  <c r="H331" i="8"/>
  <c r="G135" i="35"/>
  <c r="I135" i="35"/>
  <c r="H330" i="8"/>
  <c r="H330" i="13"/>
  <c r="I133" i="35"/>
  <c r="G133" i="35"/>
  <c r="H328" i="8"/>
  <c r="H328" i="13"/>
  <c r="I200" i="35"/>
  <c r="H395" i="8"/>
  <c r="H395" i="13"/>
  <c r="G200" i="35"/>
  <c r="I128" i="35"/>
  <c r="G128" i="35"/>
  <c r="H323" i="8"/>
  <c r="H323" i="13"/>
  <c r="G11" i="35"/>
  <c r="I11" i="35"/>
  <c r="H206" i="8"/>
  <c r="H206" i="13"/>
  <c r="E677" i="8"/>
  <c r="E677" i="13"/>
  <c r="D704" i="8"/>
  <c r="D704" i="13"/>
  <c r="J678" i="8"/>
  <c r="J678" i="13"/>
  <c r="G750" i="8"/>
  <c r="G750" i="13"/>
  <c r="M740" i="8"/>
  <c r="M740" i="13"/>
  <c r="D647" i="8"/>
  <c r="D647" i="13"/>
  <c r="L736" i="8"/>
  <c r="L736" i="13"/>
  <c r="M613" i="8"/>
  <c r="M613" i="13"/>
  <c r="F678" i="8"/>
  <c r="F678" i="13"/>
  <c r="E372" i="8"/>
  <c r="E372" i="13"/>
  <c r="E399" i="13"/>
  <c r="E399" i="8"/>
  <c r="E357" i="13"/>
  <c r="E357" i="8"/>
  <c r="E264" i="8"/>
  <c r="E264" i="13"/>
  <c r="E353" i="8"/>
  <c r="E353" i="13"/>
  <c r="E283" i="8"/>
  <c r="E283" i="13"/>
  <c r="E288" i="8"/>
  <c r="E288" i="13"/>
  <c r="E257" i="8"/>
  <c r="E257" i="13"/>
  <c r="E289" i="8"/>
  <c r="E289" i="13"/>
  <c r="E403" i="13"/>
  <c r="E403" i="8"/>
  <c r="E377" i="8"/>
  <c r="E377" i="13"/>
  <c r="E292" i="8"/>
  <c r="E292" i="13"/>
  <c r="E386" i="8"/>
  <c r="E386" i="13"/>
  <c r="E266" i="8"/>
  <c r="E266" i="13"/>
  <c r="E271" i="8"/>
  <c r="E271" i="13"/>
  <c r="E354" i="8"/>
  <c r="E354" i="13"/>
  <c r="E376" i="8"/>
  <c r="E376" i="13"/>
  <c r="D685" i="8"/>
  <c r="D685" i="13"/>
  <c r="J210" i="8"/>
  <c r="J210" i="13"/>
  <c r="G621" i="8"/>
  <c r="G621" i="13"/>
  <c r="D609" i="8"/>
  <c r="D609" i="13"/>
  <c r="E641" i="8"/>
  <c r="E641" i="13"/>
  <c r="H820" i="8"/>
  <c r="H820" i="13"/>
  <c r="H754" i="8"/>
  <c r="H754" i="13"/>
  <c r="I792" i="8"/>
  <c r="I792" i="13"/>
  <c r="I745" i="8"/>
  <c r="I745" i="13"/>
  <c r="I688" i="8"/>
  <c r="I688" i="13"/>
  <c r="M820" i="8"/>
  <c r="M820" i="13"/>
  <c r="L757" i="8"/>
  <c r="L757" i="13"/>
  <c r="L665" i="8"/>
  <c r="L665" i="13"/>
  <c r="K699" i="8"/>
  <c r="K699" i="13"/>
  <c r="C637" i="8"/>
  <c r="C637" i="13"/>
  <c r="M752" i="8"/>
  <c r="M752" i="13"/>
  <c r="K715" i="8"/>
  <c r="K715" i="13"/>
  <c r="E696" i="8"/>
  <c r="E696" i="13"/>
  <c r="I672" i="8"/>
  <c r="I672" i="13"/>
  <c r="N629" i="8"/>
  <c r="N629" i="13"/>
  <c r="D695" i="8"/>
  <c r="D695" i="13"/>
  <c r="M796" i="13"/>
  <c r="M796" i="8"/>
  <c r="J681" i="13"/>
  <c r="J681" i="8"/>
  <c r="K753" i="13"/>
  <c r="K753" i="8"/>
  <c r="M224" i="8"/>
  <c r="M224" i="13"/>
  <c r="M211" i="13"/>
  <c r="M211" i="8"/>
  <c r="M327" i="8"/>
  <c r="M327" i="13"/>
  <c r="M324" i="13"/>
  <c r="M324" i="8"/>
  <c r="M333" i="8"/>
  <c r="M333" i="13"/>
  <c r="M323" i="8"/>
  <c r="M323" i="13"/>
  <c r="M237" i="8"/>
  <c r="M237" i="13"/>
  <c r="M331" i="13"/>
  <c r="M331" i="8"/>
  <c r="J205" i="8"/>
  <c r="J205" i="13"/>
  <c r="I819" i="8"/>
  <c r="I819" i="13"/>
  <c r="H610" i="8"/>
  <c r="H610" i="13"/>
  <c r="F417" i="8"/>
  <c r="F417" i="13"/>
  <c r="F337" i="8"/>
  <c r="F337" i="13"/>
  <c r="F208" i="8"/>
  <c r="F208" i="13"/>
  <c r="F323" i="8"/>
  <c r="F323" i="13"/>
  <c r="F232" i="8"/>
  <c r="F232" i="13"/>
  <c r="F237" i="13"/>
  <c r="F237" i="8"/>
  <c r="F340" i="8"/>
  <c r="F340" i="13"/>
  <c r="F329" i="8"/>
  <c r="F329" i="13"/>
  <c r="J231" i="8"/>
  <c r="J231" i="13"/>
  <c r="H759" i="8"/>
  <c r="H759" i="13"/>
  <c r="G687" i="8"/>
  <c r="G687" i="13"/>
  <c r="D801" i="8"/>
  <c r="D801" i="13"/>
  <c r="L739" i="8"/>
  <c r="L739" i="13"/>
  <c r="E676" i="8"/>
  <c r="E676" i="13"/>
  <c r="H762" i="8"/>
  <c r="H762" i="13"/>
  <c r="J233" i="8"/>
  <c r="J233" i="13"/>
  <c r="I608" i="8"/>
  <c r="I608" i="13"/>
  <c r="K797" i="13"/>
  <c r="K797" i="8"/>
  <c r="G804" i="8"/>
  <c r="G804" i="13"/>
  <c r="I755" i="8"/>
  <c r="I755" i="13"/>
  <c r="H802" i="8"/>
  <c r="H802" i="13"/>
  <c r="I663" i="8"/>
  <c r="I663" i="13"/>
  <c r="G698" i="8"/>
  <c r="G698" i="13"/>
  <c r="M783" i="8"/>
  <c r="M783" i="13"/>
  <c r="L667" i="8"/>
  <c r="L667" i="13"/>
  <c r="I354" i="13"/>
  <c r="I354" i="8"/>
  <c r="G346" i="13"/>
  <c r="G346" i="8"/>
  <c r="G418" i="8"/>
  <c r="G418" i="13"/>
  <c r="G261" i="13"/>
  <c r="G261" i="8"/>
  <c r="G252" i="13"/>
  <c r="G252" i="8"/>
  <c r="G277" i="13"/>
  <c r="G277" i="8"/>
  <c r="G262" i="13"/>
  <c r="G262" i="8"/>
  <c r="G380" i="8"/>
  <c r="G380" i="13"/>
  <c r="K694" i="8"/>
  <c r="K694" i="13"/>
  <c r="C210" i="8"/>
  <c r="C210" i="13"/>
  <c r="C335" i="8"/>
  <c r="C335" i="13"/>
  <c r="C228" i="8"/>
  <c r="C228" i="13"/>
  <c r="C242" i="13"/>
  <c r="C242" i="8"/>
  <c r="C223" i="13"/>
  <c r="C223" i="8"/>
  <c r="C340" i="8"/>
  <c r="C340" i="13"/>
  <c r="C211" i="13"/>
  <c r="C211" i="8"/>
  <c r="C237" i="8"/>
  <c r="C237" i="13"/>
  <c r="F311" i="8"/>
  <c r="F311" i="13"/>
  <c r="F286" i="8"/>
  <c r="F286" i="13"/>
  <c r="F257" i="8"/>
  <c r="F257" i="13"/>
  <c r="F244" i="8"/>
  <c r="F244" i="13"/>
  <c r="F265" i="8"/>
  <c r="F265" i="13"/>
  <c r="F262" i="8"/>
  <c r="F262" i="13"/>
  <c r="F274" i="8"/>
  <c r="F274" i="13"/>
  <c r="F253" i="8"/>
  <c r="F253" i="13"/>
  <c r="F360" i="8"/>
  <c r="F360" i="13"/>
  <c r="F362" i="8"/>
  <c r="F362" i="13"/>
  <c r="F308" i="13"/>
  <c r="F308" i="8"/>
  <c r="F411" i="8"/>
  <c r="F411" i="13"/>
  <c r="F389" i="8"/>
  <c r="F389" i="13"/>
  <c r="F407" i="13"/>
  <c r="F407" i="8"/>
  <c r="F255" i="8"/>
  <c r="F255" i="13"/>
  <c r="F418" i="8"/>
  <c r="F418" i="13"/>
  <c r="C817" i="8"/>
  <c r="C817" i="13"/>
  <c r="H632" i="8"/>
  <c r="H632" i="13"/>
  <c r="I690" i="8"/>
  <c r="I690" i="13"/>
  <c r="M742" i="8"/>
  <c r="M742" i="13"/>
  <c r="H669" i="8"/>
  <c r="H669" i="13"/>
  <c r="L671" i="8"/>
  <c r="L671" i="13"/>
  <c r="I274" i="8"/>
  <c r="I274" i="13"/>
  <c r="E322" i="8"/>
  <c r="E322" i="13"/>
  <c r="E394" i="13"/>
  <c r="E394" i="8"/>
  <c r="E213" i="13"/>
  <c r="E213" i="8"/>
  <c r="E234" i="13"/>
  <c r="E234" i="8"/>
  <c r="E207" i="13"/>
  <c r="E207" i="8"/>
  <c r="E206" i="8"/>
  <c r="E206" i="13"/>
  <c r="E216" i="8"/>
  <c r="E216" i="13"/>
  <c r="E224" i="8"/>
  <c r="E224" i="13"/>
  <c r="N614" i="8"/>
  <c r="N614" i="13"/>
  <c r="D652" i="8"/>
  <c r="D652" i="13"/>
  <c r="E617" i="8"/>
  <c r="E617" i="13"/>
  <c r="L631" i="8"/>
  <c r="L631" i="13"/>
  <c r="F671" i="8"/>
  <c r="F671" i="13"/>
  <c r="D681" i="8"/>
  <c r="D681" i="13"/>
  <c r="J801" i="8"/>
  <c r="J801" i="13"/>
  <c r="J792" i="8"/>
  <c r="J792" i="13"/>
  <c r="J649" i="13"/>
  <c r="J649" i="8"/>
  <c r="J393" i="8"/>
  <c r="J393" i="13"/>
  <c r="I615" i="13"/>
  <c r="I615" i="8"/>
  <c r="G680" i="8"/>
  <c r="G680" i="13"/>
  <c r="I758" i="8"/>
  <c r="I758" i="13"/>
  <c r="H671" i="8"/>
  <c r="H671" i="13"/>
  <c r="L784" i="8"/>
  <c r="L784" i="13"/>
  <c r="L781" i="8"/>
  <c r="L781" i="13"/>
  <c r="L661" i="8"/>
  <c r="L661" i="13"/>
  <c r="L747" i="8"/>
  <c r="L747" i="13"/>
  <c r="L681" i="8"/>
  <c r="L681" i="13"/>
  <c r="K660" i="8"/>
  <c r="K660" i="13"/>
  <c r="D210" i="8"/>
  <c r="D210" i="13"/>
  <c r="D334" i="8"/>
  <c r="D334" i="13"/>
  <c r="D231" i="13"/>
  <c r="D231" i="8"/>
  <c r="D332" i="8"/>
  <c r="D332" i="13"/>
  <c r="D239" i="8"/>
  <c r="D239" i="13"/>
  <c r="D232" i="8"/>
  <c r="D232" i="13"/>
  <c r="D333" i="13"/>
  <c r="D333" i="8"/>
  <c r="D206" i="8"/>
  <c r="D206" i="13"/>
  <c r="M733" i="8"/>
  <c r="M733" i="13"/>
  <c r="F687" i="8"/>
  <c r="F687" i="13"/>
  <c r="J803" i="13"/>
  <c r="J803" i="8"/>
  <c r="K657" i="8"/>
  <c r="K657" i="13"/>
  <c r="M806" i="8"/>
  <c r="M806" i="13"/>
  <c r="M782" i="8"/>
  <c r="M782" i="13"/>
  <c r="G352" i="13"/>
  <c r="G352" i="8"/>
  <c r="G372" i="8"/>
  <c r="G372" i="13"/>
  <c r="M610" i="8"/>
  <c r="M610" i="13"/>
  <c r="K705" i="13"/>
  <c r="K705" i="8"/>
  <c r="I628" i="8"/>
  <c r="I628" i="13"/>
  <c r="H806" i="8"/>
  <c r="H806" i="13"/>
  <c r="I310" i="13"/>
  <c r="I310" i="8"/>
  <c r="G375" i="8"/>
  <c r="G375" i="13"/>
  <c r="L313" i="13"/>
  <c r="L313" i="8"/>
  <c r="L372" i="8"/>
  <c r="L372" i="13"/>
  <c r="L295" i="8"/>
  <c r="L295" i="13"/>
  <c r="L379" i="8"/>
  <c r="L379" i="13"/>
  <c r="L258" i="8"/>
  <c r="L258" i="13"/>
  <c r="L357" i="8"/>
  <c r="L357" i="13"/>
  <c r="L286" i="8"/>
  <c r="L286" i="13"/>
  <c r="L316" i="8"/>
  <c r="L316" i="13"/>
  <c r="L406" i="8"/>
  <c r="L406" i="13"/>
  <c r="L361" i="8"/>
  <c r="L361" i="13"/>
  <c r="L415" i="8"/>
  <c r="L415" i="13"/>
  <c r="L279" i="8"/>
  <c r="L279" i="13"/>
  <c r="L364" i="8"/>
  <c r="L364" i="13"/>
  <c r="L306" i="8"/>
  <c r="L306" i="13"/>
  <c r="L276" i="8"/>
  <c r="L276" i="13"/>
  <c r="L310" i="8"/>
  <c r="L310" i="13"/>
  <c r="M726" i="8"/>
  <c r="M726" i="13"/>
  <c r="M735" i="8"/>
  <c r="M735" i="13"/>
  <c r="E817" i="8"/>
  <c r="E817" i="13"/>
  <c r="F647" i="8"/>
  <c r="F647" i="13"/>
  <c r="E697" i="8"/>
  <c r="E697" i="13"/>
  <c r="H719" i="8"/>
  <c r="H719" i="13"/>
  <c r="K666" i="8"/>
  <c r="K666" i="13"/>
  <c r="J686" i="8"/>
  <c r="J686" i="13"/>
  <c r="J225" i="13"/>
  <c r="J225" i="8"/>
  <c r="H613" i="8"/>
  <c r="H613" i="13"/>
  <c r="K727" i="13"/>
  <c r="K727" i="8"/>
  <c r="F757" i="8"/>
  <c r="F757" i="13"/>
  <c r="F753" i="8"/>
  <c r="F753" i="13"/>
  <c r="H686" i="8"/>
  <c r="H686" i="13"/>
  <c r="L765" i="8"/>
  <c r="L765" i="13"/>
  <c r="G361" i="8"/>
  <c r="G361" i="13"/>
  <c r="G312" i="8"/>
  <c r="G312" i="13"/>
  <c r="G304" i="8"/>
  <c r="G304" i="13"/>
  <c r="G296" i="8"/>
  <c r="G296" i="13"/>
  <c r="I407" i="8"/>
  <c r="I407" i="13"/>
  <c r="I399" i="8"/>
  <c r="I399" i="13"/>
  <c r="I381" i="13"/>
  <c r="I381" i="8"/>
  <c r="G244" i="8"/>
  <c r="G244" i="13"/>
  <c r="K751" i="13"/>
  <c r="K751" i="8"/>
  <c r="K672" i="8"/>
  <c r="K672" i="13"/>
  <c r="L240" i="8"/>
  <c r="L240" i="13"/>
  <c r="L337" i="8"/>
  <c r="L337" i="13"/>
  <c r="L324" i="8"/>
  <c r="L324" i="13"/>
  <c r="L222" i="13"/>
  <c r="L222" i="8"/>
  <c r="L327" i="8"/>
  <c r="L327" i="13"/>
  <c r="L224" i="8"/>
  <c r="L224" i="13"/>
  <c r="L237" i="8"/>
  <c r="L237" i="13"/>
  <c r="L330" i="8"/>
  <c r="L330" i="13"/>
  <c r="M620" i="8"/>
  <c r="M620" i="13"/>
  <c r="E613" i="8"/>
  <c r="E613" i="13"/>
  <c r="J706" i="8"/>
  <c r="J706" i="13"/>
  <c r="J232" i="13"/>
  <c r="J232" i="8"/>
  <c r="H685" i="8"/>
  <c r="H685" i="13"/>
  <c r="M693" i="8"/>
  <c r="M693" i="13"/>
  <c r="J676" i="13"/>
  <c r="J676" i="8"/>
  <c r="J218" i="13"/>
  <c r="J218" i="8"/>
  <c r="I614" i="13"/>
  <c r="I614" i="8"/>
  <c r="H696" i="8"/>
  <c r="H696" i="13"/>
  <c r="I351" i="13"/>
  <c r="I351" i="8"/>
  <c r="J118" i="35"/>
  <c r="K313" i="8"/>
  <c r="K313" i="13"/>
  <c r="J57" i="35"/>
  <c r="K252" i="8"/>
  <c r="K252" i="13"/>
  <c r="J214" i="35"/>
  <c r="K409" i="13"/>
  <c r="K409" i="8"/>
  <c r="D618" i="8"/>
  <c r="D618" i="13"/>
  <c r="L695" i="8"/>
  <c r="L695" i="13"/>
  <c r="G289" i="8"/>
  <c r="G289" i="13"/>
  <c r="G22" i="35"/>
  <c r="I22" i="35"/>
  <c r="H217" i="13"/>
  <c r="H217" i="8"/>
  <c r="E272" i="8"/>
  <c r="E272" i="13"/>
  <c r="E348" i="8"/>
  <c r="E348" i="13"/>
  <c r="E275" i="8"/>
  <c r="E275" i="13"/>
  <c r="H636" i="8"/>
  <c r="H636" i="13"/>
  <c r="E614" i="8"/>
  <c r="E614" i="13"/>
  <c r="F711" i="8"/>
  <c r="F711" i="13"/>
  <c r="G247" i="8"/>
  <c r="G247" i="13"/>
  <c r="H646" i="8"/>
  <c r="H646" i="13"/>
  <c r="G299" i="8"/>
  <c r="G299" i="13"/>
  <c r="J238" i="8"/>
  <c r="J238" i="13"/>
  <c r="M775" i="8"/>
  <c r="M775" i="13"/>
  <c r="M242" i="8"/>
  <c r="M242" i="13"/>
  <c r="M326" i="13"/>
  <c r="M326" i="8"/>
  <c r="G391" i="8"/>
  <c r="G391" i="13"/>
  <c r="F326" i="8"/>
  <c r="F326" i="13"/>
  <c r="M724" i="8"/>
  <c r="M724" i="13"/>
  <c r="L743" i="8"/>
  <c r="L743" i="13"/>
  <c r="E820" i="8"/>
  <c r="E820" i="13"/>
  <c r="H747" i="8"/>
  <c r="H747" i="13"/>
  <c r="K730" i="8"/>
  <c r="K730" i="13"/>
  <c r="D607" i="13"/>
  <c r="D607" i="8"/>
  <c r="K714" i="8"/>
  <c r="K714" i="13"/>
  <c r="C337" i="8"/>
  <c r="C337" i="13"/>
  <c r="C332" i="8"/>
  <c r="C332" i="13"/>
  <c r="F248" i="8"/>
  <c r="F248" i="13"/>
  <c r="F344" i="8"/>
  <c r="F344" i="13"/>
  <c r="F381" i="8"/>
  <c r="F381" i="13"/>
  <c r="G409" i="8"/>
  <c r="G409" i="13"/>
  <c r="G669" i="8"/>
  <c r="G669" i="13"/>
  <c r="E238" i="8"/>
  <c r="E238" i="13"/>
  <c r="E219" i="8"/>
  <c r="E219" i="13"/>
  <c r="E701" i="8"/>
  <c r="E701" i="13"/>
  <c r="J690" i="8"/>
  <c r="J690" i="13"/>
  <c r="J234" i="8"/>
  <c r="J234" i="13"/>
  <c r="I345" i="13"/>
  <c r="I345" i="8"/>
  <c r="I307" i="8"/>
  <c r="I307" i="13"/>
  <c r="L804" i="8"/>
  <c r="L804" i="13"/>
  <c r="D228" i="13"/>
  <c r="D228" i="8"/>
  <c r="K697" i="8"/>
  <c r="K697" i="13"/>
  <c r="L627" i="8"/>
  <c r="L627" i="13"/>
  <c r="L283" i="8"/>
  <c r="L283" i="13"/>
  <c r="L401" i="8"/>
  <c r="L401" i="13"/>
  <c r="L284" i="8"/>
  <c r="L284" i="13"/>
  <c r="H761" i="8"/>
  <c r="H761" i="13"/>
  <c r="J700" i="13"/>
  <c r="J700" i="8"/>
  <c r="J337" i="13"/>
  <c r="J337" i="8"/>
  <c r="G689" i="8"/>
  <c r="G689" i="13"/>
  <c r="K759" i="8"/>
  <c r="K759" i="13"/>
  <c r="L339" i="8"/>
  <c r="L339" i="13"/>
  <c r="F706" i="8"/>
  <c r="F706" i="13"/>
  <c r="I383" i="13"/>
  <c r="I383" i="8"/>
  <c r="L642" i="8"/>
  <c r="L642" i="13"/>
  <c r="I641" i="13"/>
  <c r="I641" i="8"/>
  <c r="H694" i="8"/>
  <c r="H694" i="13"/>
  <c r="J100" i="35"/>
  <c r="K295" i="8"/>
  <c r="K295" i="13"/>
  <c r="J99" i="35"/>
  <c r="K294" i="8"/>
  <c r="K294" i="13"/>
  <c r="J55" i="35"/>
  <c r="K250" i="8"/>
  <c r="K250" i="13"/>
  <c r="J183" i="35"/>
  <c r="K378" i="8"/>
  <c r="K378" i="13"/>
  <c r="C618" i="8"/>
  <c r="C618" i="13"/>
  <c r="G347" i="8"/>
  <c r="G347" i="13"/>
  <c r="H396" i="8"/>
  <c r="H396" i="13"/>
  <c r="G201" i="35"/>
  <c r="I201" i="35"/>
  <c r="H660" i="8"/>
  <c r="H660" i="13"/>
  <c r="C669" i="8"/>
  <c r="C669" i="13"/>
  <c r="E263" i="8"/>
  <c r="E263" i="13"/>
  <c r="E285" i="8"/>
  <c r="E285" i="13"/>
  <c r="E252" i="8"/>
  <c r="E252" i="13"/>
  <c r="G636" i="8"/>
  <c r="G636" i="13"/>
  <c r="G679" i="8"/>
  <c r="G679" i="13"/>
  <c r="L668" i="8"/>
  <c r="L668" i="13"/>
  <c r="F803" i="8"/>
  <c r="F803" i="13"/>
  <c r="M210" i="8"/>
  <c r="M210" i="13"/>
  <c r="M208" i="8"/>
  <c r="M208" i="13"/>
  <c r="J330" i="13"/>
  <c r="J330" i="8"/>
  <c r="H625" i="8"/>
  <c r="H625" i="13"/>
  <c r="I391" i="8"/>
  <c r="I391" i="13"/>
  <c r="F227" i="8"/>
  <c r="F227" i="13"/>
  <c r="F759" i="8"/>
  <c r="F759" i="13"/>
  <c r="L795" i="8"/>
  <c r="L795" i="13"/>
  <c r="I626" i="8"/>
  <c r="I626" i="13"/>
  <c r="C607" i="8"/>
  <c r="C607" i="13"/>
  <c r="G712" i="8"/>
  <c r="G712" i="13"/>
  <c r="C336" i="8"/>
  <c r="C336" i="13"/>
  <c r="C208" i="8"/>
  <c r="C208" i="13"/>
  <c r="F359" i="8"/>
  <c r="F359" i="13"/>
  <c r="F370" i="8"/>
  <c r="F370" i="13"/>
  <c r="I409" i="13"/>
  <c r="I409" i="8"/>
  <c r="F608" i="8"/>
  <c r="F608" i="13"/>
  <c r="M669" i="8"/>
  <c r="M669" i="13"/>
  <c r="E373" i="13"/>
  <c r="E373" i="8"/>
  <c r="E248" i="13"/>
  <c r="E248" i="8"/>
  <c r="E310" i="8"/>
  <c r="E310" i="13"/>
  <c r="J817" i="13"/>
  <c r="J817" i="8"/>
  <c r="I636" i="8"/>
  <c r="I636" i="13"/>
  <c r="M682" i="8"/>
  <c r="M682" i="13"/>
  <c r="N725" i="8"/>
  <c r="N725" i="13"/>
  <c r="L701" i="8"/>
  <c r="L701" i="13"/>
  <c r="K741" i="8"/>
  <c r="K741" i="13"/>
  <c r="L774" i="8"/>
  <c r="L774" i="13"/>
  <c r="D686" i="8"/>
  <c r="D686" i="13"/>
  <c r="J709" i="8"/>
  <c r="J709" i="13"/>
  <c r="M234" i="8"/>
  <c r="M234" i="13"/>
  <c r="F394" i="8"/>
  <c r="F394" i="13"/>
  <c r="F234" i="8"/>
  <c r="F234" i="13"/>
  <c r="I607" i="8"/>
  <c r="I607" i="13"/>
  <c r="G293" i="8"/>
  <c r="G293" i="13"/>
  <c r="C392" i="13"/>
  <c r="C392" i="8"/>
  <c r="H630" i="8"/>
  <c r="H630" i="13"/>
  <c r="H643" i="8"/>
  <c r="H643" i="13"/>
  <c r="L796" i="13"/>
  <c r="L796" i="8"/>
  <c r="E792" i="8"/>
  <c r="E792" i="13"/>
  <c r="F819" i="8"/>
  <c r="F819" i="13"/>
  <c r="E709" i="8"/>
  <c r="E709" i="13"/>
  <c r="E654" i="8"/>
  <c r="E654" i="13"/>
  <c r="J654" i="8"/>
  <c r="J654" i="13"/>
  <c r="J227" i="8"/>
  <c r="J227" i="13"/>
  <c r="H614" i="8"/>
  <c r="H614" i="13"/>
  <c r="I752" i="13"/>
  <c r="I752" i="8"/>
  <c r="H648" i="8"/>
  <c r="H648" i="13"/>
  <c r="G703" i="8"/>
  <c r="G703" i="13"/>
  <c r="M659" i="8"/>
  <c r="M659" i="13"/>
  <c r="J75" i="35"/>
  <c r="K270" i="8"/>
  <c r="K270" i="13"/>
  <c r="N621" i="8"/>
  <c r="N621" i="13"/>
  <c r="E819" i="8"/>
  <c r="E819" i="13"/>
  <c r="L633" i="8"/>
  <c r="L633" i="13"/>
  <c r="F652" i="8"/>
  <c r="F652" i="13"/>
  <c r="D654" i="8"/>
  <c r="D654" i="13"/>
  <c r="K793" i="8"/>
  <c r="K793" i="13"/>
  <c r="H766" i="8"/>
  <c r="H766" i="13"/>
  <c r="K675" i="13"/>
  <c r="K675" i="8"/>
  <c r="J701" i="8"/>
  <c r="J701" i="13"/>
  <c r="J206" i="8"/>
  <c r="J206" i="13"/>
  <c r="H641" i="8"/>
  <c r="H641" i="13"/>
  <c r="G614" i="8"/>
  <c r="G614" i="13"/>
  <c r="L634" i="8"/>
  <c r="L634" i="13"/>
  <c r="G681" i="8"/>
  <c r="G681" i="13"/>
  <c r="G752" i="8"/>
  <c r="G752" i="13"/>
  <c r="G648" i="8"/>
  <c r="G648" i="13"/>
  <c r="G709" i="8"/>
  <c r="G709" i="13"/>
  <c r="I703" i="13"/>
  <c r="I703" i="8"/>
  <c r="L792" i="8"/>
  <c r="L792" i="13"/>
  <c r="L659" i="8"/>
  <c r="L659" i="13"/>
  <c r="I298" i="13"/>
  <c r="I298" i="8"/>
  <c r="G377" i="8"/>
  <c r="G377" i="13"/>
  <c r="G351" i="8"/>
  <c r="G351" i="13"/>
  <c r="G343" i="8"/>
  <c r="G343" i="13"/>
  <c r="G415" i="13"/>
  <c r="G415" i="8"/>
  <c r="I406" i="8"/>
  <c r="I406" i="13"/>
  <c r="I356" i="13"/>
  <c r="I356" i="8"/>
  <c r="I373" i="8"/>
  <c r="I373" i="13"/>
  <c r="N795" i="8"/>
  <c r="N795" i="13"/>
  <c r="J209" i="35"/>
  <c r="K404" i="8"/>
  <c r="K404" i="13"/>
  <c r="J195" i="35"/>
  <c r="K390" i="8"/>
  <c r="K390" i="13"/>
  <c r="J113" i="35"/>
  <c r="K308" i="8"/>
  <c r="K308" i="13"/>
  <c r="J58" i="35"/>
  <c r="K253" i="8"/>
  <c r="K253" i="13"/>
  <c r="J148" i="35"/>
  <c r="K343" i="13"/>
  <c r="K343" i="8"/>
  <c r="J65" i="35"/>
  <c r="K260" i="13"/>
  <c r="K260" i="8"/>
  <c r="J151" i="35"/>
  <c r="K346" i="8"/>
  <c r="K346" i="13"/>
  <c r="J102" i="35"/>
  <c r="K297" i="8"/>
  <c r="K297" i="13"/>
  <c r="J117" i="35"/>
  <c r="K312" i="8"/>
  <c r="K312" i="13"/>
  <c r="J205" i="35"/>
  <c r="K400" i="13"/>
  <c r="K400" i="8"/>
  <c r="J103" i="35"/>
  <c r="K298" i="8"/>
  <c r="K298" i="13"/>
  <c r="J196" i="35"/>
  <c r="K391" i="8"/>
  <c r="K391" i="13"/>
  <c r="J97" i="35"/>
  <c r="K292" i="13"/>
  <c r="K292" i="8"/>
  <c r="J187" i="35"/>
  <c r="K382" i="8"/>
  <c r="K382" i="13"/>
  <c r="J109" i="35"/>
  <c r="K304" i="13"/>
  <c r="K304" i="8"/>
  <c r="J217" i="35"/>
  <c r="K412" i="13"/>
  <c r="K412" i="8"/>
  <c r="G793" i="8"/>
  <c r="G793" i="13"/>
  <c r="G682" i="8"/>
  <c r="G682" i="13"/>
  <c r="H676" i="8"/>
  <c r="H676" i="13"/>
  <c r="L749" i="8"/>
  <c r="L749" i="13"/>
  <c r="M695" i="8"/>
  <c r="M695" i="13"/>
  <c r="H805" i="8"/>
  <c r="H805" i="13"/>
  <c r="H701" i="8"/>
  <c r="H701" i="13"/>
  <c r="L810" i="8"/>
  <c r="L810" i="13"/>
  <c r="G303" i="8"/>
  <c r="G303" i="13"/>
  <c r="G363" i="8"/>
  <c r="G363" i="13"/>
  <c r="I138" i="35"/>
  <c r="G138" i="35"/>
  <c r="H333" i="8"/>
  <c r="H333" i="13"/>
  <c r="G31" i="35"/>
  <c r="I31" i="35"/>
  <c r="H226" i="8"/>
  <c r="H226" i="13"/>
  <c r="G32" i="35"/>
  <c r="I32" i="35"/>
  <c r="H227" i="8"/>
  <c r="H227" i="13"/>
  <c r="G24" i="35"/>
  <c r="I24" i="35"/>
  <c r="H219" i="8"/>
  <c r="H219" i="13"/>
  <c r="G10" i="35"/>
  <c r="I10" i="35"/>
  <c r="H205" i="8"/>
  <c r="H205" i="13"/>
  <c r="I198" i="35"/>
  <c r="G198" i="35"/>
  <c r="H393" i="13"/>
  <c r="H393" i="8"/>
  <c r="I140" i="35"/>
  <c r="G140" i="35"/>
  <c r="H335" i="13"/>
  <c r="H335" i="8"/>
  <c r="G46" i="35"/>
  <c r="I46" i="35"/>
  <c r="H241" i="8"/>
  <c r="H241" i="13"/>
  <c r="H637" i="8"/>
  <c r="H637" i="13"/>
  <c r="F750" i="8"/>
  <c r="F750" i="13"/>
  <c r="M630" i="8"/>
  <c r="M630" i="13"/>
  <c r="C647" i="8"/>
  <c r="C647" i="13"/>
  <c r="F626" i="8"/>
  <c r="F626" i="13"/>
  <c r="L639" i="8"/>
  <c r="L639" i="13"/>
  <c r="L613" i="8"/>
  <c r="L613" i="13"/>
  <c r="E678" i="8"/>
  <c r="E678" i="13"/>
  <c r="F660" i="8"/>
  <c r="F660" i="13"/>
  <c r="E404" i="8"/>
  <c r="E404" i="13"/>
  <c r="E360" i="8"/>
  <c r="E360" i="13"/>
  <c r="E350" i="13"/>
  <c r="E350" i="8"/>
  <c r="E287" i="8"/>
  <c r="E287" i="13"/>
  <c r="E311" i="13"/>
  <c r="E311" i="8"/>
  <c r="E293" i="8"/>
  <c r="E293" i="13"/>
  <c r="E279" i="8"/>
  <c r="E279" i="13"/>
  <c r="E315" i="8"/>
  <c r="E315" i="13"/>
  <c r="E277" i="8"/>
  <c r="E277" i="13"/>
  <c r="E389" i="8"/>
  <c r="E389" i="13"/>
  <c r="E312" i="8"/>
  <c r="E312" i="13"/>
  <c r="E305" i="8"/>
  <c r="E305" i="13"/>
  <c r="E301" i="8"/>
  <c r="E301" i="13"/>
  <c r="E379" i="8"/>
  <c r="E379" i="13"/>
  <c r="E351" i="8"/>
  <c r="E351" i="13"/>
  <c r="E307" i="8"/>
  <c r="E307" i="13"/>
  <c r="J746" i="13"/>
  <c r="J746" i="8"/>
  <c r="K757" i="13"/>
  <c r="K757" i="8"/>
  <c r="J691" i="8"/>
  <c r="J691" i="13"/>
  <c r="J335" i="13"/>
  <c r="J335" i="8"/>
  <c r="I621" i="8"/>
  <c r="I621" i="13"/>
  <c r="C609" i="8"/>
  <c r="C609" i="13"/>
  <c r="D641" i="8"/>
  <c r="D641" i="13"/>
  <c r="I820" i="8"/>
  <c r="I820" i="13"/>
  <c r="I754" i="8"/>
  <c r="I754" i="13"/>
  <c r="H679" i="8"/>
  <c r="H679" i="13"/>
  <c r="H697" i="8"/>
  <c r="H697" i="13"/>
  <c r="H711" i="8"/>
  <c r="H711" i="13"/>
  <c r="L820" i="8"/>
  <c r="L820" i="13"/>
  <c r="M678" i="8"/>
  <c r="M678" i="13"/>
  <c r="M708" i="8"/>
  <c r="M708" i="13"/>
  <c r="M716" i="8"/>
  <c r="M716" i="13"/>
  <c r="I386" i="13"/>
  <c r="I386" i="8"/>
  <c r="I264" i="8"/>
  <c r="I264" i="13"/>
  <c r="I255" i="8"/>
  <c r="I255" i="13"/>
  <c r="I246" i="8"/>
  <c r="I246" i="13"/>
  <c r="I265" i="13"/>
  <c r="I265" i="8"/>
  <c r="I257" i="13"/>
  <c r="I257" i="8"/>
  <c r="I247" i="8"/>
  <c r="I247" i="13"/>
  <c r="G350" i="8"/>
  <c r="G350" i="13"/>
  <c r="L660" i="8"/>
  <c r="L660" i="13"/>
  <c r="L752" i="8"/>
  <c r="L752" i="13"/>
  <c r="I287" i="8"/>
  <c r="I287" i="13"/>
  <c r="G260" i="8"/>
  <c r="G260" i="13"/>
  <c r="I299" i="8"/>
  <c r="I299" i="13"/>
  <c r="G403" i="8"/>
  <c r="G403" i="13"/>
  <c r="H803" i="8"/>
  <c r="H803" i="13"/>
  <c r="I282" i="8"/>
  <c r="I282" i="13"/>
  <c r="G348" i="8"/>
  <c r="G348" i="13"/>
  <c r="N609" i="8"/>
  <c r="N609" i="13"/>
  <c r="C695" i="8"/>
  <c r="C695" i="13"/>
  <c r="L725" i="8"/>
  <c r="L725" i="13"/>
  <c r="J753" i="8"/>
  <c r="J753" i="13"/>
  <c r="M232" i="8"/>
  <c r="M232" i="13"/>
  <c r="M216" i="8"/>
  <c r="M216" i="13"/>
  <c r="M215" i="8"/>
  <c r="M215" i="13"/>
  <c r="M396" i="13"/>
  <c r="M396" i="8"/>
  <c r="M231" i="8"/>
  <c r="M231" i="13"/>
  <c r="M207" i="8"/>
  <c r="M207" i="13"/>
  <c r="M241" i="13"/>
  <c r="M241" i="8"/>
  <c r="M209" i="13"/>
  <c r="M209" i="8"/>
  <c r="J332" i="8"/>
  <c r="J332" i="13"/>
  <c r="G610" i="8"/>
  <c r="G610" i="13"/>
  <c r="F240" i="8"/>
  <c r="F240" i="13"/>
  <c r="F238" i="8"/>
  <c r="F238" i="13"/>
  <c r="F205" i="13"/>
  <c r="F205" i="8"/>
  <c r="F222" i="8"/>
  <c r="F222" i="13"/>
  <c r="F322" i="8"/>
  <c r="F322" i="13"/>
  <c r="F221" i="13"/>
  <c r="F221" i="8"/>
  <c r="F233" i="8"/>
  <c r="F233" i="13"/>
  <c r="F215" i="8"/>
  <c r="F215" i="13"/>
  <c r="G759" i="8"/>
  <c r="G759" i="13"/>
  <c r="I687" i="13"/>
  <c r="I687" i="8"/>
  <c r="C801" i="8"/>
  <c r="C801" i="13"/>
  <c r="M743" i="8"/>
  <c r="M743" i="13"/>
  <c r="F681" i="8"/>
  <c r="F681" i="13"/>
  <c r="F698" i="8"/>
  <c r="F698" i="13"/>
  <c r="J747" i="13"/>
  <c r="J747" i="8"/>
  <c r="J760" i="13"/>
  <c r="J760" i="8"/>
  <c r="J368" i="13"/>
  <c r="J368" i="8"/>
  <c r="H626" i="8"/>
  <c r="H626" i="13"/>
  <c r="L730" i="8"/>
  <c r="L730" i="13"/>
  <c r="F755" i="8"/>
  <c r="F755" i="13"/>
  <c r="G802" i="8"/>
  <c r="G802" i="13"/>
  <c r="H657" i="8"/>
  <c r="H657" i="13"/>
  <c r="I698" i="13"/>
  <c r="I698" i="8"/>
  <c r="L783" i="8"/>
  <c r="L783" i="13"/>
  <c r="M817" i="8"/>
  <c r="M817" i="13"/>
  <c r="G354" i="8"/>
  <c r="G354" i="13"/>
  <c r="I346" i="8"/>
  <c r="I346" i="13"/>
  <c r="I418" i="8"/>
  <c r="I418" i="13"/>
  <c r="I261" i="13"/>
  <c r="I261" i="8"/>
  <c r="I252" i="13"/>
  <c r="I252" i="8"/>
  <c r="I277" i="13"/>
  <c r="I277" i="8"/>
  <c r="I262" i="8"/>
  <c r="I262" i="13"/>
  <c r="I380" i="8"/>
  <c r="I380" i="13"/>
  <c r="L803" i="8"/>
  <c r="L803" i="13"/>
  <c r="L714" i="8"/>
  <c r="L714" i="13"/>
  <c r="L706" i="8"/>
  <c r="L706" i="13"/>
  <c r="L704" i="8"/>
  <c r="L704" i="13"/>
  <c r="C339" i="8"/>
  <c r="C339" i="13"/>
  <c r="C324" i="8"/>
  <c r="C324" i="13"/>
  <c r="C326" i="8"/>
  <c r="C326" i="13"/>
  <c r="C396" i="13"/>
  <c r="C396" i="8"/>
  <c r="C226" i="8"/>
  <c r="C226" i="13"/>
  <c r="C215" i="8"/>
  <c r="C215" i="13"/>
  <c r="C328" i="8"/>
  <c r="C328" i="13"/>
  <c r="C323" i="8"/>
  <c r="C323" i="13"/>
  <c r="F246" i="8"/>
  <c r="F246" i="13"/>
  <c r="F408" i="8"/>
  <c r="F408" i="13"/>
  <c r="F406" i="8"/>
  <c r="F406" i="13"/>
  <c r="F386" i="8"/>
  <c r="F386" i="13"/>
  <c r="F415" i="8"/>
  <c r="F415" i="13"/>
  <c r="F273" i="8"/>
  <c r="F273" i="13"/>
  <c r="F258" i="13"/>
  <c r="F258" i="8"/>
  <c r="F350" i="13"/>
  <c r="F350" i="8"/>
  <c r="F245" i="13"/>
  <c r="F245" i="8"/>
  <c r="F375" i="8"/>
  <c r="F375" i="13"/>
  <c r="F365" i="8"/>
  <c r="F365" i="13"/>
  <c r="F364" i="8"/>
  <c r="F364" i="13"/>
  <c r="F372" i="8"/>
  <c r="F372" i="13"/>
  <c r="F391" i="8"/>
  <c r="F391" i="13"/>
  <c r="F402" i="8"/>
  <c r="F402" i="13"/>
  <c r="F404" i="8"/>
  <c r="F404" i="13"/>
  <c r="D660" i="8"/>
  <c r="D660" i="13"/>
  <c r="J392" i="8"/>
  <c r="J392" i="13"/>
  <c r="F632" i="8"/>
  <c r="F632" i="13"/>
  <c r="L738" i="8"/>
  <c r="L738" i="13"/>
  <c r="E607" i="8"/>
  <c r="E607" i="13"/>
  <c r="M756" i="8"/>
  <c r="M756" i="13"/>
  <c r="L742" i="8"/>
  <c r="L742" i="13"/>
  <c r="D622" i="8"/>
  <c r="D622" i="13"/>
  <c r="I669" i="8"/>
  <c r="I669" i="13"/>
  <c r="L647" i="8"/>
  <c r="L647" i="13"/>
  <c r="G274" i="13"/>
  <c r="G274" i="8"/>
  <c r="E392" i="13"/>
  <c r="E392" i="8"/>
  <c r="E395" i="8"/>
  <c r="E395" i="13"/>
  <c r="E340" i="8"/>
  <c r="E340" i="13"/>
  <c r="E241" i="8"/>
  <c r="E241" i="13"/>
  <c r="E220" i="8"/>
  <c r="E220" i="13"/>
  <c r="E240" i="8"/>
  <c r="E240" i="13"/>
  <c r="E338" i="8"/>
  <c r="E338" i="13"/>
  <c r="E337" i="13"/>
  <c r="E337" i="8"/>
  <c r="N610" i="8"/>
  <c r="N610" i="13"/>
  <c r="C652" i="8"/>
  <c r="C652" i="13"/>
  <c r="F612" i="8"/>
  <c r="F612" i="13"/>
  <c r="M628" i="8"/>
  <c r="M628" i="13"/>
  <c r="F748" i="8"/>
  <c r="F748" i="13"/>
  <c r="F701" i="8"/>
  <c r="F701" i="13"/>
  <c r="J677" i="13"/>
  <c r="J677" i="8"/>
  <c r="I652" i="8"/>
  <c r="I652" i="13"/>
  <c r="J336" i="13"/>
  <c r="J336" i="8"/>
  <c r="H627" i="8"/>
  <c r="H627" i="13"/>
  <c r="H749" i="8"/>
  <c r="H749" i="13"/>
  <c r="H668" i="8"/>
  <c r="H668" i="13"/>
  <c r="G671" i="8"/>
  <c r="G671" i="13"/>
  <c r="M793" i="8"/>
  <c r="M793" i="13"/>
  <c r="G362" i="8"/>
  <c r="G362" i="13"/>
  <c r="G353" i="13"/>
  <c r="G353" i="8"/>
  <c r="G345" i="13"/>
  <c r="G345" i="8"/>
  <c r="I410" i="13"/>
  <c r="I410" i="8"/>
  <c r="I408" i="8"/>
  <c r="I408" i="13"/>
  <c r="G400" i="13"/>
  <c r="G400" i="8"/>
  <c r="G382" i="8"/>
  <c r="G382" i="13"/>
  <c r="G307" i="8"/>
  <c r="G307" i="13"/>
  <c r="I258" i="8"/>
  <c r="I258" i="13"/>
  <c r="K747" i="13"/>
  <c r="K747" i="8"/>
  <c r="K681" i="13"/>
  <c r="K681" i="8"/>
  <c r="J660" i="8"/>
  <c r="J660" i="13"/>
  <c r="D335" i="8"/>
  <c r="D335" i="13"/>
  <c r="D323" i="8"/>
  <c r="D323" i="13"/>
  <c r="D235" i="8"/>
  <c r="D235" i="13"/>
  <c r="D224" i="8"/>
  <c r="D224" i="13"/>
  <c r="D328" i="8"/>
  <c r="D328" i="13"/>
  <c r="D236" i="8"/>
  <c r="D236" i="13"/>
  <c r="D324" i="13"/>
  <c r="D324" i="8"/>
  <c r="D225" i="13"/>
  <c r="D225" i="8"/>
  <c r="L733" i="8"/>
  <c r="L733" i="13"/>
  <c r="E687" i="8"/>
  <c r="E687" i="13"/>
  <c r="K719" i="8"/>
  <c r="K719" i="13"/>
  <c r="J806" i="8"/>
  <c r="J806" i="13"/>
  <c r="J657" i="8"/>
  <c r="J657" i="13"/>
  <c r="J240" i="8"/>
  <c r="J240" i="13"/>
  <c r="L782" i="8"/>
  <c r="L782" i="13"/>
  <c r="I352" i="8"/>
  <c r="I352" i="13"/>
  <c r="I372" i="8"/>
  <c r="I372" i="13"/>
  <c r="L610" i="8"/>
  <c r="L610" i="13"/>
  <c r="J705" i="8"/>
  <c r="J705" i="13"/>
  <c r="H612" i="8"/>
  <c r="H612" i="13"/>
  <c r="F806" i="8"/>
  <c r="F806" i="13"/>
  <c r="G310" i="8"/>
  <c r="G310" i="13"/>
  <c r="I375" i="13"/>
  <c r="I375" i="8"/>
  <c r="L375" i="8"/>
  <c r="L375" i="13"/>
  <c r="L266" i="8"/>
  <c r="L266" i="13"/>
  <c r="L297" i="8"/>
  <c r="L297" i="13"/>
  <c r="L380" i="8"/>
  <c r="L380" i="13"/>
  <c r="L299" i="8"/>
  <c r="L299" i="13"/>
  <c r="L272" i="13"/>
  <c r="L272" i="8"/>
  <c r="L355" i="8"/>
  <c r="L355" i="13"/>
  <c r="L262" i="8"/>
  <c r="L262" i="13"/>
  <c r="L403" i="8"/>
  <c r="L403" i="13"/>
  <c r="L271" i="8"/>
  <c r="L271" i="13"/>
  <c r="L303" i="8"/>
  <c r="L303" i="13"/>
  <c r="L409" i="8"/>
  <c r="L409" i="13"/>
  <c r="L257" i="8"/>
  <c r="L257" i="13"/>
  <c r="L301" i="8"/>
  <c r="L301" i="13"/>
  <c r="L308" i="8"/>
  <c r="L308" i="13"/>
  <c r="L359" i="8"/>
  <c r="L359" i="13"/>
  <c r="N624" i="8"/>
  <c r="N624" i="13"/>
  <c r="L735" i="8"/>
  <c r="L735" i="13"/>
  <c r="F704" i="8"/>
  <c r="F704" i="13"/>
  <c r="D697" i="8"/>
  <c r="D697" i="13"/>
  <c r="J719" i="13"/>
  <c r="J719" i="8"/>
  <c r="J666" i="8"/>
  <c r="J666" i="13"/>
  <c r="J702" i="13"/>
  <c r="J702" i="8"/>
  <c r="K700" i="8"/>
  <c r="K700" i="13"/>
  <c r="J235" i="13"/>
  <c r="J235" i="8"/>
  <c r="G613" i="8"/>
  <c r="G613" i="13"/>
  <c r="L734" i="8"/>
  <c r="L734" i="13"/>
  <c r="I757" i="13"/>
  <c r="I757" i="8"/>
  <c r="I753" i="8"/>
  <c r="I753" i="13"/>
  <c r="H689" i="8"/>
  <c r="H689" i="13"/>
  <c r="I686" i="8"/>
  <c r="I686" i="13"/>
  <c r="H704" i="8"/>
  <c r="H704" i="13"/>
  <c r="M811" i="8"/>
  <c r="M811" i="13"/>
  <c r="M697" i="8"/>
  <c r="M697" i="13"/>
  <c r="L759" i="8"/>
  <c r="L759" i="13"/>
  <c r="L709" i="8"/>
  <c r="L709" i="13"/>
  <c r="E8" i="3"/>
  <c r="E12" i="4"/>
  <c r="L328" i="8"/>
  <c r="L328" i="13"/>
  <c r="L213" i="8"/>
  <c r="L213" i="13"/>
  <c r="L226" i="8"/>
  <c r="L226" i="13"/>
  <c r="L334" i="8"/>
  <c r="L334" i="13"/>
  <c r="L218" i="13"/>
  <c r="L218" i="8"/>
  <c r="L326" i="13"/>
  <c r="L326" i="8"/>
  <c r="L207" i="8"/>
  <c r="L207" i="13"/>
  <c r="L221" i="13"/>
  <c r="L221" i="8"/>
  <c r="M805" i="8"/>
  <c r="M805" i="13"/>
  <c r="G685" i="8"/>
  <c r="G685" i="13"/>
  <c r="M773" i="8"/>
  <c r="M773" i="13"/>
  <c r="G383" i="8"/>
  <c r="G383" i="13"/>
  <c r="J12" i="13" l="1"/>
  <c r="J14" i="13" s="1"/>
  <c r="J301" i="13"/>
  <c r="J301" i="8"/>
  <c r="G233" i="8"/>
  <c r="G233" i="13"/>
  <c r="J355" i="8"/>
  <c r="J355" i="13"/>
  <c r="J415" i="13"/>
  <c r="J415" i="8"/>
  <c r="I241" i="13"/>
  <c r="I241" i="8"/>
  <c r="I219" i="8"/>
  <c r="I219" i="13"/>
  <c r="J295" i="13"/>
  <c r="J295" i="8"/>
  <c r="I206" i="8"/>
  <c r="I206" i="13"/>
  <c r="I330" i="13"/>
  <c r="I330" i="8"/>
  <c r="I230" i="13"/>
  <c r="I230" i="8"/>
  <c r="J413" i="8"/>
  <c r="J413" i="13"/>
  <c r="J351" i="8"/>
  <c r="J351" i="13"/>
  <c r="I336" i="8"/>
  <c r="I336" i="13"/>
  <c r="J408" i="8"/>
  <c r="J408" i="13"/>
  <c r="J314" i="8"/>
  <c r="J314" i="13"/>
  <c r="G220" i="13"/>
  <c r="G220" i="8"/>
  <c r="J302" i="8"/>
  <c r="J302" i="13"/>
  <c r="J285" i="8"/>
  <c r="J285" i="13"/>
  <c r="J384" i="8"/>
  <c r="J384" i="13"/>
  <c r="G237" i="13"/>
  <c r="G237" i="8"/>
  <c r="I324" i="8"/>
  <c r="I324" i="13"/>
  <c r="I394" i="8"/>
  <c r="I394" i="13"/>
  <c r="J365" i="13"/>
  <c r="J365" i="8"/>
  <c r="J344" i="8"/>
  <c r="J344" i="13"/>
  <c r="G221" i="8"/>
  <c r="G221" i="13"/>
  <c r="I327" i="8"/>
  <c r="I327" i="13"/>
  <c r="J308" i="8"/>
  <c r="J308" i="13"/>
  <c r="J378" i="13"/>
  <c r="J378" i="8"/>
  <c r="J261" i="13"/>
  <c r="J261" i="8"/>
  <c r="G8" i="3"/>
  <c r="G12" i="4"/>
  <c r="I237" i="8"/>
  <c r="I237" i="13"/>
  <c r="J359" i="8"/>
  <c r="J359" i="13"/>
  <c r="G212" i="8"/>
  <c r="G212" i="13"/>
  <c r="J373" i="8"/>
  <c r="J373" i="13"/>
  <c r="I221" i="13"/>
  <c r="I221" i="8"/>
  <c r="G327" i="8"/>
  <c r="G327" i="13"/>
  <c r="G393" i="13"/>
  <c r="G393" i="8"/>
  <c r="I226" i="13"/>
  <c r="I226" i="8"/>
  <c r="J412" i="8"/>
  <c r="J412" i="13"/>
  <c r="J297" i="13"/>
  <c r="J297" i="8"/>
  <c r="G241" i="8"/>
  <c r="G241" i="13"/>
  <c r="I393" i="8"/>
  <c r="I393" i="13"/>
  <c r="G219" i="13"/>
  <c r="G219" i="8"/>
  <c r="G226" i="13"/>
  <c r="G226" i="8"/>
  <c r="J292" i="8"/>
  <c r="J292" i="13"/>
  <c r="J343" i="8"/>
  <c r="J343" i="13"/>
  <c r="I217" i="13"/>
  <c r="I217" i="8"/>
  <c r="J313" i="8"/>
  <c r="J313" i="13"/>
  <c r="G206" i="8"/>
  <c r="G206" i="13"/>
  <c r="I395" i="8"/>
  <c r="I395" i="13"/>
  <c r="G330" i="8"/>
  <c r="G330" i="13"/>
  <c r="G230" i="13"/>
  <c r="G230" i="8"/>
  <c r="J279" i="8"/>
  <c r="J279" i="13"/>
  <c r="J358" i="13"/>
  <c r="J358" i="8"/>
  <c r="J407" i="8"/>
  <c r="J407" i="13"/>
  <c r="I239" i="13"/>
  <c r="I239" i="8"/>
  <c r="J315" i="8"/>
  <c r="J315" i="13"/>
  <c r="G336" i="8"/>
  <c r="G336" i="13"/>
  <c r="J264" i="13"/>
  <c r="J264" i="8"/>
  <c r="I229" i="13"/>
  <c r="I229" i="8"/>
  <c r="G325" i="8"/>
  <c r="G325" i="13"/>
  <c r="G339" i="8"/>
  <c r="G339" i="13"/>
  <c r="I332" i="8"/>
  <c r="I332" i="13"/>
  <c r="J281" i="8"/>
  <c r="J281" i="13"/>
  <c r="J290" i="8"/>
  <c r="J290" i="13"/>
  <c r="J251" i="8"/>
  <c r="J251" i="13"/>
  <c r="G337" i="8"/>
  <c r="G337" i="13"/>
  <c r="G242" i="8"/>
  <c r="G242" i="13"/>
  <c r="G417" i="8"/>
  <c r="G417" i="13"/>
  <c r="I326" i="8"/>
  <c r="I326" i="13"/>
  <c r="J380" i="8"/>
  <c r="J380" i="13"/>
  <c r="J274" i="13"/>
  <c r="J274" i="8"/>
  <c r="J267" i="8"/>
  <c r="J267" i="13"/>
  <c r="I207" i="8"/>
  <c r="I207" i="13"/>
  <c r="J305" i="13"/>
  <c r="J305" i="8"/>
  <c r="G324" i="13"/>
  <c r="G324" i="8"/>
  <c r="G394" i="8"/>
  <c r="G394" i="13"/>
  <c r="J257" i="8"/>
  <c r="J257" i="13"/>
  <c r="J389" i="13"/>
  <c r="J389" i="8"/>
  <c r="J418" i="13"/>
  <c r="J418" i="8"/>
  <c r="J401" i="8"/>
  <c r="J401" i="13"/>
  <c r="J310" i="13"/>
  <c r="J310" i="8"/>
  <c r="J291" i="8"/>
  <c r="J291" i="13"/>
  <c r="J360" i="13"/>
  <c r="J360" i="8"/>
  <c r="J376" i="13"/>
  <c r="J376" i="8"/>
  <c r="G228" i="8"/>
  <c r="G228" i="13"/>
  <c r="J400" i="8"/>
  <c r="J400" i="13"/>
  <c r="J390" i="8"/>
  <c r="J390" i="13"/>
  <c r="J250" i="8"/>
  <c r="J250" i="13"/>
  <c r="G217" i="13"/>
  <c r="G217" i="8"/>
  <c r="J245" i="13"/>
  <c r="J245" i="8"/>
  <c r="J299" i="8"/>
  <c r="J299" i="13"/>
  <c r="J277" i="8"/>
  <c r="J277" i="13"/>
  <c r="G239" i="8"/>
  <c r="G239" i="13"/>
  <c r="G229" i="8"/>
  <c r="G229" i="13"/>
  <c r="I325" i="13"/>
  <c r="I325" i="8"/>
  <c r="I339" i="13"/>
  <c r="I339" i="8"/>
  <c r="G332" i="8"/>
  <c r="G332" i="13"/>
  <c r="J284" i="13"/>
  <c r="J284" i="8"/>
  <c r="J278" i="8"/>
  <c r="J278" i="13"/>
  <c r="J370" i="8"/>
  <c r="J370" i="13"/>
  <c r="I211" i="8"/>
  <c r="I211" i="13"/>
  <c r="I231" i="13"/>
  <c r="I231" i="8"/>
  <c r="I337" i="13"/>
  <c r="I337" i="8"/>
  <c r="I242" i="8"/>
  <c r="I242" i="13"/>
  <c r="I417" i="8"/>
  <c r="I417" i="13"/>
  <c r="G326" i="8"/>
  <c r="G326" i="13"/>
  <c r="J293" i="8"/>
  <c r="J293" i="13"/>
  <c r="J306" i="13"/>
  <c r="J306" i="8"/>
  <c r="J286" i="13"/>
  <c r="J286" i="8"/>
  <c r="G207" i="13"/>
  <c r="G207" i="8"/>
  <c r="I214" i="8"/>
  <c r="I214" i="13"/>
  <c r="I232" i="8"/>
  <c r="I232" i="13"/>
  <c r="G240" i="8"/>
  <c r="G240" i="13"/>
  <c r="I235" i="8"/>
  <c r="I235" i="13"/>
  <c r="J273" i="13"/>
  <c r="J273" i="8"/>
  <c r="J303" i="8"/>
  <c r="J303" i="13"/>
  <c r="I210" i="13"/>
  <c r="I210" i="8"/>
  <c r="J248" i="8"/>
  <c r="J248" i="13"/>
  <c r="G329" i="8"/>
  <c r="G329" i="13"/>
  <c r="J350" i="8"/>
  <c r="J350" i="13"/>
  <c r="J254" i="13"/>
  <c r="J254" i="8"/>
  <c r="J298" i="8"/>
  <c r="J298" i="13"/>
  <c r="J402" i="8"/>
  <c r="J402" i="13"/>
  <c r="J353" i="13"/>
  <c r="J353" i="8"/>
  <c r="J374" i="8"/>
  <c r="J374" i="13"/>
  <c r="I392" i="8"/>
  <c r="I392" i="13"/>
  <c r="J258" i="8"/>
  <c r="J258" i="13"/>
  <c r="G215" i="8"/>
  <c r="G215" i="13"/>
  <c r="J304" i="8"/>
  <c r="J304" i="13"/>
  <c r="J346" i="13"/>
  <c r="J346" i="8"/>
  <c r="J409" i="8"/>
  <c r="J409" i="13"/>
  <c r="J287" i="8"/>
  <c r="J287" i="13"/>
  <c r="J247" i="8"/>
  <c r="J247" i="13"/>
  <c r="I223" i="13"/>
  <c r="I223" i="8"/>
  <c r="J349" i="13"/>
  <c r="J349" i="8"/>
  <c r="J289" i="8"/>
  <c r="J289" i="13"/>
  <c r="J244" i="8"/>
  <c r="J244" i="13"/>
  <c r="I209" i="13"/>
  <c r="I209" i="8"/>
  <c r="J266" i="8"/>
  <c r="J266" i="13"/>
  <c r="G211" i="13"/>
  <c r="G211" i="8"/>
  <c r="G231" i="8"/>
  <c r="G231" i="13"/>
  <c r="J386" i="8"/>
  <c r="J386" i="13"/>
  <c r="J352" i="8"/>
  <c r="J352" i="13"/>
  <c r="J406" i="13"/>
  <c r="J406" i="8"/>
  <c r="G214" i="8"/>
  <c r="G214" i="13"/>
  <c r="G232" i="8"/>
  <c r="G232" i="13"/>
  <c r="I240" i="13"/>
  <c r="I240" i="8"/>
  <c r="G235" i="8"/>
  <c r="G235" i="13"/>
  <c r="J296" i="8"/>
  <c r="J296" i="13"/>
  <c r="J307" i="8"/>
  <c r="J307" i="13"/>
  <c r="G210" i="8"/>
  <c r="G210" i="13"/>
  <c r="J363" i="13"/>
  <c r="J363" i="8"/>
  <c r="I329" i="13"/>
  <c r="I329" i="8"/>
  <c r="I216" i="13"/>
  <c r="I216" i="8"/>
  <c r="I222" i="13"/>
  <c r="I222" i="8"/>
  <c r="I220" i="13"/>
  <c r="I220" i="8"/>
  <c r="G340" i="8"/>
  <c r="G340" i="13"/>
  <c r="J364" i="8"/>
  <c r="J364" i="13"/>
  <c r="J357" i="13"/>
  <c r="J357" i="8"/>
  <c r="I236" i="13"/>
  <c r="I236" i="8"/>
  <c r="G335" i="8"/>
  <c r="G335" i="13"/>
  <c r="I205" i="13"/>
  <c r="I205" i="8"/>
  <c r="I227" i="8"/>
  <c r="I227" i="13"/>
  <c r="G333" i="13"/>
  <c r="G333" i="8"/>
  <c r="J391" i="8"/>
  <c r="J391" i="13"/>
  <c r="J253" i="13"/>
  <c r="J253" i="8"/>
  <c r="G323" i="8"/>
  <c r="G323" i="13"/>
  <c r="G328" i="8"/>
  <c r="G328" i="13"/>
  <c r="G331" i="8"/>
  <c r="G331" i="13"/>
  <c r="I234" i="8"/>
  <c r="I234" i="13"/>
  <c r="J375" i="8"/>
  <c r="J375" i="13"/>
  <c r="J283" i="8"/>
  <c r="J283" i="13"/>
  <c r="G223" i="8"/>
  <c r="G223" i="13"/>
  <c r="J282" i="8"/>
  <c r="J282" i="13"/>
  <c r="J288" i="13"/>
  <c r="J288" i="8"/>
  <c r="H12" i="8"/>
  <c r="J356" i="8"/>
  <c r="J356" i="13"/>
  <c r="J300" i="13"/>
  <c r="J300" i="8"/>
  <c r="G209" i="8"/>
  <c r="G209" i="13"/>
  <c r="J275" i="13"/>
  <c r="J275" i="8"/>
  <c r="J379" i="8"/>
  <c r="J379" i="13"/>
  <c r="J280" i="13"/>
  <c r="J280" i="8"/>
  <c r="J410" i="8"/>
  <c r="J410" i="13"/>
  <c r="I334" i="8"/>
  <c r="I334" i="13"/>
  <c r="J405" i="13"/>
  <c r="J405" i="8"/>
  <c r="J263" i="8"/>
  <c r="J263" i="13"/>
  <c r="J361" i="8"/>
  <c r="J361" i="13"/>
  <c r="J354" i="13"/>
  <c r="J354" i="8"/>
  <c r="J411" i="8"/>
  <c r="J411" i="13"/>
  <c r="G216" i="8"/>
  <c r="G216" i="13"/>
  <c r="G222" i="8"/>
  <c r="G222" i="13"/>
  <c r="G368" i="8"/>
  <c r="G368" i="13"/>
  <c r="I335" i="13"/>
  <c r="I335" i="8"/>
  <c r="G205" i="13"/>
  <c r="G205" i="8"/>
  <c r="G227" i="8"/>
  <c r="G227" i="13"/>
  <c r="I333" i="8"/>
  <c r="I333" i="13"/>
  <c r="J312" i="13"/>
  <c r="J312" i="8"/>
  <c r="J404" i="13"/>
  <c r="J404" i="8"/>
  <c r="I396" i="13"/>
  <c r="I396" i="8"/>
  <c r="J294" i="8"/>
  <c r="J294" i="13"/>
  <c r="I323" i="8"/>
  <c r="I323" i="13"/>
  <c r="I328" i="13"/>
  <c r="I328" i="8"/>
  <c r="I331" i="8"/>
  <c r="I331" i="13"/>
  <c r="G234" i="13"/>
  <c r="G234" i="8"/>
  <c r="J265" i="8"/>
  <c r="J265" i="13"/>
  <c r="J12" i="8"/>
  <c r="D8" i="3"/>
  <c r="D12" i="4"/>
  <c r="I322" i="8"/>
  <c r="I322" i="13"/>
  <c r="I225" i="8"/>
  <c r="I225" i="13"/>
  <c r="G338" i="8"/>
  <c r="G338" i="13"/>
  <c r="G341" i="8"/>
  <c r="G341" i="13"/>
  <c r="J381" i="13"/>
  <c r="J381" i="8"/>
  <c r="J345" i="8"/>
  <c r="J345" i="13"/>
  <c r="J309" i="13"/>
  <c r="J309" i="8"/>
  <c r="I224" i="8"/>
  <c r="I224" i="13"/>
  <c r="G397" i="8"/>
  <c r="G397" i="13"/>
  <c r="I208" i="8"/>
  <c r="I208" i="13"/>
  <c r="I218" i="13"/>
  <c r="I218" i="8"/>
  <c r="I213" i="13"/>
  <c r="I213" i="8"/>
  <c r="J362" i="8"/>
  <c r="J362" i="13"/>
  <c r="J262" i="8"/>
  <c r="J262" i="13"/>
  <c r="G334" i="8"/>
  <c r="G334" i="13"/>
  <c r="J316" i="13"/>
  <c r="J316" i="8"/>
  <c r="J347" i="13"/>
  <c r="J347" i="8"/>
  <c r="G238" i="8"/>
  <c r="G238" i="13"/>
  <c r="J311" i="8"/>
  <c r="J311" i="13"/>
  <c r="I368" i="13"/>
  <c r="I368" i="8"/>
  <c r="J382" i="13"/>
  <c r="J382" i="8"/>
  <c r="J260" i="8"/>
  <c r="J260" i="13"/>
  <c r="J270" i="8"/>
  <c r="J270" i="13"/>
  <c r="G396" i="8"/>
  <c r="G396" i="13"/>
  <c r="J252" i="13"/>
  <c r="J252" i="8"/>
  <c r="G395" i="13"/>
  <c r="G395" i="8"/>
  <c r="J403" i="13"/>
  <c r="J403" i="8"/>
  <c r="J246" i="8"/>
  <c r="J246" i="13"/>
  <c r="J372" i="13"/>
  <c r="J372" i="8"/>
  <c r="J259" i="8"/>
  <c r="J259" i="13"/>
  <c r="G322" i="8"/>
  <c r="G322" i="13"/>
  <c r="G225" i="8"/>
  <c r="G225" i="13"/>
  <c r="I338" i="8"/>
  <c r="I338" i="13"/>
  <c r="I341" i="8"/>
  <c r="I341" i="13"/>
  <c r="J371" i="8"/>
  <c r="J371" i="13"/>
  <c r="J255" i="8"/>
  <c r="J255" i="13"/>
  <c r="I340" i="8"/>
  <c r="I340" i="13"/>
  <c r="J399" i="8"/>
  <c r="J399" i="13"/>
  <c r="G224" i="8"/>
  <c r="G224" i="13"/>
  <c r="I397" i="8"/>
  <c r="I397" i="13"/>
  <c r="G208" i="8"/>
  <c r="G208" i="13"/>
  <c r="G218" i="8"/>
  <c r="G218" i="13"/>
  <c r="G213" i="8"/>
  <c r="G213" i="13"/>
  <c r="J276" i="8"/>
  <c r="J276" i="13"/>
  <c r="J348" i="13"/>
  <c r="J348" i="8"/>
  <c r="J269" i="13"/>
  <c r="J269" i="8"/>
  <c r="C12" i="8"/>
  <c r="I228" i="8"/>
  <c r="I228" i="13"/>
  <c r="G236" i="8"/>
  <c r="G236" i="13"/>
  <c r="I212" i="8"/>
  <c r="I212" i="13"/>
  <c r="G392" i="13"/>
  <c r="G392" i="8"/>
  <c r="J272" i="13"/>
  <c r="J272" i="8"/>
  <c r="J271" i="8"/>
  <c r="J271" i="13"/>
  <c r="I215" i="13"/>
  <c r="I215" i="8"/>
  <c r="I238" i="13"/>
  <c r="I238" i="8"/>
  <c r="J377" i="8"/>
  <c r="J377" i="13"/>
  <c r="I233" i="8"/>
  <c r="I233" i="13"/>
  <c r="J383" i="8"/>
  <c r="J383" i="13"/>
  <c r="C12" i="13" l="1"/>
  <c r="C14" i="13" s="1"/>
  <c r="D12" i="13"/>
  <c r="D14" i="13" s="1"/>
  <c r="H12" i="13"/>
  <c r="H14" i="13" s="1"/>
  <c r="C14" i="4"/>
  <c r="H9" i="3"/>
  <c r="H11" i="3" s="1"/>
  <c r="H13" i="3" s="1"/>
  <c r="H14" i="8"/>
  <c r="G12" i="13"/>
  <c r="G14" i="13" s="1"/>
  <c r="J9" i="3"/>
  <c r="J11" i="3" s="1"/>
  <c r="J13" i="3" s="1"/>
  <c r="J14" i="8"/>
  <c r="F12" i="8"/>
  <c r="I12" i="13"/>
  <c r="I14" i="13" s="1"/>
  <c r="G12" i="8"/>
  <c r="E12" i="8"/>
  <c r="E12" i="13"/>
  <c r="E14" i="13" s="1"/>
  <c r="C9" i="3"/>
  <c r="C11" i="3" s="1"/>
  <c r="C13" i="3" s="1"/>
  <c r="C14" i="8"/>
  <c r="I12" i="8"/>
  <c r="D12" i="8"/>
  <c r="F9" i="3" l="1"/>
  <c r="F11" i="3" s="1"/>
  <c r="F13" i="3" s="1"/>
  <c r="F14" i="8"/>
  <c r="F12" i="13"/>
  <c r="F14" i="13" s="1"/>
  <c r="C16" i="13" s="1"/>
  <c r="C9" i="2" s="1"/>
  <c r="D10" i="2" s="1"/>
  <c r="G9" i="3"/>
  <c r="G11" i="3" s="1"/>
  <c r="G13" i="3" s="1"/>
  <c r="G14" i="8"/>
  <c r="E9" i="3"/>
  <c r="E11" i="3" s="1"/>
  <c r="E13" i="3" s="1"/>
  <c r="E14" i="8"/>
  <c r="D9" i="3"/>
  <c r="D11" i="3" s="1"/>
  <c r="D13" i="3" s="1"/>
  <c r="D14" i="8"/>
  <c r="I9" i="3"/>
  <c r="I11" i="3" s="1"/>
  <c r="I13" i="3" s="1"/>
  <c r="I14" i="8"/>
  <c r="C16" i="8" l="1"/>
  <c r="C15" i="3"/>
  <c r="C13" i="2" s="1"/>
  <c r="D15" i="2" s="1"/>
  <c r="D17" i="2" s="1"/>
</calcChain>
</file>

<file path=xl/sharedStrings.xml><?xml version="1.0" encoding="utf-8"?>
<sst xmlns="http://schemas.openxmlformats.org/spreadsheetml/2006/main" count="3836" uniqueCount="589">
  <si>
    <t>Contenido</t>
  </si>
  <si>
    <t>1. Factor de Productividad (Factor X)</t>
  </si>
  <si>
    <t>2.1.1. Ingresos operativos</t>
  </si>
  <si>
    <t>2.1.2. Cantidades</t>
  </si>
  <si>
    <t>2.2.2. Productos intermedios (Materiales)</t>
  </si>
  <si>
    <t>2.2.3. Capital</t>
  </si>
  <si>
    <t>2.2.3.1. Tasas de depreciación</t>
  </si>
  <si>
    <t>3. Índice de precios de insumos de la empresa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</si>
  <si>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</si>
  <si>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</si>
  <si>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</si>
  <si>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</si>
  <si>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6.4. Índice de Precios de Mateariales de Construcción (IPMC)</t>
  </si>
  <si>
    <t>Índice</t>
  </si>
  <si>
    <t>Diferencia en el Crecimiento en Precios Insumos con la Economía</t>
  </si>
  <si>
    <t>Crecimiento en Precios Insumos Empresa W</t>
  </si>
  <si>
    <t>Diferencia</t>
  </si>
  <si>
    <t>Diferencia en el Crecimiento en la PTF con la Economía</t>
  </si>
  <si>
    <t>Crecimiento en la PTF de la Empresa T</t>
  </si>
  <si>
    <t>Factor X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</si>
  <si>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</si>
  <si>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</si>
  <si>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</si>
  <si>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</si>
  <si>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</si>
  <si>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</si>
  <si>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2.2. Índice de cantidades de insumos de la empresa</t>
  </si>
  <si>
    <t>a) Índice de Cantidad de Insumos</t>
  </si>
  <si>
    <t>b) Precio de Insumos</t>
  </si>
  <si>
    <t>b.1) Mano de Obra (USD/hora-hombre)</t>
  </si>
  <si>
    <t>Categorías Laborales</t>
  </si>
  <si>
    <t>Personal Estable</t>
  </si>
  <si>
    <t>Empleados</t>
  </si>
  <si>
    <t>b.2) Productos intermedios (materiales)</t>
  </si>
  <si>
    <t>Gastos de servicios prestados por terceros</t>
  </si>
  <si>
    <t>Otros gastos de gestión</t>
  </si>
  <si>
    <t>b.3) Capital</t>
  </si>
  <si>
    <t>c) Cantidad de Insumos</t>
  </si>
  <si>
    <t>c.1) Mano de Obra (hora-hombre)</t>
  </si>
  <si>
    <t>c.2) Productos intermedios (materiales)</t>
  </si>
  <si>
    <t>c.3) Capital</t>
  </si>
  <si>
    <r>
      <t xml:space="preserve">a) Cantidad horas-hombre </t>
    </r>
    <r>
      <rPr>
        <i/>
        <sz val="10"/>
        <color theme="1"/>
        <rFont val="Arial"/>
        <family val="2"/>
      </rPr>
      <t>(horas-hombre)</t>
    </r>
  </si>
  <si>
    <r>
      <t xml:space="preserve">b) Gasto en mano de obra </t>
    </r>
    <r>
      <rPr>
        <i/>
        <sz val="10"/>
        <color theme="1"/>
        <rFont val="Arial"/>
        <family val="2"/>
      </rPr>
      <t>(En USD)</t>
    </r>
  </si>
  <si>
    <t>Gasto en materiales</t>
  </si>
  <si>
    <t>IPC ajustado por Tipo de Cambio</t>
  </si>
  <si>
    <t>Categorías Contables</t>
  </si>
  <si>
    <t>a) Índice de Precio de Insumos</t>
  </si>
  <si>
    <t>Variación PTF economía</t>
  </si>
  <si>
    <t>Ingreso promedio por hora del último trimestre (en Soles corrientes)</t>
  </si>
  <si>
    <t>Tipo de Cambio promedio del último trimestre (Soles por USD)</t>
  </si>
  <si>
    <t>Ingreso promedio por hora (en Dólares corrientes)</t>
  </si>
  <si>
    <t xml:space="preserve">Variación de precios del insumo trabajo </t>
  </si>
  <si>
    <t>IPME a diciembre (base 2013)</t>
  </si>
  <si>
    <t>IPMC a diciembre (base 2013)</t>
  </si>
  <si>
    <t>Tipo de Cambio a diciembre (Soles por USD)</t>
  </si>
  <si>
    <t>a) Precios de maquinaria y equipo:</t>
  </si>
  <si>
    <t>Variación del IPME</t>
  </si>
  <si>
    <t>Part. % de Maquinaria y Equipo</t>
  </si>
  <si>
    <t>b) Precios de materiales de construcción:</t>
  </si>
  <si>
    <t>Variación del IPMC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</si>
  <si>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</si>
  <si>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</si>
  <si>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</si>
  <si>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</si>
  <si>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</si>
  <si>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</si>
  <si>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</si>
  <si>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Tipo de Cambio (Soles por USD)</t>
  </si>
  <si>
    <t>IPM ajustado por Tipo de Cambio</t>
  </si>
  <si>
    <t>IPC (Base 2013)</t>
  </si>
  <si>
    <t>IPME (Base 2013)</t>
  </si>
  <si>
    <t>Revalorización</t>
  </si>
  <si>
    <t>6.4. Índice de Precios de Materiales de Construcción (IPMC)</t>
  </si>
  <si>
    <t>IPMC (Base 2013)</t>
  </si>
  <si>
    <t>Tasa efectiva de impuestos</t>
  </si>
  <si>
    <t>IPME a diciembre (base 2011)</t>
  </si>
  <si>
    <t>IPMC a diciembre (base 2011)</t>
  </si>
  <si>
    <t>IPME a diciembre ajustado por Tipo de Cambio (Base 2011)</t>
  </si>
  <si>
    <t>IPMC a diciembre ajustado por Tipo de Cambio (Base 2011)</t>
  </si>
  <si>
    <t>Tipo de Cambio (Base 2011)</t>
  </si>
  <si>
    <t>IPM (Base 2011)</t>
  </si>
  <si>
    <t>IPC (Base 2011)</t>
  </si>
  <si>
    <t>IPME (Base 2011)</t>
  </si>
  <si>
    <t>IPME (Base 2011) - Inicio del periodo</t>
  </si>
  <si>
    <t>IPME (Base 2011) - Final del periodo</t>
  </si>
  <si>
    <t>IPME ajustado por Tipo de Cambio (Base 2011) - Inicio del periodo</t>
  </si>
  <si>
    <t>IPME ajustado por Tipo de Cambio (Base 2011) - Final del periodo</t>
  </si>
  <si>
    <t>IPMC (Base 2011) - Inicio del periodo</t>
  </si>
  <si>
    <t>IPMC (Base 2011) - Final del periodo</t>
  </si>
  <si>
    <t>IPMC ajustado por Tipo de Cambio (Base 2011) - Inicio del periodo</t>
  </si>
  <si>
    <t>IPMC ajustado por Tipo de Cambio (Base 2011) - Final del periodo</t>
  </si>
  <si>
    <t>IPMC (Base 2011)</t>
  </si>
  <si>
    <t>Leasing PCs</t>
  </si>
  <si>
    <t>Suministros</t>
  </si>
  <si>
    <t>Combustible</t>
  </si>
  <si>
    <t>Correos - Courier</t>
  </si>
  <si>
    <t>Alojamiento</t>
  </si>
  <si>
    <t>Agua</t>
  </si>
  <si>
    <t>Internet</t>
  </si>
  <si>
    <t>Radio</t>
  </si>
  <si>
    <t>Telecomunicaciones</t>
  </si>
  <si>
    <t>Management Fees</t>
  </si>
  <si>
    <t>Almacenamiento</t>
  </si>
  <si>
    <t>Seguro Vida Ley Emple-Vida Ley</t>
  </si>
  <si>
    <t>Seg. Vida Grupo Part-Comp.Vida</t>
  </si>
  <si>
    <t>Uniformes</t>
  </si>
  <si>
    <t>Combustible Diesel</t>
  </si>
  <si>
    <t>Transporte de carga</t>
  </si>
  <si>
    <t>Transporte personal</t>
  </si>
  <si>
    <t>Servicio de traslados</t>
  </si>
  <si>
    <t>Pasajes nacionales</t>
  </si>
  <si>
    <t>Pasajes aéreos</t>
  </si>
  <si>
    <t>Alimentación</t>
  </si>
  <si>
    <t>Viáticos exterior</t>
  </si>
  <si>
    <t>Viáticos nacional</t>
  </si>
  <si>
    <t>Asesoría legal</t>
  </si>
  <si>
    <t>Asesoría laboral</t>
  </si>
  <si>
    <t>Asesoría laboral - KPMG</t>
  </si>
  <si>
    <t>Asesoría laboral - PayRoll</t>
  </si>
  <si>
    <t>Asesoría financiera</t>
  </si>
  <si>
    <t>Asesoría auditoría</t>
  </si>
  <si>
    <t>Servicios de asesoría en tarifas y precios</t>
  </si>
  <si>
    <t xml:space="preserve">Servicios topográficos        </t>
  </si>
  <si>
    <t>Precios de transferencia</t>
  </si>
  <si>
    <t xml:space="preserve">Seguridad industrial y civil  </t>
  </si>
  <si>
    <t>Asesoría comunicacional</t>
  </si>
  <si>
    <t>Servicios médicos</t>
  </si>
  <si>
    <t>Mantenimiento y reparación</t>
  </si>
  <si>
    <t>Mantenimiento y reparación vehículos propios</t>
  </si>
  <si>
    <t>Mantenimiento y reparación maquinaria y equipo</t>
  </si>
  <si>
    <t>Mantenimiento seguridad electrónica</t>
  </si>
  <si>
    <t>Tarjetas de proximidad</t>
  </si>
  <si>
    <t>Mantenimiento software</t>
  </si>
  <si>
    <t>Mantenimiento de balanzas camiones</t>
  </si>
  <si>
    <t>Mantenimiento electromecánico de silos</t>
  </si>
  <si>
    <t>Alquiler terrenos</t>
  </si>
  <si>
    <t>Alquiler equipos para estibas</t>
  </si>
  <si>
    <t>Alquiler de grúas / stackers</t>
  </si>
  <si>
    <t>Otros alquileres mantenimiento</t>
  </si>
  <si>
    <t>Otros alquileres adm.</t>
  </si>
  <si>
    <t>Alquiler unidades transporte</t>
  </si>
  <si>
    <t>Equipos diversos</t>
  </si>
  <si>
    <t>Equipos de cómputo</t>
  </si>
  <si>
    <t>Energía eléctrica</t>
  </si>
  <si>
    <t>Teléfono</t>
  </si>
  <si>
    <t>Teléfono móvil</t>
  </si>
  <si>
    <t>Publicidad y publicaciones</t>
  </si>
  <si>
    <t>Publicaciones y diseños</t>
  </si>
  <si>
    <t>Atenciones y representaciones</t>
  </si>
  <si>
    <t>Servicios de inspección</t>
  </si>
  <si>
    <t>Servicio de contratistas</t>
  </si>
  <si>
    <t>Lab/Exam. médicos Blue Collar</t>
  </si>
  <si>
    <t>Lab/Exam. médicos White Collar</t>
  </si>
  <si>
    <t>Serv. terc. - operaciones</t>
  </si>
  <si>
    <t>Servicios y Outsourcing IT</t>
  </si>
  <si>
    <t>Serv. terc. - administración</t>
  </si>
  <si>
    <t>Management Fees - variable</t>
  </si>
  <si>
    <t>Servicios compartidos La Haya</t>
  </si>
  <si>
    <t>Servicio succión y cisternas</t>
  </si>
  <si>
    <t>Saneamiento de silos</t>
  </si>
  <si>
    <t>Desratización y desinfección</t>
  </si>
  <si>
    <t>Administración base datos</t>
  </si>
  <si>
    <t>Inspección y certificación SGS</t>
  </si>
  <si>
    <t>Mantenimiento de servidores - hardware</t>
  </si>
  <si>
    <t>Servicio de archivo documentario</t>
  </si>
  <si>
    <t>Consultoría de soporte para aplicaciones</t>
  </si>
  <si>
    <t>Costos de soporte para aplicación</t>
  </si>
  <si>
    <t>Consultoría para desarrollo de aplicaciones</t>
  </si>
  <si>
    <t>Almacenamiento y copia de seguridad IT</t>
  </si>
  <si>
    <t>Soporte IT - mesa de ayuda</t>
  </si>
  <si>
    <t>Otros costos de IT</t>
  </si>
  <si>
    <t>Servicios compartidos Alconsa</t>
  </si>
  <si>
    <t>Servicio de seguridad</t>
  </si>
  <si>
    <t>Servicio de PNP</t>
  </si>
  <si>
    <t>Servicio contraincendio</t>
  </si>
  <si>
    <t>Servicio de limpieza</t>
  </si>
  <si>
    <t>Atención nave pasajeros</t>
  </si>
  <si>
    <t>Instalación - redes</t>
  </si>
  <si>
    <t>Descarga de desechos</t>
  </si>
  <si>
    <t>Gastos de Aduana</t>
  </si>
  <si>
    <t>Otros gastos de importación</t>
  </si>
  <si>
    <t>Otros servicios diversos</t>
  </si>
  <si>
    <t>Serv. estiba - contenedores</t>
  </si>
  <si>
    <t>Serv. estiba - carga general</t>
  </si>
  <si>
    <t>Serv. estiba - Vehículos</t>
  </si>
  <si>
    <t>Serv. estiba - carga sólida</t>
  </si>
  <si>
    <t>Serv. estiba - carga líquida</t>
  </si>
  <si>
    <t>Serv. estiba - pesq., metal y otros</t>
  </si>
  <si>
    <t>Instalaciones - redes software</t>
  </si>
  <si>
    <t>Instalaciones - redes hardware</t>
  </si>
  <si>
    <t>Costo - IFRIC12</t>
  </si>
  <si>
    <t>Seguro responsabilidad civil</t>
  </si>
  <si>
    <t>Seguro Vehículos</t>
  </si>
  <si>
    <t>Seguro SOAT</t>
  </si>
  <si>
    <t>Seguro SCTR White Collar</t>
  </si>
  <si>
    <t>Seguro EPS White Collar</t>
  </si>
  <si>
    <t>Seguro Oncológico</t>
  </si>
  <si>
    <t>Seguro accidentes personales</t>
  </si>
  <si>
    <t>Seguro otros</t>
  </si>
  <si>
    <t>SCTR Pensiones - accidentes trabajo</t>
  </si>
  <si>
    <t>Seguro asistencia médica</t>
  </si>
  <si>
    <t>Seguro EPS Blue Collar</t>
  </si>
  <si>
    <t>SCTR seguro Blue Collar</t>
  </si>
  <si>
    <t>Seguro EPS estibadores</t>
  </si>
  <si>
    <t>Licencias y derechos de vigen.</t>
  </si>
  <si>
    <t>Suministros oficina</t>
  </si>
  <si>
    <t>Suministros cómputo</t>
  </si>
  <si>
    <t>Botiquín</t>
  </si>
  <si>
    <t>Activos menores</t>
  </si>
  <si>
    <t>Cafetería</t>
  </si>
  <si>
    <t>Suministros de aseo</t>
  </si>
  <si>
    <t>Suministros mantenimiento</t>
  </si>
  <si>
    <t>Impresiones varias</t>
  </si>
  <si>
    <t>Suministros operaciones</t>
  </si>
  <si>
    <t>Oxígeno en m3</t>
  </si>
  <si>
    <t>Implementos de seguridad</t>
  </si>
  <si>
    <t>Combustible y lubric. ejecutivo</t>
  </si>
  <si>
    <t>Estaci., peajes y fletes</t>
  </si>
  <si>
    <t>Gestión medioambiental</t>
  </si>
  <si>
    <t>Combustible GLP</t>
  </si>
  <si>
    <t>Scrap - suministros de mantenimiento</t>
  </si>
  <si>
    <t>Scrap - suministros oficina</t>
  </si>
  <si>
    <t>Scrap - suministros de operaciones</t>
  </si>
  <si>
    <t>Programa piloto nutricional</t>
  </si>
  <si>
    <t>Mov./Traslado personal</t>
  </si>
  <si>
    <t>Per - diems</t>
  </si>
  <si>
    <t>Gastos por siniestros</t>
  </si>
  <si>
    <t>Gastos de representación</t>
  </si>
  <si>
    <t>Ajuste de inventario (Pérdida)</t>
  </si>
  <si>
    <t>Devolución de inventory part</t>
  </si>
  <si>
    <t>Otros gastos de viaje</t>
  </si>
  <si>
    <t>Otros gastos</t>
  </si>
  <si>
    <t>Cantidad en materiales</t>
  </si>
  <si>
    <t>Cantidad de servicios prestados por terceros</t>
  </si>
  <si>
    <t>Cantidad de otros gastos de gestión</t>
  </si>
  <si>
    <t>2011 (P1)</t>
  </si>
  <si>
    <r>
      <t>2011</t>
    </r>
    <r>
      <rPr>
        <b/>
        <vertAlign val="superscript"/>
        <sz val="10"/>
        <color theme="1"/>
        <rFont val="Arial"/>
        <family val="2"/>
      </rPr>
      <t>a/</t>
    </r>
  </si>
  <si>
    <t>a/ Información correspondiente al segundo semestre del año 2011.</t>
  </si>
  <si>
    <t>Funcionarios</t>
  </si>
  <si>
    <r>
      <t>Personal Eventual</t>
    </r>
    <r>
      <rPr>
        <vertAlign val="superscript"/>
        <sz val="10"/>
        <color theme="1"/>
        <rFont val="Arial"/>
        <family val="2"/>
      </rPr>
      <t>1/</t>
    </r>
  </si>
  <si>
    <t>1/ Incluye los datos de los estibadores que eran subcontratados con las agencias marítimas y empresas de estiba en los años 2011 y 2012.</t>
  </si>
  <si>
    <t>a) Cálculo del WACC</t>
  </si>
  <si>
    <t>Rf</t>
  </si>
  <si>
    <t>Rm</t>
  </si>
  <si>
    <t>Rm-rf</t>
  </si>
  <si>
    <t>Beta TPE</t>
  </si>
  <si>
    <t>Beta desapalancado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</si>
  <si>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</si>
  <si>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</si>
  <si>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</si>
  <si>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</si>
  <si>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</si>
  <si>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</si>
  <si>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</si>
  <si>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</si>
  <si>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</si>
  <si>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</si>
  <si>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</si>
  <si>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</si>
  <si>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</si>
  <si>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</si>
  <si>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</si>
  <si>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</si>
  <si>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</si>
  <si>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</si>
  <si>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</si>
  <si>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</si>
  <si>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</si>
  <si>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</si>
  <si>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</si>
  <si>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</si>
  <si>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</si>
  <si>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</si>
  <si>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</si>
  <si>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</si>
  <si>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</si>
  <si>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e) Betas</t>
  </si>
  <si>
    <t>Betas apalancados</t>
  </si>
  <si>
    <t>Tasa de Impuesto</t>
  </si>
  <si>
    <t>D/E</t>
  </si>
  <si>
    <t>Beta no apalancado</t>
  </si>
  <si>
    <t>Beta promedio no apalancado</t>
  </si>
  <si>
    <t>Tasa impositiva</t>
  </si>
  <si>
    <t>Total</t>
  </si>
  <si>
    <t>Activos Fijos</t>
  </si>
  <si>
    <t>Instalaciones</t>
  </si>
  <si>
    <t>Implementación Sala Servidores</t>
  </si>
  <si>
    <t>Pozo a tierra</t>
  </si>
  <si>
    <t>Pozo a tierra - Muelle 4</t>
  </si>
  <si>
    <t>Dragado Muelle 7</t>
  </si>
  <si>
    <t>Accesorios fijos para maquinaria</t>
  </si>
  <si>
    <t>Labarthe</t>
  </si>
  <si>
    <t>Unidades de transporte</t>
  </si>
  <si>
    <t>Camionetas</t>
  </si>
  <si>
    <t>Tractor</t>
  </si>
  <si>
    <t>Camión</t>
  </si>
  <si>
    <t>Camión cisterna</t>
  </si>
  <si>
    <t>Muebles y enseres</t>
  </si>
  <si>
    <t>Maquinaria y equipo</t>
  </si>
  <si>
    <t>Montacargas</t>
  </si>
  <si>
    <t>Motor bomba grúa</t>
  </si>
  <si>
    <t>RTG (equipo soporte IT)</t>
  </si>
  <si>
    <t>Reach stacker (equipo soporte IT)</t>
  </si>
  <si>
    <t>Bote inspección</t>
  </si>
  <si>
    <t>Cuchara y tolvas</t>
  </si>
  <si>
    <t>Equipo descarga pescado</t>
  </si>
  <si>
    <t>Spreader (MHC)</t>
  </si>
  <si>
    <t>Apilador</t>
  </si>
  <si>
    <t>Reach stacker (overhaul)</t>
  </si>
  <si>
    <t>Terminal tractor (overhaul)</t>
  </si>
  <si>
    <t>Over height frame</t>
  </si>
  <si>
    <t>Activo fijo recibido de ENAPU</t>
  </si>
  <si>
    <t>Activos Intangibles</t>
  </si>
  <si>
    <t>Bienes de la Concesión (Recepcionados por APN)</t>
  </si>
  <si>
    <t>Inversiones Obligatorias Etapas 1 y 2</t>
  </si>
  <si>
    <t>Infraestructura y obras</t>
  </si>
  <si>
    <t>Taller de mantenimiento</t>
  </si>
  <si>
    <t>Equipamiento</t>
  </si>
  <si>
    <t xml:space="preserve">Reach Stacker (RS) </t>
  </si>
  <si>
    <t>Software</t>
  </si>
  <si>
    <t xml:space="preserve">Inversiones complementarias </t>
  </si>
  <si>
    <t>Cucharas</t>
  </si>
  <si>
    <t>Sistema Most</t>
  </si>
  <si>
    <t>Otros intangibles (EEFF auditados)</t>
  </si>
  <si>
    <t>Costo concesión (infraestructura y obras)</t>
  </si>
  <si>
    <t>Licencia</t>
  </si>
  <si>
    <t>Hardware</t>
  </si>
  <si>
    <t>EIA y CIRA</t>
  </si>
  <si>
    <t>Spreader MHC</t>
  </si>
  <si>
    <t>Equipo contra incendio</t>
  </si>
  <si>
    <t>MHC (overhaul)</t>
  </si>
  <si>
    <t>RS (overhaul)</t>
  </si>
  <si>
    <t>Tolva</t>
  </si>
  <si>
    <t>Grúa Terex</t>
  </si>
  <si>
    <t>Montacargas - reposición</t>
  </si>
  <si>
    <t>Reach stacker - reposición</t>
  </si>
  <si>
    <t>Terminal tractor - reposición</t>
  </si>
  <si>
    <t>Software y licencias</t>
  </si>
  <si>
    <t>Software y programas</t>
  </si>
  <si>
    <t>Activo intangible recibido de ENAPU</t>
  </si>
  <si>
    <t>Tasa de depreciación</t>
  </si>
  <si>
    <t>Años de Vida Útil</t>
  </si>
  <si>
    <t>Instalación varios</t>
  </si>
  <si>
    <t>Construcción de SSHH para damas (zona puerta de gavieros)</t>
  </si>
  <si>
    <t>Confección de canastillas, casetas y otros</t>
  </si>
  <si>
    <t>Vaciado loza y plataforma de muelle, enmallado vigas (Muelle 2)</t>
  </si>
  <si>
    <t>Instalación inversiones adicionales Muelle 7</t>
  </si>
  <si>
    <t>Señalización Muelle 5</t>
  </si>
  <si>
    <t>Escritorio de 25 mm + credenza lateral de 3 puertas para Gerencia Legal</t>
  </si>
  <si>
    <t>Estantería selectiva simple profundidad N°1 - 05 niveles</t>
  </si>
  <si>
    <t>Muebles y enseres (Varios)</t>
  </si>
  <si>
    <t>Cisco Catalyst 3560-CX 8</t>
  </si>
  <si>
    <t>IP DESK MASTER e Intercomunicador</t>
  </si>
  <si>
    <t>Demoledor y dobladora</t>
  </si>
  <si>
    <t>Equipos diversos (gata, arco detector, otros)</t>
  </si>
  <si>
    <t>UPS 2KVA APC</t>
  </si>
  <si>
    <t>Terminal Truck N° 0695/MOVILIZADOR DE CONTENEDOR (TT-10)</t>
  </si>
  <si>
    <t>Terminal Truck (Mejoras)</t>
  </si>
  <si>
    <t>Forklift TCM (varios)</t>
  </si>
  <si>
    <t>Motor fuera de Borda para Dicapi</t>
  </si>
  <si>
    <t>Motor Bomba 12v y Jostick</t>
  </si>
  <si>
    <t>Podadora y motoguaraña</t>
  </si>
  <si>
    <t>Aspiradora industrial</t>
  </si>
  <si>
    <t>Motobomba de 13HP (para cambiar agua de pozos)</t>
  </si>
  <si>
    <t>f) Estructura deuda patrimonio</t>
  </si>
  <si>
    <t>g) Costo de deuda</t>
  </si>
  <si>
    <t>Deuda Largo plazo corriente</t>
  </si>
  <si>
    <t>Deuda Largo plazo no corriente</t>
  </si>
  <si>
    <t>Deuda Financiera</t>
  </si>
  <si>
    <t>Deuda Financiera/Patrimonio</t>
  </si>
  <si>
    <t>Deuda Financiera/(Deuda Financiera + Patrimonio)</t>
  </si>
  <si>
    <t>Patrimonio/(Deuda Financiera + Patrimonio)</t>
  </si>
  <si>
    <t>Loan I</t>
  </si>
  <si>
    <t>Loan II</t>
  </si>
  <si>
    <t>Loan 2A</t>
  </si>
  <si>
    <t>Monto del préstamo</t>
  </si>
  <si>
    <t>Monto coberturado</t>
  </si>
  <si>
    <t>Saldo de la deuda</t>
  </si>
  <si>
    <t>Intereses</t>
  </si>
  <si>
    <t>Gastos de emisión de deuda</t>
  </si>
  <si>
    <t>Otros gastos financieros</t>
  </si>
  <si>
    <t>Costo de la deuda - Loan I</t>
  </si>
  <si>
    <t>Costo de la deuda - Loan II</t>
  </si>
  <si>
    <t>Costo de la deuda - Loan 2A</t>
  </si>
  <si>
    <t>Costo de la deuda promedio</t>
  </si>
  <si>
    <t>Emisión de deuda</t>
  </si>
  <si>
    <t>Costo de la deuda</t>
  </si>
  <si>
    <t>Analistas, asistentes y practicantes</t>
  </si>
  <si>
    <t>Blue Collar</t>
  </si>
  <si>
    <t>White Collar</t>
  </si>
  <si>
    <t>Resto de personal White Collar</t>
  </si>
  <si>
    <t>a.3) Cantidad de horas-hombre por categoría laboral</t>
  </si>
  <si>
    <t>Twinlift spreader</t>
  </si>
  <si>
    <t>Twinlift spreader -Adaptador</t>
  </si>
  <si>
    <t>Spreaders Mod T40 con 4 estrobos (02 unid)</t>
  </si>
  <si>
    <t xml:space="preserve">Spreaders de 20 pies con 4 estrobos </t>
  </si>
  <si>
    <t>Muelle de 350m</t>
  </si>
  <si>
    <t>Dragado a -16m</t>
  </si>
  <si>
    <t>Patio de contenedores de respaldo</t>
  </si>
  <si>
    <t>Edificio administrativo y oficinas públicas</t>
  </si>
  <si>
    <t>Edificio de amenidades</t>
  </si>
  <si>
    <t>Obras de demolición</t>
  </si>
  <si>
    <t>Obras de dragado</t>
  </si>
  <si>
    <t>Obras de relleno</t>
  </si>
  <si>
    <t>Pavimento</t>
  </si>
  <si>
    <t>Muelle 11</t>
  </si>
  <si>
    <t>Sistema de Agua</t>
  </si>
  <si>
    <t>Sistemas Eléctricos</t>
  </si>
  <si>
    <t>Edificios Eléctricos y Obras menores</t>
  </si>
  <si>
    <t>Taller (workshop)</t>
  </si>
  <si>
    <t>Balanzas (entrada)</t>
  </si>
  <si>
    <t>Tuberías para productos petrolíferos</t>
  </si>
  <si>
    <t>Estabilidad de Talud en el Muelle 11</t>
  </si>
  <si>
    <t>Sistema de Alarma contra incendios</t>
  </si>
  <si>
    <t>Obras civiles Sistema de Descarga de granos</t>
  </si>
  <si>
    <t>Columnas de grava</t>
  </si>
  <si>
    <t>Sistema de descarga de granos</t>
  </si>
  <si>
    <t>Upgrade reefer racks</t>
  </si>
  <si>
    <t>6 plataformas</t>
  </si>
  <si>
    <t>a.1) Cantidad de horas-hombre clasificado por APM Terminals Callao</t>
  </si>
  <si>
    <t>b.1) Gasto en mano de obra clasificado por APM Terminals Callao</t>
  </si>
  <si>
    <t>2015 (P8)</t>
  </si>
  <si>
    <t>2015 (P9)</t>
  </si>
  <si>
    <t>2016 (P10)</t>
  </si>
  <si>
    <t>b.3) Gasto en mano de obra por categoría laboral</t>
  </si>
  <si>
    <t>Asian Terminals Inc.</t>
  </si>
  <si>
    <t xml:space="preserve">Northland Port </t>
  </si>
  <si>
    <t>Port of Lyttelton</t>
  </si>
  <si>
    <t>Puerto Ventanas</t>
  </si>
  <si>
    <t>Nanjing Port Co Ltd</t>
  </si>
  <si>
    <t>Piraeus Port Authority S.A.</t>
  </si>
  <si>
    <t>Santos Brasil Participações S.A.</t>
  </si>
  <si>
    <t>SAAM Puertos S.A.</t>
  </si>
  <si>
    <t xml:space="preserve">International Container Terminal Services Inc </t>
  </si>
  <si>
    <t>Port of Tauranga Limited</t>
  </si>
  <si>
    <t>Hutchison Port Holdings Trust</t>
  </si>
  <si>
    <t>South Port New Zealand Ltd</t>
  </si>
  <si>
    <t>Salalah Port Services Company</t>
  </si>
  <si>
    <t>Bintulu Port Holdings Bhd</t>
  </si>
  <si>
    <t>Gujarat Pipavav Port Limited</t>
  </si>
  <si>
    <t>Asistencia técnica (hab. urbana, licencias y permisos)</t>
  </si>
  <si>
    <t>6.5. Tasa Efectiva de Impuestos</t>
  </si>
  <si>
    <t>2.2.3.3. Stock de Capital a fin de año</t>
  </si>
  <si>
    <t>2.2.3.6. Costo Promedio Ponderado de Capital (WACC)</t>
  </si>
  <si>
    <t xml:space="preserve">Habilitación Urbana </t>
  </si>
  <si>
    <t>a.2) Cantidad de horas-hombre de personal White Collar</t>
  </si>
  <si>
    <t>b.2) Gasto en mano de obra del personal White Collar</t>
  </si>
  <si>
    <r>
      <t>Estibadores</t>
    </r>
    <r>
      <rPr>
        <vertAlign val="superscript"/>
        <sz val="10"/>
        <color theme="1"/>
        <rFont val="Arial"/>
        <family val="2"/>
      </rPr>
      <t>1/</t>
    </r>
  </si>
  <si>
    <t>2.1.3. Precio implícito</t>
  </si>
  <si>
    <t>2.2. Índice de cantidades de insumos</t>
  </si>
  <si>
    <t>2.2.1. Mano de obra</t>
  </si>
  <si>
    <t>2.2.3.2. Inversión, ajustes y depreciación</t>
  </si>
  <si>
    <t>Índices de cantidades de productos</t>
  </si>
  <si>
    <t>Índices de cantidades de insumos</t>
  </si>
  <si>
    <t>Honorarios Traducciones Com.</t>
  </si>
  <si>
    <t>Honorarios Mantenimiento</t>
  </si>
  <si>
    <t>Honorarios Administración</t>
  </si>
  <si>
    <t>Honorarios Traducciones Adm.</t>
  </si>
  <si>
    <t>Honorarios Profesionales</t>
  </si>
  <si>
    <t>Mant. Psion Teklogix</t>
  </si>
  <si>
    <t>STS Grúas Pórtico Contenedores</t>
  </si>
  <si>
    <t>RTG-E Grúa Pórticos</t>
  </si>
  <si>
    <t>Alquiler vivienda Expats.</t>
  </si>
  <si>
    <t>Serv. Ter. Contrib. Expat.</t>
  </si>
  <si>
    <t>Serv. Ter. Seguro Expat.</t>
  </si>
  <si>
    <t>Serv. Terc. Expats.</t>
  </si>
  <si>
    <t>Seguro 3D (Desho., Des. y De.)</t>
  </si>
  <si>
    <t>2015 (P10)</t>
  </si>
  <si>
    <t>2016 (P11)</t>
  </si>
  <si>
    <t>Cambio de sanitarios, duchas, mayólicas e instalación de puertas</t>
  </si>
  <si>
    <t>Reconstrucción de baños para gavieros</t>
  </si>
  <si>
    <t>Instalación de sala capacitación-Balanza 2</t>
  </si>
  <si>
    <t>Confección pared 4to piso oficinas de seguridad</t>
  </si>
  <si>
    <t>Instalación eléctrica, servicio de limpieza (Labbarthe) y otros</t>
  </si>
  <si>
    <t>Servicio de remodelación de SSHH área electricistas</t>
  </si>
  <si>
    <t>Pintado y señalización en el muelle 5C Y 5D, Trazados de líneas</t>
  </si>
  <si>
    <t>Señalización de Muelles</t>
  </si>
  <si>
    <t>Señalización pavimento Muelles 1, 2 y 4 y vías de acceso</t>
  </si>
  <si>
    <t>Repotenciación Sist. Eléctrico y contra incendio muelle 7-Vopak</t>
  </si>
  <si>
    <t>Vehículo incendio</t>
  </si>
  <si>
    <t>Frio bar</t>
  </si>
  <si>
    <t>Carretilla hidráulica y cortadora</t>
  </si>
  <si>
    <t>Grúa Pórtico Muelle STS 01 y 02 - Mejoras traslado del gasto 2012</t>
  </si>
  <si>
    <t>Spreader RAM Modelos 2050 y 2070 (20 y 40 pies) semi automático</t>
  </si>
  <si>
    <t>Torquímetro (instrumento de precisión para grúas porticas)</t>
  </si>
  <si>
    <t>Tráiler para spreaders</t>
  </si>
  <si>
    <t>Escáner y detectores</t>
  </si>
  <si>
    <t>Absorbente</t>
  </si>
  <si>
    <t>Mejora Sub estación eléctrica 10KV</t>
  </si>
  <si>
    <t>Trámites municipales</t>
  </si>
  <si>
    <t>Tráiler ro-ro</t>
  </si>
  <si>
    <t>Tráiler - reposición</t>
  </si>
  <si>
    <t>Escritorio de cómputo 1.20 mts. Nogal oscuro</t>
  </si>
  <si>
    <t>Comité consultivo</t>
  </si>
  <si>
    <t>Asesoría contable y tributaria</t>
  </si>
  <si>
    <t>Asesoría empresarial Apoyo</t>
  </si>
  <si>
    <t>Asesoría comercial</t>
  </si>
  <si>
    <t>Uso de barreras de contención</t>
  </si>
  <si>
    <t>Servicios impresión HP</t>
  </si>
  <si>
    <t>Seguro multirriesgo</t>
  </si>
  <si>
    <t>Otros combustibles y lubricantes</t>
  </si>
  <si>
    <t>Instalación de puntos de red (edif. adm)</t>
  </si>
  <si>
    <t>Habilitación del aula y SSHH centro de capacitación</t>
  </si>
  <si>
    <t>Instalación de cámaras de seg. en ofic. facturación</t>
  </si>
  <si>
    <t>Instalac. en infraestructura del edif. gavieros</t>
  </si>
  <si>
    <t>Instalaciones en el muelle 7 (infraestructura y eqp. eléctricos)</t>
  </si>
  <si>
    <t>Señalización y trazado de líneas</t>
  </si>
  <si>
    <t>Mejora en infraestructura zona 5, muelle 7, balanza 4</t>
  </si>
  <si>
    <t>Sistema contra incendio - muelle 7</t>
  </si>
  <si>
    <t>Sistema eléctrico de emergencia - muelle 7</t>
  </si>
  <si>
    <t>Bitas (216 unid) con anclaje y tuercas</t>
  </si>
  <si>
    <t>Instalaciones en el muelle 7 (sistema eléctrico 10kv)</t>
  </si>
  <si>
    <t>Refacción de adoquines-muelle 5</t>
  </si>
  <si>
    <t>Estantería metálica en ángulos ranurados</t>
  </si>
  <si>
    <t>Estantería con puertas 4 niveles (1900 x 1500 x 600)</t>
  </si>
  <si>
    <t>Indicador de peso para balanza camionera</t>
  </si>
  <si>
    <t>Torres de iluminación-zona de descarga para los prod. hidrobiológicos</t>
  </si>
  <si>
    <t>Forklift 2.5 tons (02 Unid.)</t>
  </si>
  <si>
    <t>Forklift de 2.5 toneladas</t>
  </si>
  <si>
    <t>Forklift de 15 toneladas (3 unidades)</t>
  </si>
  <si>
    <t>Forklift de 5 y 15 toneladas</t>
  </si>
  <si>
    <t>Spreader RAM Modelo 2220 Automatic Telescopic Overhight Lifthing</t>
  </si>
  <si>
    <t>Bomba centrifuga para embarque de aceite de pescado</t>
  </si>
  <si>
    <t>Bomba sumergible 2hp 3" (05 unid.)</t>
  </si>
  <si>
    <t>Compresor de aire con motor eléctrico con secador integrado mod. ga26+aff125</t>
  </si>
  <si>
    <t>Bomba (otras) - motosoldadora con remolque Miller</t>
  </si>
  <si>
    <t>Bomba para torquímetro hidráulico titan</t>
  </si>
  <si>
    <t>Plataforma para descarga de bobina paletizada</t>
  </si>
  <si>
    <t>Jaula metálica</t>
  </si>
  <si>
    <t>Torquímetro rango 150 a 800 nm.</t>
  </si>
  <si>
    <t>Defensa de muelle (fender) invoice ex-057 dt 19/07/201 – new (04 unid)</t>
  </si>
  <si>
    <t>Defensa de muelle (fender) invoice ex-058 dt 21/07/201 - used (02 unid)</t>
  </si>
  <si>
    <t>Zone safe system (960mhz)-seguridad de personal zonas portuarias (22 unid)</t>
  </si>
  <si>
    <t>Safety work cages (1 a 4)</t>
  </si>
  <si>
    <t>Zone safe system type a3 y a4</t>
  </si>
  <si>
    <t>Grúas móviles</t>
  </si>
  <si>
    <t>Empty handler</t>
  </si>
  <si>
    <t>Reach starckers</t>
  </si>
  <si>
    <t>Reach stackers</t>
  </si>
  <si>
    <t>Bulldozers</t>
  </si>
  <si>
    <t>Camionetas pick up</t>
  </si>
  <si>
    <t>Camionetas panel</t>
  </si>
  <si>
    <t>Bote E20 landing craf</t>
  </si>
  <si>
    <t>Plataforma elevadora</t>
  </si>
  <si>
    <t>Camión de 5 ton.</t>
  </si>
  <si>
    <t>Camión barredor</t>
  </si>
  <si>
    <t>Tractores</t>
  </si>
  <si>
    <t>Plataformas portacontainer</t>
  </si>
  <si>
    <t>Terminal tractors</t>
  </si>
  <si>
    <t>Remolque para residuos líquidos</t>
  </si>
  <si>
    <t>Plataformas portacontainers</t>
  </si>
  <si>
    <t>Tolvas autopropulsadas (hoppers)</t>
  </si>
  <si>
    <t>Grúas pórtico STS post panamax</t>
  </si>
  <si>
    <t>Grúas RTG</t>
  </si>
  <si>
    <t>Cargadores frontales</t>
  </si>
  <si>
    <t>Excavadoras</t>
  </si>
  <si>
    <t>Minicargadores</t>
  </si>
  <si>
    <t>Montacargas de 3,5 ton</t>
  </si>
  <si>
    <t>Montacargas de 16 ton</t>
  </si>
  <si>
    <t>Tolvas móviles convencionales</t>
  </si>
  <si>
    <t>Tolvas móviles medioambientales</t>
  </si>
  <si>
    <t>Montacarga de 30 ton</t>
  </si>
  <si>
    <t>Terminal tráiler</t>
  </si>
  <si>
    <t>Spreaders para grúas STS</t>
  </si>
  <si>
    <t>Plataformas elevadoras tipo tijeras</t>
  </si>
  <si>
    <t>Láminas de PVC y cabezal edif. admin.</t>
  </si>
  <si>
    <t>Mejora en infraestructura del almacén N°09</t>
  </si>
  <si>
    <t>Instalación de bitas</t>
  </si>
  <si>
    <t>Crecimiento en Precios Insumos Economía W*</t>
  </si>
  <si>
    <t>Crecimiento en la PTF de la Economía T*</t>
  </si>
  <si>
    <t>2.1. Índice de cantidades de producto</t>
  </si>
  <si>
    <r>
      <t xml:space="preserve">c) Precio implícito de la mano de obra </t>
    </r>
    <r>
      <rPr>
        <i/>
        <sz val="10"/>
        <color theme="1"/>
        <rFont val="Arial"/>
        <family val="2"/>
      </rPr>
      <t>(En USD por hora)</t>
    </r>
  </si>
  <si>
    <r>
      <t xml:space="preserve">a) Gasto en productos intermedios (materiales) </t>
    </r>
    <r>
      <rPr>
        <i/>
        <sz val="10"/>
        <color theme="1"/>
        <rFont val="Arial"/>
        <family val="2"/>
      </rPr>
      <t>(En USD)</t>
    </r>
  </si>
  <si>
    <t>b) Precio de productos intermedios (materiales)</t>
  </si>
  <si>
    <r>
      <t xml:space="preserve">c) Cantidad de productos intermedios (materiales) </t>
    </r>
    <r>
      <rPr>
        <i/>
        <sz val="10"/>
        <color theme="1"/>
        <rFont val="Arial"/>
        <family val="2"/>
      </rPr>
      <t>(En USD)</t>
    </r>
  </si>
  <si>
    <r>
      <t xml:space="preserve">a) Inversiones de Capital netos de ajustes contables </t>
    </r>
    <r>
      <rPr>
        <i/>
        <sz val="10"/>
        <color theme="1"/>
        <rFont val="Arial"/>
        <family val="2"/>
      </rPr>
      <t>(En USD)</t>
    </r>
  </si>
  <si>
    <r>
      <t>b) Depreciación anual de Capital</t>
    </r>
    <r>
      <rPr>
        <i/>
        <sz val="10"/>
        <color theme="1"/>
        <rFont val="Arial"/>
        <family val="2"/>
      </rPr>
      <t xml:space="preserve"> (En USD)</t>
    </r>
  </si>
  <si>
    <t>2.2.3.3. Stock de Capital total a fin de año (En USD)</t>
  </si>
  <si>
    <t>2.2.3.4. Stock de Capital real a fin de año (En USD)</t>
  </si>
  <si>
    <t>2.2.3.4. Stock de Capital real a fin de año</t>
  </si>
  <si>
    <t>2.2.3.5. Cantidad media de Capital (En USD)</t>
  </si>
  <si>
    <t>2.2.3.5. Cantidad media de Capital</t>
  </si>
  <si>
    <t>2.2.3.7. Precio del Stock de Capital</t>
  </si>
  <si>
    <t>2.1. Índice de cantidades de producto de la empresa</t>
  </si>
  <si>
    <t>4. Productividad Total de Factores de la economía peruana (PTF economía)</t>
  </si>
  <si>
    <t>4. Productividad Total de Factores de la economía peruana</t>
  </si>
  <si>
    <t>2. Productividad Total de Factores de la empresa</t>
  </si>
  <si>
    <t>5. Variación del precio de insumos de la economía peruana</t>
  </si>
  <si>
    <t>Nota: El presente informe se refiere a aquel que sustenta la Resolución de Consejo Directivo Nº 0011-2021-CD-OSITRAN.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</si>
</sst>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00"/>
    <numFmt numFmtId="168" formatCode="_-* #,##0_-;\-* #,##0_-;_-* &quot;-&quot;??_-;_-@_-"/>
    <numFmt numFmtId="169" formatCode="#,##0_ ;\-#,##0\ "/>
    <numFmt numFmtId="170" formatCode="#,##0.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9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6"/>
    </xf>
    <xf numFmtId="0" fontId="6" fillId="0" borderId="0" xfId="0" applyFont="1"/>
    <xf numFmtId="0" fontId="7" fillId="0" borderId="0" xfId="3" applyFont="1" applyAlignment="1">
      <alignment horizontal="center"/>
    </xf>
    <xf numFmtId="43" fontId="6" fillId="0" borderId="0" xfId="1" applyFont="1"/>
    <xf numFmtId="0" fontId="9" fillId="0" borderId="0" xfId="0" applyFont="1"/>
    <xf numFmtId="0" fontId="10" fillId="2" borderId="1" xfId="0" applyFont="1" applyFill="1" applyBorder="1"/>
    <xf numFmtId="10" fontId="11" fillId="2" borderId="1" xfId="0" applyNumberFormat="1" applyFont="1" applyFill="1" applyBorder="1"/>
    <xf numFmtId="0" fontId="11" fillId="2" borderId="1" xfId="0" applyFont="1" applyFill="1" applyBorder="1"/>
    <xf numFmtId="0" fontId="6" fillId="0" borderId="2" xfId="0" applyFont="1" applyBorder="1"/>
    <xf numFmtId="10" fontId="6" fillId="0" borderId="2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6" fillId="0" borderId="3" xfId="0" applyFont="1" applyBorder="1"/>
    <xf numFmtId="10" fontId="6" fillId="0" borderId="3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11" fillId="2" borderId="1" xfId="0" applyFont="1" applyFill="1" applyBorder="1" applyAlignment="1">
      <alignment horizontal="left"/>
    </xf>
    <xf numFmtId="10" fontId="11" fillId="2" borderId="1" xfId="0" applyNumberFormat="1" applyFont="1" applyFill="1" applyBorder="1" applyAlignment="1">
      <alignment horizontal="center" vertical="center"/>
    </xf>
    <xf numFmtId="10" fontId="1" fillId="0" borderId="0" xfId="0" applyNumberFormat="1" applyFont="1"/>
    <xf numFmtId="10" fontId="1" fillId="0" borderId="0" xfId="2" applyNumberFormat="1" applyFont="1" applyFill="1"/>
    <xf numFmtId="10" fontId="3" fillId="0" borderId="0" xfId="2" applyNumberFormat="1" applyFont="1" applyFill="1"/>
    <xf numFmtId="10" fontId="1" fillId="0" borderId="0" xfId="2" applyNumberFormat="1" applyFont="1"/>
    <xf numFmtId="0" fontId="1" fillId="2" borderId="1" xfId="0" applyFont="1" applyFill="1" applyBorder="1"/>
    <xf numFmtId="0" fontId="11" fillId="2" borderId="1" xfId="4" applyFont="1" applyFill="1" applyBorder="1" applyAlignment="1">
      <alignment horizontal="center" vertical="center"/>
    </xf>
    <xf numFmtId="2" fontId="1" fillId="0" borderId="0" xfId="1" applyNumberFormat="1" applyFont="1"/>
    <xf numFmtId="0" fontId="1" fillId="0" borderId="3" xfId="0" applyFont="1" applyBorder="1"/>
    <xf numFmtId="2" fontId="1" fillId="0" borderId="3" xfId="1" applyNumberFormat="1" applyFont="1" applyBorder="1"/>
    <xf numFmtId="0" fontId="1" fillId="0" borderId="1" xfId="0" applyFont="1" applyBorder="1"/>
    <xf numFmtId="0" fontId="3" fillId="0" borderId="1" xfId="0" applyFont="1" applyBorder="1"/>
    <xf numFmtId="10" fontId="3" fillId="0" borderId="1" xfId="2" applyNumberFormat="1" applyFont="1" applyBorder="1"/>
    <xf numFmtId="0" fontId="3" fillId="0" borderId="3" xfId="0" applyFont="1" applyBorder="1"/>
    <xf numFmtId="10" fontId="3" fillId="0" borderId="3" xfId="2" applyNumberFormat="1" applyFont="1" applyBorder="1"/>
    <xf numFmtId="0" fontId="3" fillId="2" borderId="1" xfId="0" applyFont="1" applyFill="1" applyBorder="1"/>
    <xf numFmtId="43" fontId="1" fillId="0" borderId="0" xfId="1" applyFont="1"/>
    <xf numFmtId="0" fontId="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5"/>
    </xf>
    <xf numFmtId="0" fontId="3" fillId="0" borderId="1" xfId="0" applyFont="1" applyBorder="1" applyAlignment="1">
      <alignment horizontal="left"/>
    </xf>
    <xf numFmtId="0" fontId="14" fillId="0" borderId="0" xfId="0" applyFont="1" applyAlignment="1">
      <alignment horizontal="left" indent="2"/>
    </xf>
    <xf numFmtId="0" fontId="11" fillId="0" borderId="1" xfId="0" applyFont="1" applyBorder="1"/>
    <xf numFmtId="0" fontId="14" fillId="0" borderId="0" xfId="0" applyFont="1"/>
    <xf numFmtId="0" fontId="3" fillId="0" borderId="0" xfId="0" applyFont="1"/>
    <xf numFmtId="10" fontId="3" fillId="0" borderId="0" xfId="0" applyNumberFormat="1" applyFont="1"/>
    <xf numFmtId="43" fontId="1" fillId="0" borderId="0" xfId="1" applyFont="1" applyFill="1"/>
    <xf numFmtId="0" fontId="3" fillId="2" borderId="1" xfId="0" applyFont="1" applyFill="1" applyBorder="1" applyAlignment="1">
      <alignment horizontal="left"/>
    </xf>
    <xf numFmtId="3" fontId="1" fillId="0" borderId="0" xfId="0" applyNumberFormat="1" applyFont="1"/>
    <xf numFmtId="165" fontId="1" fillId="0" borderId="0" xfId="1" applyNumberFormat="1" applyFont="1" applyBorder="1"/>
    <xf numFmtId="9" fontId="1" fillId="0" borderId="0" xfId="2" applyFont="1" applyBorder="1"/>
    <xf numFmtId="9" fontId="1" fillId="0" borderId="0" xfId="0" applyNumberFormat="1" applyFont="1"/>
    <xf numFmtId="165" fontId="1" fillId="0" borderId="0" xfId="0" applyNumberFormat="1" applyFont="1"/>
    <xf numFmtId="9" fontId="1" fillId="0" borderId="0" xfId="2" applyFont="1"/>
    <xf numFmtId="0" fontId="3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2" borderId="1" xfId="4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Alignment="1">
      <alignment horizontal="left" indent="2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horizontal="right"/>
    </xf>
    <xf numFmtId="10" fontId="1" fillId="0" borderId="1" xfId="2" applyNumberFormat="1" applyFont="1" applyFill="1" applyBorder="1" applyAlignment="1">
      <alignment horizontal="right"/>
    </xf>
    <xf numFmtId="10" fontId="3" fillId="0" borderId="1" xfId="0" applyNumberFormat="1" applyFont="1" applyBorder="1"/>
    <xf numFmtId="0" fontId="2" fillId="0" borderId="0" xfId="0" applyFont="1"/>
    <xf numFmtId="0" fontId="1" fillId="0" borderId="0" xfId="6" applyFont="1"/>
    <xf numFmtId="0" fontId="1" fillId="0" borderId="0" xfId="6" applyFont="1" applyAlignment="1">
      <alignment wrapText="1"/>
    </xf>
    <xf numFmtId="10" fontId="1" fillId="0" borderId="0" xfId="6" applyNumberFormat="1" applyFont="1"/>
    <xf numFmtId="10" fontId="1" fillId="0" borderId="0" xfId="8" applyNumberFormat="1" applyFont="1"/>
    <xf numFmtId="164" fontId="1" fillId="0" borderId="0" xfId="9" applyFont="1"/>
    <xf numFmtId="0" fontId="9" fillId="0" borderId="0" xfId="6" applyFont="1"/>
    <xf numFmtId="0" fontId="1" fillId="2" borderId="1" xfId="6" applyFont="1" applyFill="1" applyBorder="1" applyAlignment="1">
      <alignment horizontal="left" wrapText="1"/>
    </xf>
    <xf numFmtId="0" fontId="3" fillId="2" borderId="1" xfId="6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wrapText="1"/>
    </xf>
    <xf numFmtId="4" fontId="1" fillId="0" borderId="0" xfId="8" applyNumberFormat="1" applyFont="1" applyFill="1" applyAlignment="1">
      <alignment horizontal="center" vertical="center" wrapText="1"/>
    </xf>
    <xf numFmtId="2" fontId="1" fillId="0" borderId="0" xfId="9" applyNumberFormat="1" applyFont="1" applyBorder="1" applyAlignment="1">
      <alignment horizontal="center"/>
    </xf>
    <xf numFmtId="2" fontId="1" fillId="0" borderId="0" xfId="6" applyNumberFormat="1" applyFont="1" applyAlignment="1">
      <alignment horizontal="center"/>
    </xf>
    <xf numFmtId="4" fontId="1" fillId="0" borderId="0" xfId="8" applyNumberFormat="1" applyFont="1" applyAlignment="1">
      <alignment horizontal="center" vertical="center" wrapText="1"/>
    </xf>
    <xf numFmtId="0" fontId="3" fillId="0" borderId="1" xfId="6" applyFont="1" applyBorder="1" applyAlignment="1">
      <alignment horizontal="left" vertical="center" wrapText="1"/>
    </xf>
    <xf numFmtId="10" fontId="3" fillId="0" borderId="1" xfId="8" applyNumberFormat="1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Font="1" applyBorder="1" applyAlignment="1">
      <alignment horizontal="left" wrapText="1"/>
    </xf>
    <xf numFmtId="2" fontId="1" fillId="0" borderId="2" xfId="9" applyNumberFormat="1" applyFont="1" applyBorder="1" applyAlignment="1">
      <alignment horizontal="center"/>
    </xf>
    <xf numFmtId="2" fontId="1" fillId="0" borderId="2" xfId="6" applyNumberFormat="1" applyFont="1" applyBorder="1" applyAlignment="1">
      <alignment horizontal="center"/>
    </xf>
    <xf numFmtId="0" fontId="1" fillId="0" borderId="3" xfId="6" applyFont="1" applyBorder="1" applyAlignment="1">
      <alignment horizontal="left" wrapText="1"/>
    </xf>
    <xf numFmtId="2" fontId="1" fillId="0" borderId="3" xfId="9" applyNumberFormat="1" applyFont="1" applyBorder="1" applyAlignment="1">
      <alignment horizontal="center"/>
    </xf>
    <xf numFmtId="166" fontId="1" fillId="0" borderId="0" xfId="8" applyNumberFormat="1" applyFont="1"/>
    <xf numFmtId="0" fontId="14" fillId="0" borderId="0" xfId="6" applyFont="1" applyAlignment="1">
      <alignment horizontal="left" wrapText="1"/>
    </xf>
    <xf numFmtId="166" fontId="3" fillId="0" borderId="0" xfId="8" applyNumberFormat="1" applyFont="1" applyAlignment="1">
      <alignment horizontal="center" vertical="center" wrapText="1"/>
    </xf>
    <xf numFmtId="166" fontId="1" fillId="0" borderId="0" xfId="8" applyNumberFormat="1" applyFont="1" applyFill="1"/>
    <xf numFmtId="10" fontId="1" fillId="0" borderId="0" xfId="8" applyNumberFormat="1" applyFont="1" applyFill="1" applyAlignment="1">
      <alignment horizontal="center" vertical="center" wrapText="1"/>
    </xf>
    <xf numFmtId="166" fontId="1" fillId="0" borderId="0" xfId="8" applyNumberFormat="1" applyFont="1" applyFill="1" applyAlignment="1">
      <alignment horizontal="center" vertical="center" wrapText="1"/>
    </xf>
    <xf numFmtId="0" fontId="1" fillId="0" borderId="0" xfId="6" applyFont="1" applyAlignment="1">
      <alignment horizontal="left" vertical="center" wrapText="1"/>
    </xf>
    <xf numFmtId="166" fontId="1" fillId="0" borderId="0" xfId="8" applyNumberFormat="1" applyFont="1" applyAlignment="1">
      <alignment horizontal="center" vertical="center" wrapText="1"/>
    </xf>
    <xf numFmtId="167" fontId="1" fillId="0" borderId="0" xfId="8" applyNumberFormat="1" applyFont="1" applyAlignment="1">
      <alignment horizontal="center" vertical="center" wrapText="1"/>
    </xf>
    <xf numFmtId="10" fontId="1" fillId="0" borderId="0" xfId="8" applyNumberFormat="1" applyFont="1" applyAlignment="1">
      <alignment horizontal="center" vertical="center" wrapText="1"/>
    </xf>
    <xf numFmtId="0" fontId="1" fillId="2" borderId="1" xfId="6" applyFont="1" applyFill="1" applyBorder="1" applyAlignment="1">
      <alignment wrapText="1"/>
    </xf>
    <xf numFmtId="0" fontId="3" fillId="2" borderId="1" xfId="6" applyFont="1" applyFill="1" applyBorder="1" applyAlignment="1">
      <alignment horizontal="center" wrapText="1"/>
    </xf>
    <xf numFmtId="0" fontId="3" fillId="0" borderId="0" xfId="6" applyFont="1" applyAlignment="1">
      <alignment horizontal="center" wrapText="1"/>
    </xf>
    <xf numFmtId="0" fontId="1" fillId="0" borderId="0" xfId="6" applyFont="1" applyAlignment="1">
      <alignment vertical="center" wrapText="1"/>
    </xf>
    <xf numFmtId="10" fontId="1" fillId="0" borderId="0" xfId="6" applyNumberFormat="1" applyFont="1" applyAlignment="1">
      <alignment horizontal="center" vertical="center" wrapText="1"/>
    </xf>
    <xf numFmtId="0" fontId="14" fillId="0" borderId="0" xfId="6" applyFont="1" applyAlignment="1">
      <alignment horizontal="left" vertical="center" wrapText="1"/>
    </xf>
    <xf numFmtId="0" fontId="3" fillId="0" borderId="1" xfId="6" applyFont="1" applyBorder="1" applyAlignment="1">
      <alignment vertical="center" wrapText="1"/>
    </xf>
    <xf numFmtId="0" fontId="3" fillId="0" borderId="1" xfId="6" applyFont="1" applyBorder="1" applyAlignment="1">
      <alignment horizontal="center" vertical="center" wrapText="1"/>
    </xf>
    <xf numFmtId="10" fontId="3" fillId="0" borderId="0" xfId="8" applyNumberFormat="1" applyFont="1" applyAlignment="1">
      <alignment horizontal="center" vertical="center" wrapText="1"/>
    </xf>
    <xf numFmtId="0" fontId="3" fillId="0" borderId="3" xfId="6" applyFont="1" applyBorder="1" applyAlignment="1">
      <alignment wrapText="1"/>
    </xf>
    <xf numFmtId="10" fontId="3" fillId="0" borderId="1" xfId="6" applyNumberFormat="1" applyFont="1" applyBorder="1" applyAlignment="1">
      <alignment wrapText="1"/>
    </xf>
    <xf numFmtId="0" fontId="1" fillId="2" borderId="1" xfId="6" applyFont="1" applyFill="1" applyBorder="1" applyAlignment="1">
      <alignment horizontal="center"/>
    </xf>
    <xf numFmtId="0" fontId="3" fillId="2" borderId="1" xfId="6" applyFont="1" applyFill="1" applyBorder="1" applyAlignment="1">
      <alignment horizontal="center"/>
    </xf>
    <xf numFmtId="0" fontId="1" fillId="0" borderId="2" xfId="6" applyFont="1" applyBorder="1"/>
    <xf numFmtId="164" fontId="1" fillId="0" borderId="2" xfId="9" applyFont="1" applyBorder="1"/>
    <xf numFmtId="0" fontId="1" fillId="0" borderId="3" xfId="6" applyFont="1" applyBorder="1"/>
    <xf numFmtId="164" fontId="1" fillId="0" borderId="3" xfId="9" applyFont="1" applyBorder="1"/>
    <xf numFmtId="0" fontId="1" fillId="0" borderId="1" xfId="6" applyFont="1" applyBorder="1"/>
    <xf numFmtId="164" fontId="1" fillId="0" borderId="1" xfId="6" applyNumberFormat="1" applyFont="1" applyBorder="1"/>
    <xf numFmtId="0" fontId="16" fillId="0" borderId="0" xfId="6" applyFont="1"/>
    <xf numFmtId="0" fontId="2" fillId="0" borderId="0" xfId="6" applyFont="1"/>
    <xf numFmtId="164" fontId="1" fillId="0" borderId="0" xfId="6" applyNumberFormat="1" applyFont="1"/>
    <xf numFmtId="164" fontId="1" fillId="0" borderId="2" xfId="9" applyFont="1" applyBorder="1" applyAlignment="1"/>
    <xf numFmtId="164" fontId="1" fillId="0" borderId="3" xfId="9" applyFont="1" applyBorder="1" applyAlignment="1"/>
    <xf numFmtId="164" fontId="1" fillId="0" borderId="2" xfId="6" applyNumberFormat="1" applyFont="1" applyBorder="1"/>
    <xf numFmtId="10" fontId="1" fillId="0" borderId="3" xfId="8" applyNumberFormat="1" applyFont="1" applyBorder="1" applyAlignment="1"/>
    <xf numFmtId="2" fontId="1" fillId="0" borderId="0" xfId="6" applyNumberFormat="1" applyFont="1"/>
    <xf numFmtId="164" fontId="1" fillId="0" borderId="3" xfId="6" applyNumberFormat="1" applyFont="1" applyBorder="1"/>
    <xf numFmtId="43" fontId="1" fillId="0" borderId="0" xfId="6" applyNumberFormat="1" applyFont="1"/>
    <xf numFmtId="164" fontId="1" fillId="0" borderId="0" xfId="9" applyFont="1" applyBorder="1"/>
    <xf numFmtId="165" fontId="1" fillId="0" borderId="0" xfId="9" applyNumberFormat="1" applyFont="1" applyBorder="1"/>
    <xf numFmtId="0" fontId="8" fillId="0" borderId="0" xfId="6"/>
    <xf numFmtId="0" fontId="3" fillId="2" borderId="1" xfId="6" applyFont="1" applyFill="1" applyBorder="1" applyAlignment="1">
      <alignment horizontal="center" vertical="center"/>
    </xf>
    <xf numFmtId="0" fontId="0" fillId="0" borderId="0" xfId="0" applyFill="1"/>
    <xf numFmtId="43" fontId="0" fillId="0" borderId="0" xfId="1" applyFont="1"/>
    <xf numFmtId="168" fontId="0" fillId="0" borderId="0" xfId="1" applyNumberFormat="1" applyFont="1"/>
    <xf numFmtId="164" fontId="1" fillId="0" borderId="1" xfId="9" applyFont="1" applyBorder="1" applyAlignment="1">
      <alignment horizontal="right" vertical="center"/>
    </xf>
    <xf numFmtId="0" fontId="0" fillId="0" borderId="1" xfId="0" applyBorder="1"/>
    <xf numFmtId="0" fontId="0" fillId="0" borderId="3" xfId="0" applyBorder="1"/>
    <xf numFmtId="168" fontId="0" fillId="0" borderId="3" xfId="1" applyNumberFormat="1" applyFont="1" applyBorder="1"/>
    <xf numFmtId="169" fontId="1" fillId="3" borderId="0" xfId="9" applyNumberFormat="1" applyFont="1" applyFill="1" applyBorder="1"/>
    <xf numFmtId="0" fontId="0" fillId="0" borderId="0" xfId="0" applyFill="1" applyBorder="1"/>
    <xf numFmtId="168" fontId="0" fillId="0" borderId="1" xfId="1" applyNumberFormat="1" applyFont="1" applyBorder="1"/>
    <xf numFmtId="168" fontId="0" fillId="0" borderId="0" xfId="0" applyNumberFormat="1"/>
    <xf numFmtId="0" fontId="0" fillId="0" borderId="3" xfId="0" applyFont="1" applyBorder="1"/>
    <xf numFmtId="0" fontId="0" fillId="0" borderId="2" xfId="0" applyBorder="1"/>
    <xf numFmtId="0" fontId="0" fillId="0" borderId="0" xfId="0" applyBorder="1"/>
    <xf numFmtId="0" fontId="1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10" fontId="11" fillId="2" borderId="1" xfId="8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1" fillId="0" borderId="0" xfId="9" applyNumberFormat="1" applyFont="1" applyBorder="1" applyAlignment="1">
      <alignment horizontal="center" vertical="center"/>
    </xf>
    <xf numFmtId="10" fontId="3" fillId="0" borderId="0" xfId="9" applyNumberFormat="1" applyFont="1" applyBorder="1" applyAlignment="1">
      <alignment horizontal="center" vertical="center"/>
    </xf>
    <xf numFmtId="166" fontId="1" fillId="0" borderId="0" xfId="8" applyNumberFormat="1" applyFont="1" applyBorder="1" applyAlignment="1">
      <alignment horizontal="center" vertical="center"/>
    </xf>
    <xf numFmtId="10" fontId="3" fillId="0" borderId="1" xfId="8" applyNumberFormat="1" applyFont="1" applyBorder="1"/>
    <xf numFmtId="10" fontId="1" fillId="4" borderId="0" xfId="8" applyNumberFormat="1" applyFont="1" applyFill="1"/>
    <xf numFmtId="2" fontId="11" fillId="2" borderId="1" xfId="0" applyNumberFormat="1" applyFont="1" applyFill="1" applyBorder="1" applyAlignment="1">
      <alignment horizontal="center" vertical="center"/>
    </xf>
    <xf numFmtId="10" fontId="6" fillId="0" borderId="0" xfId="8" applyNumberFormat="1" applyFont="1" applyAlignment="1">
      <alignment horizontal="center" vertical="center"/>
    </xf>
    <xf numFmtId="10" fontId="11" fillId="0" borderId="1" xfId="8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0" fillId="0" borderId="0" xfId="0" applyNumberFormat="1"/>
    <xf numFmtId="3" fontId="0" fillId="0" borderId="0" xfId="1" applyNumberFormat="1" applyFont="1" applyBorder="1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0" fontId="13" fillId="0" borderId="0" xfId="0" applyFont="1" applyFill="1"/>
    <xf numFmtId="10" fontId="0" fillId="0" borderId="0" xfId="2" applyNumberFormat="1" applyFont="1"/>
    <xf numFmtId="10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 indent="2"/>
    </xf>
    <xf numFmtId="3" fontId="0" fillId="0" borderId="0" xfId="0" applyNumberFormat="1" applyBorder="1"/>
    <xf numFmtId="0" fontId="0" fillId="0" borderId="3" xfId="0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1" fillId="0" borderId="0" xfId="0" applyFont="1" applyFill="1"/>
    <xf numFmtId="0" fontId="0" fillId="0" borderId="0" xfId="0" applyBorder="1" applyAlignment="1">
      <alignment horizontal="left" indent="3"/>
    </xf>
    <xf numFmtId="0" fontId="0" fillId="0" borderId="3" xfId="0" applyBorder="1" applyAlignment="1">
      <alignment horizontal="left" indent="1"/>
    </xf>
    <xf numFmtId="9" fontId="0" fillId="0" borderId="0" xfId="2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9" fontId="0" fillId="0" borderId="0" xfId="2" applyFont="1" applyBorder="1" applyAlignment="1">
      <alignment horizontal="left" indent="3"/>
    </xf>
    <xf numFmtId="1" fontId="0" fillId="0" borderId="3" xfId="0" applyNumberFormat="1" applyBorder="1" applyAlignment="1">
      <alignment horizontal="center"/>
    </xf>
    <xf numFmtId="9" fontId="0" fillId="0" borderId="3" xfId="2" applyFont="1" applyBorder="1" applyAlignment="1">
      <alignment horizontal="center"/>
    </xf>
    <xf numFmtId="3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3" fontId="0" fillId="0" borderId="0" xfId="0" applyNumberFormat="1" applyFill="1" applyBorder="1"/>
    <xf numFmtId="9" fontId="0" fillId="0" borderId="2" xfId="2" applyFont="1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indent="2"/>
    </xf>
    <xf numFmtId="168" fontId="0" fillId="0" borderId="0" xfId="1" applyNumberFormat="1" applyFont="1" applyBorder="1"/>
    <xf numFmtId="2" fontId="0" fillId="0" borderId="0" xfId="2" applyNumberFormat="1" applyFont="1" applyBorder="1"/>
    <xf numFmtId="166" fontId="0" fillId="0" borderId="0" xfId="2" applyNumberFormat="1" applyFont="1" applyBorder="1"/>
    <xf numFmtId="166" fontId="0" fillId="0" borderId="3" xfId="2" applyNumberFormat="1" applyFont="1" applyBorder="1"/>
    <xf numFmtId="3" fontId="0" fillId="0" borderId="0" xfId="1" applyNumberFormat="1" applyFont="1" applyFill="1" applyBorder="1"/>
    <xf numFmtId="168" fontId="0" fillId="0" borderId="9" xfId="1" applyNumberFormat="1" applyFont="1" applyBorder="1"/>
    <xf numFmtId="168" fontId="0" fillId="0" borderId="4" xfId="1" applyNumberFormat="1" applyFont="1" applyBorder="1"/>
    <xf numFmtId="168" fontId="0" fillId="0" borderId="7" xfId="1" applyNumberFormat="1" applyFont="1" applyBorder="1"/>
    <xf numFmtId="168" fontId="0" fillId="0" borderId="8" xfId="1" applyNumberFormat="1" applyFont="1" applyBorder="1"/>
    <xf numFmtId="0" fontId="0" fillId="0" borderId="9" xfId="0" applyBorder="1"/>
    <xf numFmtId="0" fontId="0" fillId="0" borderId="4" xfId="0" applyBorder="1"/>
    <xf numFmtId="10" fontId="0" fillId="0" borderId="0" xfId="2" applyNumberFormat="1" applyFont="1" applyBorder="1"/>
    <xf numFmtId="10" fontId="3" fillId="0" borderId="9" xfId="0" applyNumberFormat="1" applyFont="1" applyBorder="1"/>
    <xf numFmtId="10" fontId="0" fillId="0" borderId="9" xfId="2" applyNumberFormat="1" applyFont="1" applyBorder="1"/>
    <xf numFmtId="10" fontId="0" fillId="0" borderId="4" xfId="2" applyNumberFormat="1" applyFont="1" applyBorder="1"/>
    <xf numFmtId="10" fontId="0" fillId="0" borderId="7" xfId="2" applyNumberFormat="1" applyFont="1" applyBorder="1"/>
    <xf numFmtId="10" fontId="0" fillId="0" borderId="3" xfId="2" applyNumberFormat="1" applyFont="1" applyBorder="1"/>
    <xf numFmtId="10" fontId="0" fillId="0" borderId="8" xfId="2" applyNumberFormat="1" applyFont="1" applyBorder="1"/>
    <xf numFmtId="10" fontId="3" fillId="0" borderId="7" xfId="0" applyNumberFormat="1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0" xfId="9" applyNumberFormat="1" applyFont="1" applyAlignment="1">
      <alignment horizontal="center" vertical="center"/>
    </xf>
    <xf numFmtId="166" fontId="1" fillId="0" borderId="0" xfId="2" applyNumberFormat="1" applyFont="1" applyAlignment="1">
      <alignment horizontal="center" vertical="center"/>
    </xf>
    <xf numFmtId="0" fontId="0" fillId="0" borderId="1" xfId="0" applyFont="1" applyBorder="1"/>
    <xf numFmtId="0" fontId="1" fillId="0" borderId="2" xfId="0" applyFont="1" applyFill="1" applyBorder="1"/>
    <xf numFmtId="170" fontId="1" fillId="0" borderId="0" xfId="1" applyNumberFormat="1" applyFont="1" applyFill="1" applyBorder="1"/>
    <xf numFmtId="170" fontId="1" fillId="0" borderId="3" xfId="1" applyNumberFormat="1" applyFont="1" applyFill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9" fontId="3" fillId="0" borderId="1" xfId="2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4" fontId="0" fillId="0" borderId="2" xfId="0" applyNumberFormat="1" applyFill="1" applyBorder="1"/>
    <xf numFmtId="4" fontId="0" fillId="0" borderId="3" xfId="0" applyNumberFormat="1" applyFill="1" applyBorder="1"/>
    <xf numFmtId="4" fontId="0" fillId="0" borderId="1" xfId="0" applyNumberFormat="1" applyFill="1" applyBorder="1"/>
    <xf numFmtId="0" fontId="0" fillId="0" borderId="0" xfId="0" applyFill="1" applyAlignment="1">
      <alignment horizontal="left" indent="2"/>
    </xf>
    <xf numFmtId="3" fontId="0" fillId="0" borderId="0" xfId="0" applyNumberFormat="1" applyFill="1"/>
    <xf numFmtId="2" fontId="0" fillId="0" borderId="3" xfId="0" applyNumberFormat="1" applyBorder="1"/>
    <xf numFmtId="4" fontId="0" fillId="0" borderId="0" xfId="0" applyNumberFormat="1" applyBorder="1"/>
    <xf numFmtId="170" fontId="0" fillId="0" borderId="0" xfId="0" applyNumberFormat="1" applyBorder="1"/>
    <xf numFmtId="170" fontId="0" fillId="0" borderId="3" xfId="0" applyNumberFormat="1" applyBorder="1"/>
    <xf numFmtId="166" fontId="1" fillId="0" borderId="0" xfId="2" applyNumberFormat="1" applyFont="1"/>
    <xf numFmtId="168" fontId="1" fillId="0" borderId="0" xfId="1" applyNumberFormat="1" applyFont="1"/>
    <xf numFmtId="4" fontId="0" fillId="0" borderId="2" xfId="0" applyNumberFormat="1" applyBorder="1"/>
    <xf numFmtId="4" fontId="0" fillId="0" borderId="3" xfId="0" applyNumberFormat="1" applyBorder="1"/>
    <xf numFmtId="166" fontId="0" fillId="0" borderId="2" xfId="2" applyNumberFormat="1" applyFont="1" applyBorder="1"/>
    <xf numFmtId="0" fontId="11" fillId="2" borderId="2" xfId="0" applyFont="1" applyFill="1" applyBorder="1" applyAlignment="1">
      <alignment horizontal="center" vertical="center"/>
    </xf>
    <xf numFmtId="2" fontId="1" fillId="0" borderId="0" xfId="9" applyNumberFormat="1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Alignment="1">
      <alignment horizontal="left" indent="3"/>
    </xf>
    <xf numFmtId="0" fontId="18" fillId="0" borderId="0" xfId="3" applyFont="1" applyAlignment="1">
      <alignment horizontal="left" indent="6"/>
    </xf>
    <xf numFmtId="0" fontId="18" fillId="0" borderId="0" xfId="3" applyFont="1" applyAlignment="1">
      <alignment horizontal="left" indent="9"/>
    </xf>
    <xf numFmtId="0" fontId="3" fillId="2" borderId="1" xfId="0" applyFont="1" applyFill="1" applyBorder="1" applyAlignment="1">
      <alignment horizontal="center"/>
    </xf>
    <xf numFmtId="43" fontId="1" fillId="0" borderId="0" xfId="0" applyNumberFormat="1" applyFont="1"/>
    <xf numFmtId="0" fontId="0" fillId="0" borderId="0" xfId="0" applyFont="1"/>
    <xf numFmtId="169" fontId="1" fillId="3" borderId="2" xfId="9" applyNumberFormat="1" applyFont="1" applyFill="1" applyBorder="1" applyAlignment="1">
      <alignment horizontal="right" vertical="center"/>
    </xf>
    <xf numFmtId="169" fontId="1" fillId="3" borderId="3" xfId="9" applyNumberFormat="1" applyFont="1" applyFill="1" applyBorder="1"/>
    <xf numFmtId="2" fontId="0" fillId="0" borderId="1" xfId="0" applyNumberFormat="1" applyBorder="1"/>
    <xf numFmtId="168" fontId="0" fillId="0" borderId="0" xfId="0" applyNumberFormat="1" applyFill="1"/>
    <xf numFmtId="3" fontId="0" fillId="0" borderId="0" xfId="5" applyNumberFormat="1" applyFont="1" applyFill="1"/>
    <xf numFmtId="10" fontId="1" fillId="0" borderId="3" xfId="8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6" fillId="0" borderId="0" xfId="3" applyFont="1" applyAlignment="1">
      <alignment horizontal="left" indent="6"/>
    </xf>
    <xf numFmtId="3" fontId="0" fillId="3" borderId="0" xfId="0" applyNumberFormat="1" applyFill="1" applyBorder="1"/>
    <xf numFmtId="3" fontId="0" fillId="3" borderId="3" xfId="0" applyNumberFormat="1" applyFill="1" applyBorder="1"/>
    <xf numFmtId="3" fontId="0" fillId="3" borderId="0" xfId="0" applyNumberFormat="1" applyFill="1"/>
    <xf numFmtId="3" fontId="0" fillId="3" borderId="2" xfId="0" applyNumberFormat="1" applyFill="1" applyBorder="1"/>
    <xf numFmtId="3" fontId="1" fillId="3" borderId="0" xfId="1" applyNumberFormat="1" applyFont="1" applyFill="1"/>
    <xf numFmtId="3" fontId="1" fillId="3" borderId="3" xfId="1" applyNumberFormat="1" applyFont="1" applyFill="1" applyBorder="1"/>
    <xf numFmtId="3" fontId="1" fillId="5" borderId="2" xfId="0" applyNumberFormat="1" applyFont="1" applyFill="1" applyBorder="1"/>
    <xf numFmtId="3" fontId="1" fillId="3" borderId="2" xfId="0" applyNumberFormat="1" applyFont="1" applyFill="1" applyBorder="1"/>
    <xf numFmtId="3" fontId="1" fillId="5" borderId="3" xfId="0" applyNumberFormat="1" applyFont="1" applyFill="1" applyBorder="1"/>
    <xf numFmtId="3" fontId="1" fillId="3" borderId="3" xfId="0" applyNumberFormat="1" applyFont="1" applyFill="1" applyBorder="1"/>
    <xf numFmtId="3" fontId="1" fillId="3" borderId="1" xfId="0" applyNumberFormat="1" applyFont="1" applyFill="1" applyBorder="1"/>
    <xf numFmtId="168" fontId="0" fillId="3" borderId="0" xfId="1" applyNumberFormat="1" applyFont="1" applyFill="1" applyBorder="1"/>
    <xf numFmtId="168" fontId="0" fillId="3" borderId="3" xfId="1" applyNumberFormat="1" applyFont="1" applyFill="1" applyBorder="1"/>
    <xf numFmtId="3" fontId="0" fillId="3" borderId="2" xfId="1" applyNumberFormat="1" applyFont="1" applyFill="1" applyBorder="1"/>
    <xf numFmtId="3" fontId="0" fillId="3" borderId="0" xfId="1" applyNumberFormat="1" applyFont="1" applyFill="1" applyBorder="1"/>
    <xf numFmtId="3" fontId="0" fillId="3" borderId="3" xfId="1" applyNumberFormat="1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</cellXfs>
  <cellStyles count="10">
    <cellStyle name="Hipervínculo" xfId="3" builtinId="8"/>
    <cellStyle name="Hipervínculo 2" xfId="7" xr:uid="{00000000-0005-0000-0000-000001000000}"/>
    <cellStyle name="Millares" xfId="1" builtinId="3"/>
    <cellStyle name="Millares 2" xfId="5" xr:uid="{00000000-0005-0000-0000-000003000000}"/>
    <cellStyle name="Millares 3" xfId="9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aje" xfId="2" builtinId="5"/>
    <cellStyle name="Porcentaje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85724</xdr:rowOff>
    </xdr:from>
    <xdr:to>
      <xdr:col>7</xdr:col>
      <xdr:colOff>733425</xdr:colOff>
      <xdr:row>10</xdr:row>
      <xdr:rowOff>85726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44BE5B1-87AA-44FC-8AD4-CAD15BDCE60A}"/>
            </a:ext>
          </a:extLst>
        </xdr:cNvPr>
        <xdr:cNvSpPr/>
      </xdr:nvSpPr>
      <xdr:spPr>
        <a:xfrm>
          <a:off x="657225" y="409574"/>
          <a:ext cx="5229225" cy="1295402"/>
        </a:xfrm>
        <a:prstGeom prst="roundRect">
          <a:avLst/>
        </a:prstGeom>
        <a:solidFill>
          <a:schemeClr val="bg1"/>
        </a:solidFill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0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información relacionada con los ingresos brutos y netos, cantidades y sus precios implícitos de servicios brindados en el TNM, gastos y cantidades de mano de obra y los gastos e indicadores de cantidades de materiales que han sido objeto de análisis en el presente informe y los cuales a la fecha de emisión del presente informe se encuentran protegidos por la presunción de confidencialidad prevista en el artículo 14 del Reglamento para la determinación, ingreso, registro y resguardo de la Información Confidencial presentada ante Ositrán. 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8"/>
  <sheetViews>
    <sheetView showGridLines="0" tabSelected="1" zoomScale="90" zoomScaleNormal="90" workbookViewId="0"/>
  </sheetViews>
  <sheetFormatPr baseColWidth="10" defaultColWidth="0" defaultRowHeight="12.75" customHeight="1" zeroHeight="1" x14ac:dyDescent="0.2"/>
  <cols>
    <col min="1" max="1" width="5.5703125" style="1" customWidth="1"/>
    <col min="2" max="2" width="69.5703125" style="1" customWidth="1"/>
    <col min="3" max="3" width="7.7109375" style="1" customWidth="1"/>
    <col min="4" max="16384" width="11.42578125" style="1" hidden="1"/>
  </cols>
  <sheetData>
    <row r="1" spans="1:2" ht="12.75" customHeight="1" x14ac:dyDescent="0.2">
      <c r="A1" s="264"/>
    </row>
    <row r="2" spans="1:2" x14ac:dyDescent="0.2">
      <c r="B2" s="2" t="s">
        <v>0</v>
      </c>
    </row>
    <row r="3" spans="1:2" x14ac:dyDescent="0.2">
      <c r="B3" s="2"/>
    </row>
    <row r="4" spans="1:2" x14ac:dyDescent="0.2">
      <c r="B4" s="258" t="s">
        <v>1</v>
      </c>
    </row>
    <row r="5" spans="1:2" x14ac:dyDescent="0.2">
      <c r="B5" s="258" t="s">
        <v>586</v>
      </c>
    </row>
    <row r="6" spans="1:2" x14ac:dyDescent="0.2">
      <c r="B6" s="259" t="s">
        <v>570</v>
      </c>
    </row>
    <row r="7" spans="1:2" x14ac:dyDescent="0.2">
      <c r="B7" s="273" t="s">
        <v>2</v>
      </c>
    </row>
    <row r="8" spans="1:2" x14ac:dyDescent="0.2">
      <c r="B8" s="273" t="s">
        <v>3</v>
      </c>
    </row>
    <row r="9" spans="1:2" x14ac:dyDescent="0.2">
      <c r="B9" s="273" t="s">
        <v>448</v>
      </c>
    </row>
    <row r="10" spans="1:2" x14ac:dyDescent="0.2">
      <c r="B10" s="259" t="s">
        <v>449</v>
      </c>
    </row>
    <row r="11" spans="1:2" x14ac:dyDescent="0.2">
      <c r="B11" s="260" t="s">
        <v>450</v>
      </c>
    </row>
    <row r="12" spans="1:2" x14ac:dyDescent="0.2">
      <c r="B12" s="260" t="s">
        <v>4</v>
      </c>
    </row>
    <row r="13" spans="1:2" x14ac:dyDescent="0.2">
      <c r="B13" s="3" t="s">
        <v>5</v>
      </c>
    </row>
    <row r="14" spans="1:2" x14ac:dyDescent="0.2">
      <c r="B14" s="261" t="s">
        <v>6</v>
      </c>
    </row>
    <row r="15" spans="1:2" x14ac:dyDescent="0.2">
      <c r="B15" s="261" t="s">
        <v>451</v>
      </c>
    </row>
    <row r="16" spans="1:2" x14ac:dyDescent="0.2">
      <c r="B16" s="261" t="s">
        <v>442</v>
      </c>
    </row>
    <row r="17" spans="2:2" x14ac:dyDescent="0.2">
      <c r="B17" s="261" t="s">
        <v>579</v>
      </c>
    </row>
    <row r="18" spans="2:2" x14ac:dyDescent="0.2">
      <c r="B18" s="261" t="s">
        <v>581</v>
      </c>
    </row>
    <row r="19" spans="2:2" x14ac:dyDescent="0.2">
      <c r="B19" s="261" t="s">
        <v>443</v>
      </c>
    </row>
    <row r="20" spans="2:2" x14ac:dyDescent="0.2">
      <c r="B20" s="261" t="s">
        <v>582</v>
      </c>
    </row>
    <row r="21" spans="2:2" x14ac:dyDescent="0.2">
      <c r="B21" s="258" t="s">
        <v>7</v>
      </c>
    </row>
    <row r="22" spans="2:2" x14ac:dyDescent="0.2">
      <c r="B22" s="258" t="s">
        <v>585</v>
      </c>
    </row>
    <row r="23" spans="2:2" x14ac:dyDescent="0.2">
      <c r="B23" s="258" t="s">
        <v>587</v>
      </c>
    </row>
    <row r="24" spans="2:2" x14ac:dyDescent="0.2">
      <c r="B24" s="4" t="s">
        <v>8</v>
      </c>
    </row>
    <row r="25" spans="2:2" x14ac:dyDescent="0.2">
      <c r="B25" s="259" t="s">
        <v>9</v>
      </c>
    </row>
    <row r="26" spans="2:2" x14ac:dyDescent="0.2">
      <c r="B26" s="259" t="s">
        <v>10</v>
      </c>
    </row>
    <row r="27" spans="2:2" x14ac:dyDescent="0.2">
      <c r="B27" s="259" t="s">
        <v>11</v>
      </c>
    </row>
    <row r="28" spans="2:2" x14ac:dyDescent="0.2">
      <c r="B28" s="259" t="s">
        <v>12</v>
      </c>
    </row>
    <row r="29" spans="2:2" x14ac:dyDescent="0.2">
      <c r="B29" s="259" t="s">
        <v>441</v>
      </c>
    </row>
    <row r="30" spans="2:2" ht="12.75" customHeight="1" x14ac:dyDescent="0.2"/>
    <row r="31" spans="2:2" ht="12.75" customHeight="1" x14ac:dyDescent="0.2"/>
    <row r="32" spans="2:2" ht="16.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</sheetData>
  <hyperlinks>
    <hyperlink ref="B4" location="'1. Factor X'!A1" display="1. Factor de Productividad (Factor X)" xr:uid="{00000000-0004-0000-0000-000000000000}"/>
    <hyperlink ref="B5" location="'2.PTFEmpresa'!A1" display="2. Productividad Total de Factores de la Empresa" xr:uid="{00000000-0004-0000-0000-000001000000}"/>
    <hyperlink ref="B6" location="'2.1.ÍndCantProd'!A1" display="2.1. Índice de Cantidades de productos" xr:uid="{00000000-0004-0000-0000-000002000000}"/>
    <hyperlink ref="B10" location="'2.2.ÍndCantInsum'!A1" display="2.2. Índice de Cantidades de insumos" xr:uid="{00000000-0004-0000-0000-000006000000}"/>
    <hyperlink ref="B11" location="'2.2.1.ManoObra'!A1" display="2.2.1. Mano de Obra" xr:uid="{00000000-0004-0000-0000-000007000000}"/>
    <hyperlink ref="B12" location="'2.2.2.ProdIntermed'!A1" display="2.2.2. Productos intermedios (Materiales)" xr:uid="{00000000-0004-0000-0000-000008000000}"/>
    <hyperlink ref="B14" location="'2.2.3.1.TasasDeprec'!A1" display="2.2.3.1. Tasas de depreciación" xr:uid="{00000000-0004-0000-0000-000009000000}"/>
    <hyperlink ref="B15" location="'2.2.3.2.Inv-Ajus-Depr'!A1" display="2.2.3.2. Inversión, Ajustes y Depreciación" xr:uid="{00000000-0004-0000-0000-00000A000000}"/>
    <hyperlink ref="B16" location="'2.2.3.3.StockCapTotal'!A1" display="2.2.3.3. Stock de Capital a fin de año" xr:uid="{00000000-0004-0000-0000-00000B000000}"/>
    <hyperlink ref="B17" location="'2.2.3.4.StockCapReal'!A1" display="2.2.3.4. Stock de Capital real a fin de año" xr:uid="{00000000-0004-0000-0000-00000C000000}"/>
    <hyperlink ref="B18" location="'2.2.3.5.CantidadCap'!A1" display="2.2.3.5. Cantidad de capital" xr:uid="{00000000-0004-0000-0000-00000D000000}"/>
    <hyperlink ref="B19" location="'2.2.3.6.WACC'!A1" display="2.2.3.6. Costo Promedio Ponderado de Capital (WACC)" xr:uid="{00000000-0004-0000-0000-00000E000000}"/>
    <hyperlink ref="B20" location="'2.2.3.7.PrecioCapital'!A1" display="2.2.3.7. Precio implícito de capital" xr:uid="{00000000-0004-0000-0000-00000F000000}"/>
    <hyperlink ref="B21" location="'3.ÍndPrecioInsumEmp'!A1" display="3. Índice de precios de insumos de la empresa" xr:uid="{00000000-0004-0000-0000-000010000000}"/>
    <hyperlink ref="B22" location="'4.PTFEconomía'!A1" display="4. Productividad Total de Factores de la Economía" xr:uid="{00000000-0004-0000-0000-000011000000}"/>
    <hyperlink ref="B23" location="'5.InsumosEconomía'!A1" display="5. Variación del precio de insumos de la economía" xr:uid="{00000000-0004-0000-0000-000012000000}"/>
    <hyperlink ref="B25" location="'6.1.IPM'!A1" display="6.1. Índice de Precios al por Mayor (IPM)" xr:uid="{00000000-0004-0000-0000-000013000000}"/>
    <hyperlink ref="B26" location="'6.2.IPC'!A1" display="6.2. Índice de Precios al Consumidor (IPC)" xr:uid="{00000000-0004-0000-0000-000014000000}"/>
    <hyperlink ref="B27" location="'6.3.IPME'!A1" display="6.3. Índice de Precios de Maquinaria y Equipo (IPME)" xr:uid="{00000000-0004-0000-0000-000015000000}"/>
    <hyperlink ref="B28" location="'6.4.IPMC'!A1" display="6.4. Índice de Precios de Mateariales de Construcción (IPMC)" xr:uid="{00000000-0004-0000-0000-000016000000}"/>
    <hyperlink ref="B29" location="'6.5.TasaImpuestos'!A1" display="6.5. Tasa Efectiva de Impuestos" xr:uid="{00000000-0004-0000-0000-00001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7718-86D5-48C5-AD3E-C661C292B1CA}">
  <sheetPr>
    <tabColor rgb="FFFF0000"/>
  </sheetPr>
  <dimension ref="B1:H15"/>
  <sheetViews>
    <sheetView showGridLines="0" workbookViewId="0"/>
  </sheetViews>
  <sheetFormatPr baseColWidth="10" defaultColWidth="0" defaultRowHeight="12.75" zeroHeight="1" x14ac:dyDescent="0.2"/>
  <cols>
    <col min="1" max="1" width="8.7109375" customWidth="1"/>
    <col min="2" max="8" width="11.42578125" customWidth="1"/>
    <col min="9" max="9" width="8.7109375" customWidth="1"/>
    <col min="10" max="16384" width="11.42578125" hidden="1"/>
  </cols>
  <sheetData>
    <row r="1" spans="2:8" x14ac:dyDescent="0.2"/>
    <row r="2" spans="2:8" x14ac:dyDescent="0.2"/>
    <row r="3" spans="2:8" x14ac:dyDescent="0.2"/>
    <row r="4" spans="2:8" x14ac:dyDescent="0.2"/>
    <row r="5" spans="2:8" x14ac:dyDescent="0.2"/>
    <row r="6" spans="2:8" x14ac:dyDescent="0.2"/>
    <row r="7" spans="2:8" x14ac:dyDescent="0.2"/>
    <row r="8" spans="2:8" x14ac:dyDescent="0.2"/>
    <row r="9" spans="2:8" x14ac:dyDescent="0.2"/>
    <row r="10" spans="2:8" x14ac:dyDescent="0.2"/>
    <row r="11" spans="2:8" x14ac:dyDescent="0.2"/>
    <row r="12" spans="2:8" x14ac:dyDescent="0.2">
      <c r="B12" s="298" t="s">
        <v>588</v>
      </c>
      <c r="C12" s="298"/>
      <c r="D12" s="298"/>
      <c r="E12" s="298"/>
      <c r="F12" s="298"/>
      <c r="G12" s="298"/>
      <c r="H12" s="298"/>
    </row>
    <row r="13" spans="2:8" x14ac:dyDescent="0.2">
      <c r="B13" s="298"/>
      <c r="C13" s="298"/>
      <c r="D13" s="298"/>
      <c r="E13" s="298"/>
      <c r="F13" s="298"/>
      <c r="G13" s="298"/>
      <c r="H13" s="298"/>
    </row>
    <row r="14" spans="2:8" x14ac:dyDescent="0.2"/>
    <row r="15" spans="2:8" x14ac:dyDescent="0.2"/>
  </sheetData>
  <mergeCells count="1">
    <mergeCell ref="B12:H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9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1" customWidth="1"/>
    <col min="2" max="2" width="78.140625" style="1" customWidth="1"/>
    <col min="3" max="4" width="11.42578125" style="1" customWidth="1"/>
    <col min="5" max="5" width="8.7109375" style="1" customWidth="1"/>
    <col min="6" max="16384" width="11.42578125" style="1" hidden="1"/>
  </cols>
  <sheetData>
    <row r="1" spans="1:4" x14ac:dyDescent="0.2">
      <c r="A1" s="4"/>
      <c r="B1" s="4"/>
      <c r="C1" s="4"/>
      <c r="D1" s="4"/>
    </row>
    <row r="2" spans="1:4" x14ac:dyDescent="0.2">
      <c r="A2" s="5" t="s">
        <v>13</v>
      </c>
      <c r="B2" s="4"/>
      <c r="C2" s="4"/>
      <c r="D2" s="4"/>
    </row>
    <row r="3" spans="1:4" x14ac:dyDescent="0.2">
      <c r="A3" s="5"/>
      <c r="B3" s="4"/>
      <c r="C3" s="6"/>
      <c r="D3" s="4"/>
    </row>
    <row r="4" spans="1:4" x14ac:dyDescent="0.2">
      <c r="A4" s="5"/>
      <c r="B4" s="7" t="s">
        <v>1</v>
      </c>
      <c r="C4" s="4"/>
    </row>
    <row r="5" spans="1:4" x14ac:dyDescent="0.2">
      <c r="A5" s="5"/>
      <c r="B5" s="4"/>
      <c r="C5" s="4"/>
      <c r="D5" s="4"/>
    </row>
    <row r="6" spans="1:4" x14ac:dyDescent="0.2">
      <c r="A6" s="4"/>
      <c r="B6" s="4"/>
      <c r="C6" s="4"/>
      <c r="D6" s="4"/>
    </row>
    <row r="7" spans="1:4" x14ac:dyDescent="0.2">
      <c r="A7" s="4"/>
      <c r="B7" s="8" t="s">
        <v>14</v>
      </c>
      <c r="C7" s="9"/>
      <c r="D7" s="10"/>
    </row>
    <row r="8" spans="1:4" x14ac:dyDescent="0.2">
      <c r="A8" s="4"/>
      <c r="B8" s="11" t="s">
        <v>568</v>
      </c>
      <c r="C8" s="12">
        <f>+'5.InsumosEconomía'!C48</f>
        <v>4.1001404786082541E-3</v>
      </c>
      <c r="D8" s="11"/>
    </row>
    <row r="9" spans="1:4" x14ac:dyDescent="0.2">
      <c r="A9" s="4"/>
      <c r="B9" s="4" t="s">
        <v>15</v>
      </c>
      <c r="C9" s="13">
        <f>+'3.ÍndPrecioInsumEmp'!C16</f>
        <v>-1.3780232553601593E-2</v>
      </c>
      <c r="D9" s="4"/>
    </row>
    <row r="10" spans="1:4" x14ac:dyDescent="0.2">
      <c r="A10" s="4"/>
      <c r="B10" s="14" t="s">
        <v>16</v>
      </c>
      <c r="C10" s="15"/>
      <c r="D10" s="16">
        <f>+C8-C9</f>
        <v>1.7880373032209847E-2</v>
      </c>
    </row>
    <row r="11" spans="1:4" x14ac:dyDescent="0.2">
      <c r="A11" s="4"/>
      <c r="B11" s="4"/>
      <c r="C11" s="4"/>
      <c r="D11" s="13"/>
    </row>
    <row r="12" spans="1:4" x14ac:dyDescent="0.2">
      <c r="A12" s="4"/>
      <c r="B12" s="8" t="s">
        <v>17</v>
      </c>
      <c r="C12" s="9"/>
      <c r="D12" s="10"/>
    </row>
    <row r="13" spans="1:4" x14ac:dyDescent="0.2">
      <c r="A13" s="4"/>
      <c r="B13" s="11" t="s">
        <v>18</v>
      </c>
      <c r="C13" s="12">
        <f>+'2.PTFEmpresa'!C15</f>
        <v>-1.374657304355026E-2</v>
      </c>
      <c r="D13" s="11"/>
    </row>
    <row r="14" spans="1:4" x14ac:dyDescent="0.2">
      <c r="A14" s="4"/>
      <c r="B14" s="4" t="s">
        <v>569</v>
      </c>
      <c r="C14" s="13">
        <f>+'4.PTFEconomía'!C10</f>
        <v>-2.4999999999999979E-4</v>
      </c>
      <c r="D14" s="4"/>
    </row>
    <row r="15" spans="1:4" ht="12" customHeight="1" x14ac:dyDescent="0.2">
      <c r="A15" s="4"/>
      <c r="B15" s="14" t="s">
        <v>16</v>
      </c>
      <c r="C15" s="16"/>
      <c r="D15" s="17">
        <f>+C13-C14</f>
        <v>-1.349657304355026E-2</v>
      </c>
    </row>
    <row r="16" spans="1:4" x14ac:dyDescent="0.2">
      <c r="A16" s="4"/>
      <c r="B16" s="18"/>
      <c r="C16" s="4"/>
      <c r="D16" s="13"/>
    </row>
    <row r="17" spans="1:5" x14ac:dyDescent="0.2">
      <c r="A17" s="4"/>
      <c r="B17" s="19" t="s">
        <v>19</v>
      </c>
      <c r="C17" s="10"/>
      <c r="D17" s="20">
        <f>+D10+D15</f>
        <v>4.3837999886595872E-3</v>
      </c>
      <c r="E17" s="21"/>
    </row>
    <row r="18" spans="1:5" x14ac:dyDescent="0.2">
      <c r="A18" s="4"/>
      <c r="B18" s="4"/>
      <c r="C18" s="4"/>
      <c r="D18" s="6"/>
    </row>
    <row r="19" spans="1:5" x14ac:dyDescent="0.2">
      <c r="D19" s="263"/>
      <c r="E19" s="21"/>
    </row>
  </sheetData>
  <hyperlinks>
    <hyperlink ref="A2" location="Índice!A1" display="Índice" xr:uid="{00000000-0004-0000-01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L26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1" customWidth="1"/>
    <col min="2" max="2" width="34.85546875" style="1" customWidth="1"/>
    <col min="3" max="11" width="11.42578125" style="1" customWidth="1"/>
    <col min="12" max="12" width="0" style="1" hidden="1" customWidth="1"/>
    <col min="13" max="16384" width="11.42578125" style="1" hidden="1"/>
  </cols>
  <sheetData>
    <row r="1" spans="1:11" x14ac:dyDescent="0.2"/>
    <row r="2" spans="1:11" x14ac:dyDescent="0.2">
      <c r="A2" s="5" t="s">
        <v>13</v>
      </c>
      <c r="D2" s="22"/>
      <c r="E2" s="22"/>
      <c r="F2" s="23"/>
      <c r="G2" s="23"/>
      <c r="H2" s="22"/>
      <c r="I2" s="24"/>
      <c r="J2" s="24"/>
    </row>
    <row r="3" spans="1:11" x14ac:dyDescent="0.2">
      <c r="D3" s="22"/>
      <c r="E3" s="22"/>
      <c r="F3" s="22"/>
      <c r="G3" s="22"/>
      <c r="H3" s="22"/>
      <c r="I3" s="24"/>
      <c r="J3" s="24"/>
    </row>
    <row r="4" spans="1:11" x14ac:dyDescent="0.2">
      <c r="B4" s="7" t="s">
        <v>586</v>
      </c>
      <c r="D4" s="22"/>
      <c r="E4" s="22"/>
      <c r="F4" s="22"/>
      <c r="G4" s="22"/>
      <c r="H4" s="22"/>
      <c r="I4" s="24"/>
      <c r="J4" s="24"/>
    </row>
    <row r="5" spans="1:11" x14ac:dyDescent="0.2">
      <c r="D5" s="24"/>
      <c r="E5" s="24"/>
      <c r="F5" s="24"/>
      <c r="G5" s="24"/>
      <c r="H5" s="24"/>
      <c r="I5" s="24"/>
      <c r="J5" s="24"/>
    </row>
    <row r="6" spans="1:11" x14ac:dyDescent="0.2">
      <c r="D6" s="24"/>
      <c r="E6" s="24"/>
      <c r="F6" s="24"/>
      <c r="G6" s="24"/>
      <c r="H6" s="24"/>
      <c r="I6" s="24"/>
      <c r="J6" s="24"/>
    </row>
    <row r="7" spans="1:11" x14ac:dyDescent="0.2">
      <c r="B7" s="25"/>
      <c r="C7" s="26">
        <v>2012</v>
      </c>
      <c r="D7" s="26">
        <v>2013</v>
      </c>
      <c r="E7" s="26">
        <v>2014</v>
      </c>
      <c r="F7" s="26">
        <v>2015</v>
      </c>
      <c r="G7" s="26">
        <v>2016</v>
      </c>
      <c r="H7" s="26">
        <v>2017</v>
      </c>
      <c r="I7" s="26">
        <v>2018</v>
      </c>
      <c r="J7" s="26">
        <v>2019</v>
      </c>
    </row>
    <row r="8" spans="1:11" x14ac:dyDescent="0.2">
      <c r="B8" s="264" t="s">
        <v>452</v>
      </c>
      <c r="C8" s="27">
        <f>+'2.1.ÍndCantProd'!C10</f>
        <v>0.99506264211837059</v>
      </c>
      <c r="D8" s="27">
        <f>+'2.1.ÍndCantProd'!D10</f>
        <v>1.0854284949943662</v>
      </c>
      <c r="E8" s="27">
        <f>+'2.1.ÍndCantProd'!E10</f>
        <v>0.9176318180604558</v>
      </c>
      <c r="F8" s="27">
        <f>+'2.1.ÍndCantProd'!F10</f>
        <v>0.96663750805867654</v>
      </c>
      <c r="G8" s="27">
        <f>+'2.1.ÍndCantProd'!G10</f>
        <v>1.0860865173069272</v>
      </c>
      <c r="H8" s="27">
        <f>+'2.1.ÍndCantProd'!H10</f>
        <v>1.1333307889758344</v>
      </c>
      <c r="I8" s="27">
        <f>+'2.1.ÍndCantProd'!I10</f>
        <v>1.0641551012591057</v>
      </c>
      <c r="J8" s="27">
        <f>+'2.1.ÍndCantProd'!J10</f>
        <v>0.93817820390948081</v>
      </c>
      <c r="K8" s="27"/>
    </row>
    <row r="9" spans="1:11" x14ac:dyDescent="0.2">
      <c r="B9" s="264" t="s">
        <v>453</v>
      </c>
      <c r="C9" s="27">
        <f>+'2.2.ÍndCantInsum'!C12</f>
        <v>1.0603656003126078</v>
      </c>
      <c r="D9" s="27">
        <f>+'2.2.ÍndCantInsum'!D12</f>
        <v>1.1414084133961353</v>
      </c>
      <c r="E9" s="27">
        <f>+'2.2.ÍndCantInsum'!E12</f>
        <v>1.0255300543259973</v>
      </c>
      <c r="F9" s="27">
        <f>+'2.2.ÍndCantInsum'!F12</f>
        <v>1.0783571320327043</v>
      </c>
      <c r="G9" s="27">
        <f>+'2.2.ÍndCantInsum'!G12</f>
        <v>1.0201754738439508</v>
      </c>
      <c r="H9" s="27">
        <f>+'2.2.ÍndCantInsum'!H12</f>
        <v>1.0411738445872563</v>
      </c>
      <c r="I9" s="27">
        <f>+'2.2.ÍndCantInsum'!I12</f>
        <v>0.98195563201667513</v>
      </c>
      <c r="J9" s="27">
        <f>+'2.2.ÍndCantInsum'!J12</f>
        <v>0.94136470978329689</v>
      </c>
    </row>
    <row r="10" spans="1:11" x14ac:dyDescent="0.2">
      <c r="C10" s="27"/>
      <c r="D10" s="27"/>
      <c r="E10" s="27"/>
      <c r="F10" s="27"/>
      <c r="G10" s="27"/>
      <c r="H10" s="27"/>
      <c r="I10" s="27"/>
      <c r="J10" s="27"/>
    </row>
    <row r="11" spans="1:11" x14ac:dyDescent="0.2">
      <c r="B11" s="28" t="s">
        <v>16</v>
      </c>
      <c r="C11" s="29">
        <f>+C8/C9</f>
        <v>0.93841467681054047</v>
      </c>
      <c r="D11" s="29">
        <f t="shared" ref="D11:J11" si="0">+D8/D9</f>
        <v>0.9509554005868881</v>
      </c>
      <c r="E11" s="29">
        <f t="shared" si="0"/>
        <v>0.89478783599720557</v>
      </c>
      <c r="F11" s="29">
        <f t="shared" si="0"/>
        <v>0.89639830752226191</v>
      </c>
      <c r="G11" s="29">
        <f t="shared" si="0"/>
        <v>1.0646075554185086</v>
      </c>
      <c r="H11" s="29">
        <f t="shared" si="0"/>
        <v>1.0885125427109736</v>
      </c>
      <c r="I11" s="29">
        <f t="shared" si="0"/>
        <v>1.083709962611666</v>
      </c>
      <c r="J11" s="29">
        <f t="shared" si="0"/>
        <v>0.9966150145201963</v>
      </c>
    </row>
    <row r="12" spans="1:11" x14ac:dyDescent="0.2">
      <c r="B12" s="30"/>
      <c r="C12" s="30"/>
      <c r="D12" s="30"/>
      <c r="E12" s="30"/>
      <c r="F12" s="30"/>
      <c r="G12" s="30"/>
      <c r="H12" s="30"/>
      <c r="I12" s="30"/>
      <c r="J12" s="30"/>
    </row>
    <row r="13" spans="1:11" x14ac:dyDescent="0.2">
      <c r="B13" s="31" t="s">
        <v>20</v>
      </c>
      <c r="C13" s="32">
        <f>+LN(C11)</f>
        <v>-6.3563341515242219E-2</v>
      </c>
      <c r="D13" s="32">
        <f t="shared" ref="D13:J13" si="1">+LN(D11)</f>
        <v>-5.0288114921439198E-2</v>
      </c>
      <c r="E13" s="32">
        <f t="shared" si="1"/>
        <v>-0.11116864356092618</v>
      </c>
      <c r="F13" s="32">
        <f t="shared" si="1"/>
        <v>-0.10937042514030026</v>
      </c>
      <c r="G13" s="32">
        <f t="shared" si="1"/>
        <v>6.2606238686539209E-2</v>
      </c>
      <c r="H13" s="32">
        <f t="shared" si="1"/>
        <v>8.4812124557609586E-2</v>
      </c>
      <c r="I13" s="32">
        <f t="shared" si="1"/>
        <v>8.0390305049952065E-2</v>
      </c>
      <c r="J13" s="32">
        <f t="shared" si="1"/>
        <v>-3.3907275045950785E-3</v>
      </c>
    </row>
    <row r="14" spans="1:11" x14ac:dyDescent="0.2">
      <c r="B14" s="30"/>
      <c r="C14" s="30"/>
    </row>
    <row r="15" spans="1:11" x14ac:dyDescent="0.2">
      <c r="B15" s="33" t="s">
        <v>21</v>
      </c>
      <c r="C15" s="34">
        <f>+AVERAGE(C13:J13)</f>
        <v>-1.374657304355026E-2</v>
      </c>
      <c r="D15" s="24"/>
      <c r="E15" s="24"/>
      <c r="F15" s="24"/>
      <c r="G15" s="24"/>
      <c r="H15" s="24"/>
      <c r="I15" s="24"/>
      <c r="J15" s="24"/>
    </row>
    <row r="16" spans="1:11" x14ac:dyDescent="0.2"/>
    <row r="17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</sheetData>
  <hyperlinks>
    <hyperlink ref="A2" location="Índice!A1" display="Índice" xr:uid="{00000000-0004-0000-02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21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1" customWidth="1"/>
    <col min="2" max="2" width="25.140625" style="1" customWidth="1"/>
    <col min="3" max="11" width="11.42578125" style="1" customWidth="1"/>
    <col min="12" max="16384" width="11.42578125" style="1" hidden="1"/>
  </cols>
  <sheetData>
    <row r="1" spans="1:10" ht="12.75" customHeight="1" x14ac:dyDescent="0.2"/>
    <row r="2" spans="1:10" x14ac:dyDescent="0.2">
      <c r="A2" s="5" t="s">
        <v>13</v>
      </c>
    </row>
    <row r="3" spans="1:10" ht="12.75" customHeight="1" x14ac:dyDescent="0.2"/>
    <row r="4" spans="1:10" x14ac:dyDescent="0.2">
      <c r="B4" s="7" t="s">
        <v>583</v>
      </c>
    </row>
    <row r="5" spans="1:10" ht="12.75" customHeight="1" x14ac:dyDescent="0.2"/>
    <row r="6" spans="1:10" ht="12.75" customHeight="1" x14ac:dyDescent="0.2"/>
    <row r="7" spans="1:10" x14ac:dyDescent="0.2">
      <c r="B7" s="35"/>
      <c r="C7" s="26">
        <v>2012</v>
      </c>
      <c r="D7" s="26">
        <v>2013</v>
      </c>
      <c r="E7" s="26">
        <v>2014</v>
      </c>
      <c r="F7" s="26">
        <v>2015</v>
      </c>
      <c r="G7" s="26">
        <v>2016</v>
      </c>
      <c r="H7" s="26">
        <v>2017</v>
      </c>
      <c r="I7" s="26">
        <v>2018</v>
      </c>
      <c r="J7" s="26">
        <v>2019</v>
      </c>
    </row>
    <row r="8" spans="1:10" x14ac:dyDescent="0.2">
      <c r="B8" s="1" t="s">
        <v>22</v>
      </c>
      <c r="C8" s="27">
        <v>0.99839929032030039</v>
      </c>
      <c r="D8" s="27">
        <v>1.0725542076650183</v>
      </c>
      <c r="E8" s="27">
        <v>0.91828569005423688</v>
      </c>
      <c r="F8" s="27">
        <v>0.96493380892060909</v>
      </c>
      <c r="G8" s="27">
        <v>1.0839229653102311</v>
      </c>
      <c r="H8" s="27">
        <v>1.1455801766568154</v>
      </c>
      <c r="I8" s="27">
        <v>1.0647733786876179</v>
      </c>
      <c r="J8" s="27">
        <v>0.94559317680845179</v>
      </c>
    </row>
    <row r="9" spans="1:10" x14ac:dyDescent="0.2">
      <c r="B9" s="1" t="s">
        <v>23</v>
      </c>
      <c r="C9" s="27">
        <v>0.99173714498729137</v>
      </c>
      <c r="D9" s="27">
        <v>1.0984573174260464</v>
      </c>
      <c r="E9" s="27">
        <v>0.91697841166097604</v>
      </c>
      <c r="F9" s="27">
        <v>0.96834421526913839</v>
      </c>
      <c r="G9" s="27">
        <v>1.0882543878367592</v>
      </c>
      <c r="H9" s="27">
        <v>1.1212123807772296</v>
      </c>
      <c r="I9" s="27">
        <v>1.0635371828431182</v>
      </c>
      <c r="J9" s="27">
        <v>0.93082137633604822</v>
      </c>
    </row>
    <row r="10" spans="1:10" x14ac:dyDescent="0.2">
      <c r="B10" s="1" t="s">
        <v>24</v>
      </c>
      <c r="C10" s="27">
        <f>+SQRT(C8*C9)</f>
        <v>0.99506264211837059</v>
      </c>
      <c r="D10" s="27">
        <f t="shared" ref="D10:J10" si="0">+SQRT(D8*D9)</f>
        <v>1.0854284949943662</v>
      </c>
      <c r="E10" s="27">
        <f t="shared" si="0"/>
        <v>0.9176318180604558</v>
      </c>
      <c r="F10" s="27">
        <f t="shared" si="0"/>
        <v>0.96663750805867654</v>
      </c>
      <c r="G10" s="27">
        <f t="shared" si="0"/>
        <v>1.0860865173069272</v>
      </c>
      <c r="H10" s="27">
        <f t="shared" si="0"/>
        <v>1.1333307889758344</v>
      </c>
      <c r="I10" s="27">
        <f t="shared" si="0"/>
        <v>1.0641551012591057</v>
      </c>
      <c r="J10" s="27">
        <f t="shared" si="0"/>
        <v>0.93817820390948081</v>
      </c>
    </row>
    <row r="11" spans="1:10" x14ac:dyDescent="0.2">
      <c r="C11" s="36"/>
      <c r="D11" s="36"/>
      <c r="E11" s="36"/>
      <c r="F11" s="36"/>
      <c r="G11" s="36"/>
      <c r="H11" s="36"/>
      <c r="I11" s="36"/>
      <c r="J11" s="36"/>
    </row>
    <row r="12" spans="1:10" x14ac:dyDescent="0.2">
      <c r="B12" s="31" t="s">
        <v>25</v>
      </c>
      <c r="C12" s="32">
        <f>+LN(C10)</f>
        <v>-4.9495869023619046E-3</v>
      </c>
      <c r="D12" s="32">
        <f t="shared" ref="D12:J12" si="1">+LN(D10)</f>
        <v>8.1974835291661025E-2</v>
      </c>
      <c r="E12" s="32">
        <f t="shared" si="1"/>
        <v>-8.5959038462510046E-2</v>
      </c>
      <c r="F12" s="32">
        <f t="shared" si="1"/>
        <v>-3.393171620785744E-2</v>
      </c>
      <c r="G12" s="32">
        <f t="shared" si="1"/>
        <v>8.2580884367052243E-2</v>
      </c>
      <c r="H12" s="32">
        <f t="shared" si="1"/>
        <v>0.12516089793016336</v>
      </c>
      <c r="I12" s="32">
        <f t="shared" si="1"/>
        <v>6.2181152155829235E-2</v>
      </c>
      <c r="J12" s="32">
        <f t="shared" si="1"/>
        <v>-6.381536517443949E-2</v>
      </c>
    </row>
    <row r="13" spans="1:10" x14ac:dyDescent="0.2">
      <c r="B13" s="30"/>
      <c r="C13" s="30"/>
    </row>
    <row r="14" spans="1:10" x14ac:dyDescent="0.2">
      <c r="B14" s="33" t="s">
        <v>21</v>
      </c>
      <c r="C14" s="34">
        <f>+AVERAGE(C12:J12)</f>
        <v>2.040525787469212E-2</v>
      </c>
      <c r="F14" s="36"/>
    </row>
    <row r="15" spans="1:10" ht="12.75" customHeight="1" x14ac:dyDescent="0.2"/>
    <row r="16" spans="1:10" ht="12.75" customHeight="1" x14ac:dyDescent="0.2"/>
    <row r="17" spans="2:2" hidden="1" x14ac:dyDescent="0.2">
      <c r="B17"/>
    </row>
    <row r="18" spans="2:2" ht="12.75" hidden="1" customHeight="1" x14ac:dyDescent="0.2"/>
    <row r="19" spans="2:2" ht="12.75" hidden="1" customHeight="1" x14ac:dyDescent="0.2"/>
    <row r="20" spans="2:2" hidden="1" x14ac:dyDescent="0.2">
      <c r="B20"/>
    </row>
    <row r="21" spans="2:2" ht="12.75" hidden="1" customHeight="1" x14ac:dyDescent="0.2">
      <c r="B21"/>
    </row>
  </sheetData>
  <hyperlinks>
    <hyperlink ref="A2" location="Índice!A1" display="Índice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O82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81" customWidth="1"/>
    <col min="3" max="15" width="11.42578125" customWidth="1"/>
    <col min="16" max="16384" width="11.42578125" hidden="1"/>
  </cols>
  <sheetData>
    <row r="1" spans="1:10" x14ac:dyDescent="0.2">
      <c r="A1" s="1"/>
      <c r="B1" s="1"/>
    </row>
    <row r="2" spans="1:10" x14ac:dyDescent="0.2">
      <c r="A2" s="5" t="s">
        <v>13</v>
      </c>
      <c r="B2" s="1"/>
    </row>
    <row r="3" spans="1:10" x14ac:dyDescent="0.2">
      <c r="A3" s="1"/>
      <c r="B3" s="1"/>
    </row>
    <row r="4" spans="1:10" x14ac:dyDescent="0.2">
      <c r="A4" s="1"/>
      <c r="B4" s="7" t="s">
        <v>26</v>
      </c>
    </row>
    <row r="5" spans="1:10" x14ac:dyDescent="0.2">
      <c r="A5" s="1"/>
      <c r="B5" s="1"/>
    </row>
    <row r="6" spans="1:10" x14ac:dyDescent="0.2">
      <c r="A6" s="1"/>
      <c r="B6" s="1"/>
    </row>
    <row r="7" spans="1:10" x14ac:dyDescent="0.2">
      <c r="A7" s="1"/>
      <c r="B7" s="38" t="s">
        <v>27</v>
      </c>
    </row>
    <row r="8" spans="1:10" x14ac:dyDescent="0.2">
      <c r="A8" s="1"/>
      <c r="B8" s="1"/>
    </row>
    <row r="9" spans="1:10" x14ac:dyDescent="0.2">
      <c r="A9" s="1"/>
      <c r="B9" s="35"/>
      <c r="C9" s="262">
        <v>2012</v>
      </c>
      <c r="D9" s="262">
        <v>2013</v>
      </c>
      <c r="E9" s="262">
        <v>2014</v>
      </c>
      <c r="F9" s="262">
        <v>2015</v>
      </c>
      <c r="G9" s="262">
        <v>2016</v>
      </c>
      <c r="H9" s="262">
        <v>2017</v>
      </c>
      <c r="I9" s="262">
        <v>2018</v>
      </c>
      <c r="J9" s="262">
        <v>2019</v>
      </c>
    </row>
    <row r="10" spans="1:10" x14ac:dyDescent="0.2">
      <c r="A10" s="1"/>
      <c r="B10" s="1" t="s">
        <v>22</v>
      </c>
      <c r="C10" s="187">
        <v>1.0570145343842849</v>
      </c>
      <c r="D10" s="187">
        <v>1.1432000499581116</v>
      </c>
      <c r="E10" s="187">
        <v>1.0367076549591567</v>
      </c>
      <c r="F10" s="187">
        <v>1.0854369941336313</v>
      </c>
      <c r="G10" s="187">
        <v>1.0162442138491248</v>
      </c>
      <c r="H10" s="187">
        <v>1.0395205365930762</v>
      </c>
      <c r="I10" s="187">
        <v>0.985452300292738</v>
      </c>
      <c r="J10" s="187">
        <v>0.94119475844339207</v>
      </c>
    </row>
    <row r="11" spans="1:10" x14ac:dyDescent="0.2">
      <c r="A11" s="1"/>
      <c r="B11" s="1" t="s">
        <v>23</v>
      </c>
      <c r="C11" s="187">
        <v>1.0637272901656647</v>
      </c>
      <c r="D11" s="187">
        <v>1.1396195847080481</v>
      </c>
      <c r="E11" s="187">
        <v>1.0144729686280913</v>
      </c>
      <c r="F11" s="187">
        <v>1.0713234489800678</v>
      </c>
      <c r="G11" s="187">
        <v>1.0241219416057055</v>
      </c>
      <c r="H11" s="187">
        <v>1.0428297820892021</v>
      </c>
      <c r="I11" s="187">
        <v>0.97847137092564707</v>
      </c>
      <c r="J11" s="187">
        <v>0.94153469181127958</v>
      </c>
    </row>
    <row r="12" spans="1:10" x14ac:dyDescent="0.2">
      <c r="A12" s="1"/>
      <c r="B12" s="1" t="s">
        <v>24</v>
      </c>
      <c r="C12" s="187">
        <f>+SQRT(C10*C11)</f>
        <v>1.0603656003126078</v>
      </c>
      <c r="D12" s="187">
        <f t="shared" ref="D12:F12" si="0">+SQRT(D10*D11)</f>
        <v>1.1414084133961353</v>
      </c>
      <c r="E12" s="187">
        <f t="shared" si="0"/>
        <v>1.0255300543259973</v>
      </c>
      <c r="F12" s="187">
        <f t="shared" si="0"/>
        <v>1.0783571320327043</v>
      </c>
      <c r="G12" s="187">
        <f t="shared" ref="G12" si="1">+SQRT(G10*G11)</f>
        <v>1.0201754738439508</v>
      </c>
      <c r="H12" s="187">
        <f>+SQRT(H10*H11)</f>
        <v>1.0411738445872563</v>
      </c>
      <c r="I12" s="187">
        <f>+SQRT(I10*I11)</f>
        <v>0.98195563201667513</v>
      </c>
      <c r="J12" s="187">
        <f>+SQRT(J10*J11)</f>
        <v>0.94136470978329689</v>
      </c>
    </row>
    <row r="13" spans="1:10" x14ac:dyDescent="0.2">
      <c r="A13" s="1"/>
      <c r="B13" s="1"/>
    </row>
    <row r="14" spans="1:10" x14ac:dyDescent="0.2">
      <c r="A14" s="1"/>
      <c r="B14" s="31" t="s">
        <v>25</v>
      </c>
      <c r="C14" s="32">
        <f>+LN(C12)</f>
        <v>5.8613754612880348E-2</v>
      </c>
      <c r="D14" s="32">
        <f t="shared" ref="D14:G14" si="2">+LN(D12)</f>
        <v>0.13226295021310022</v>
      </c>
      <c r="E14" s="32">
        <f t="shared" si="2"/>
        <v>2.5209605098416129E-2</v>
      </c>
      <c r="F14" s="32">
        <f t="shared" si="2"/>
        <v>7.5438708932442769E-2</v>
      </c>
      <c r="G14" s="32">
        <f t="shared" si="2"/>
        <v>1.9974645680512975E-2</v>
      </c>
      <c r="H14" s="32">
        <f>+LN(H12)</f>
        <v>4.0348773372553784E-2</v>
      </c>
      <c r="I14" s="32">
        <f>+LN(I12)</f>
        <v>-1.8209152894122733E-2</v>
      </c>
      <c r="J14" s="32">
        <f>+LN(J12)</f>
        <v>-6.0424637669844419E-2</v>
      </c>
    </row>
    <row r="15" spans="1:10" x14ac:dyDescent="0.2">
      <c r="A15" s="1"/>
      <c r="B15" s="30"/>
    </row>
    <row r="16" spans="1:10" x14ac:dyDescent="0.2">
      <c r="A16" s="1"/>
      <c r="B16" s="33" t="s">
        <v>21</v>
      </c>
      <c r="C16" s="63">
        <f>+AVERAGE(C14:J14)</f>
        <v>3.4151830918242386E-2</v>
      </c>
    </row>
    <row r="17" spans="1:14" x14ac:dyDescent="0.2">
      <c r="A17" s="1"/>
      <c r="B17" s="1"/>
    </row>
    <row r="18" spans="1:14" x14ac:dyDescent="0.2">
      <c r="A18" s="1"/>
      <c r="B18" s="1"/>
    </row>
    <row r="19" spans="1:14" x14ac:dyDescent="0.2">
      <c r="A19" s="1"/>
      <c r="B19" s="38" t="s">
        <v>28</v>
      </c>
    </row>
    <row r="20" spans="1:14" x14ac:dyDescent="0.2">
      <c r="A20" s="1"/>
      <c r="B20" s="1"/>
    </row>
    <row r="21" spans="1:14" x14ac:dyDescent="0.2">
      <c r="A21" s="1"/>
      <c r="B21" s="39" t="s">
        <v>29</v>
      </c>
    </row>
    <row r="22" spans="1:14" x14ac:dyDescent="0.2">
      <c r="A22" s="1"/>
      <c r="B22" s="1"/>
    </row>
    <row r="23" spans="1:14" x14ac:dyDescent="0.2">
      <c r="A23" s="1"/>
      <c r="B23" s="25"/>
      <c r="C23" s="272" t="s">
        <v>235</v>
      </c>
      <c r="D23" s="272">
        <v>2012</v>
      </c>
      <c r="E23" s="272">
        <v>2013</v>
      </c>
      <c r="F23" s="272">
        <v>2014</v>
      </c>
      <c r="G23" s="272" t="s">
        <v>422</v>
      </c>
      <c r="H23" s="272">
        <v>2015</v>
      </c>
      <c r="I23" s="272" t="s">
        <v>467</v>
      </c>
      <c r="J23" s="272" t="s">
        <v>468</v>
      </c>
      <c r="K23" s="272">
        <v>2016</v>
      </c>
      <c r="L23" s="272">
        <v>2017</v>
      </c>
      <c r="M23" s="272">
        <v>2018</v>
      </c>
      <c r="N23" s="272">
        <v>2019</v>
      </c>
    </row>
    <row r="24" spans="1:14" x14ac:dyDescent="0.2">
      <c r="A24" s="1"/>
      <c r="B24" s="1"/>
    </row>
    <row r="25" spans="1:14" x14ac:dyDescent="0.2">
      <c r="A25" s="1"/>
      <c r="B25" s="40" t="s">
        <v>30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</row>
    <row r="26" spans="1:14" x14ac:dyDescent="0.2">
      <c r="A26" s="1"/>
      <c r="B26" s="1" t="s">
        <v>31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 x14ac:dyDescent="0.2">
      <c r="A27" s="1"/>
      <c r="B27" s="41" t="s">
        <v>238</v>
      </c>
      <c r="C27" s="249">
        <f>+'2.2.1.ManoObra'!D77</f>
        <v>42.672093640615302</v>
      </c>
      <c r="D27" s="249">
        <f>+'2.2.1.ManoObra'!E77</f>
        <v>54.496212943958461</v>
      </c>
      <c r="E27" s="249">
        <f>+'2.2.1.ManoObra'!F77</f>
        <v>45.896090176304014</v>
      </c>
      <c r="F27" s="249">
        <f>+'2.2.1.ManoObra'!G77</f>
        <v>87.354594720311553</v>
      </c>
      <c r="G27" s="249">
        <f>+H27</f>
        <v>64.528898624034454</v>
      </c>
      <c r="H27" s="249">
        <f>+'2.2.1.ManoObra'!H77</f>
        <v>64.528898624034454</v>
      </c>
      <c r="I27" s="249">
        <f>+H27</f>
        <v>64.528898624034454</v>
      </c>
      <c r="J27" s="249">
        <f>+K27</f>
        <v>57.248705223965516</v>
      </c>
      <c r="K27" s="249">
        <f>+'2.2.1.ManoObra'!I77</f>
        <v>57.248705223965516</v>
      </c>
      <c r="L27" s="249">
        <f>+'2.2.1.ManoObra'!J77</f>
        <v>61.372538622893373</v>
      </c>
      <c r="M27" s="249">
        <f>+'2.2.1.ManoObra'!K77</f>
        <v>65.611712944582266</v>
      </c>
      <c r="N27" s="249">
        <f>+'2.2.1.ManoObra'!L77</f>
        <v>61.297463544148144</v>
      </c>
    </row>
    <row r="28" spans="1:14" x14ac:dyDescent="0.2">
      <c r="A28" s="1"/>
      <c r="B28" s="41" t="s">
        <v>32</v>
      </c>
      <c r="C28" s="249">
        <f>+'2.2.1.ManoObra'!D78</f>
        <v>12.524177458154609</v>
      </c>
      <c r="D28" s="249">
        <f>+'2.2.1.ManoObra'!E78</f>
        <v>12.548118666814018</v>
      </c>
      <c r="E28" s="249">
        <f>+'2.2.1.ManoObra'!F78</f>
        <v>13.004637492976377</v>
      </c>
      <c r="F28" s="249">
        <f>+'2.2.1.ManoObra'!G78</f>
        <v>13.560413727502464</v>
      </c>
      <c r="G28" s="249">
        <f>+H28</f>
        <v>12.291599824191415</v>
      </c>
      <c r="H28" s="249">
        <f>+'2.2.1.ManoObra'!H78</f>
        <v>12.291599824191415</v>
      </c>
      <c r="I28" s="249">
        <f>+H28</f>
        <v>12.291599824191415</v>
      </c>
      <c r="J28" s="249">
        <f>+K28</f>
        <v>10.690376778661456</v>
      </c>
      <c r="K28" s="249">
        <f>+'2.2.1.ManoObra'!I78</f>
        <v>10.690376778661456</v>
      </c>
      <c r="L28" s="249">
        <f>+'2.2.1.ManoObra'!J78</f>
        <v>11.168149908110518</v>
      </c>
      <c r="M28" s="249">
        <f>+'2.2.1.ManoObra'!K78</f>
        <v>11.515161481572395</v>
      </c>
      <c r="N28" s="249">
        <f>+'2.2.1.ManoObra'!L78</f>
        <v>11.237226591886191</v>
      </c>
    </row>
    <row r="29" spans="1:14" x14ac:dyDescent="0.2">
      <c r="A29" s="1"/>
      <c r="B29" s="1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</row>
    <row r="30" spans="1:14" ht="14.25" x14ac:dyDescent="0.2">
      <c r="A30" s="1"/>
      <c r="B30" s="142" t="s">
        <v>239</v>
      </c>
      <c r="C30" s="250">
        <f>+'2.2.1.ManoObra'!D80</f>
        <v>12.85284273991644</v>
      </c>
      <c r="D30" s="250">
        <f>+'2.2.1.ManoObra'!E80</f>
        <v>12.0649796408436</v>
      </c>
      <c r="E30" s="250">
        <f>+'2.2.1.ManoObra'!F80</f>
        <v>9.5009063255463992</v>
      </c>
      <c r="F30" s="250">
        <f>+'2.2.1.ManoObra'!G80</f>
        <v>8.5553902086238143</v>
      </c>
      <c r="G30" s="250">
        <f>+H30</f>
        <v>8.4591232785173442</v>
      </c>
      <c r="H30" s="250">
        <f>+'2.2.1.ManoObra'!H80</f>
        <v>8.4591232785173442</v>
      </c>
      <c r="I30" s="250">
        <f>+H30</f>
        <v>8.4591232785173442</v>
      </c>
      <c r="J30" s="250">
        <f>+K30</f>
        <v>8.3782815621841422</v>
      </c>
      <c r="K30" s="250">
        <f>+'2.2.1.ManoObra'!I80</f>
        <v>8.3782815621841422</v>
      </c>
      <c r="L30" s="250">
        <f>+'2.2.1.ManoObra'!J80</f>
        <v>9.3155172417335024</v>
      </c>
      <c r="M30" s="250">
        <f>+'2.2.1.ManoObra'!K80</f>
        <v>9.7957627227500712</v>
      </c>
      <c r="N30" s="250">
        <f>+'2.2.1.ManoObra'!L80</f>
        <v>9.6919420360417057</v>
      </c>
    </row>
    <row r="31" spans="1:14" x14ac:dyDescent="0.2">
      <c r="A31" s="1"/>
      <c r="B31" s="139" t="s">
        <v>240</v>
      </c>
    </row>
    <row r="32" spans="1:14" x14ac:dyDescent="0.2">
      <c r="A32" s="1"/>
      <c r="B32" s="1"/>
    </row>
    <row r="33" spans="1:14" x14ac:dyDescent="0.2">
      <c r="A33" s="1"/>
      <c r="B33" s="39" t="s">
        <v>33</v>
      </c>
    </row>
    <row r="34" spans="1:14" x14ac:dyDescent="0.2">
      <c r="A34" s="1"/>
      <c r="B34" s="1"/>
    </row>
    <row r="35" spans="1:14" x14ac:dyDescent="0.2">
      <c r="A35" s="1"/>
      <c r="B35" s="31" t="s">
        <v>34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</row>
    <row r="36" spans="1:14" x14ac:dyDescent="0.2">
      <c r="A36" s="1"/>
      <c r="B36" s="144" t="s">
        <v>93</v>
      </c>
      <c r="C36" s="160">
        <f>+'2.2.2.ProdIntermed'!D$181</f>
        <v>1</v>
      </c>
      <c r="D36" s="160">
        <f>+'2.2.2.ProdIntermed'!E$181</f>
        <v>1.0823337409044773</v>
      </c>
      <c r="E36" s="160">
        <f>+'2.2.2.ProdIntermed'!F$181</f>
        <v>1.0861114475827298</v>
      </c>
      <c r="F36" s="160">
        <f>+'2.2.2.ProdIntermed'!G$181</f>
        <v>1.0674186490149371</v>
      </c>
      <c r="G36" s="160">
        <f>+H36</f>
        <v>0.98501177623314329</v>
      </c>
      <c r="H36" s="160">
        <f>+'2.2.2.ProdIntermed'!H$181</f>
        <v>0.98501177623314329</v>
      </c>
      <c r="I36" s="160">
        <f>+H36</f>
        <v>0.98501177623314329</v>
      </c>
      <c r="J36" s="160">
        <f>+K36</f>
        <v>0.96268258178319388</v>
      </c>
      <c r="K36" s="160">
        <f>+'2.2.2.ProdIntermed'!I$181</f>
        <v>0.96268258178319388</v>
      </c>
      <c r="L36" s="160">
        <f>+'2.2.2.ProdIntermed'!J$181</f>
        <v>1.0245513427973163</v>
      </c>
      <c r="M36" s="160">
        <f>+'2.2.2.ProdIntermed'!K$181</f>
        <v>1.0298434949399453</v>
      </c>
      <c r="N36" s="160">
        <f>+'2.2.2.ProdIntermed'!L$181</f>
        <v>1.0358907338897501</v>
      </c>
    </row>
    <row r="37" spans="1:14" x14ac:dyDescent="0.2">
      <c r="A37" s="1"/>
      <c r="B37" s="144" t="s">
        <v>94</v>
      </c>
      <c r="C37" s="160">
        <f>+'2.2.2.ProdIntermed'!D$181</f>
        <v>1</v>
      </c>
      <c r="D37" s="160">
        <f>+'2.2.2.ProdIntermed'!E$181</f>
        <v>1.0823337409044773</v>
      </c>
      <c r="E37" s="160">
        <f>+'2.2.2.ProdIntermed'!F$181</f>
        <v>1.0861114475827298</v>
      </c>
      <c r="F37" s="160">
        <f>+'2.2.2.ProdIntermed'!G$181</f>
        <v>1.0674186490149371</v>
      </c>
      <c r="G37" s="160">
        <f>+H37</f>
        <v>0.98501177623314329</v>
      </c>
      <c r="H37" s="160">
        <f>+'2.2.2.ProdIntermed'!H$181</f>
        <v>0.98501177623314329</v>
      </c>
      <c r="I37" s="160">
        <f>+H37</f>
        <v>0.98501177623314329</v>
      </c>
      <c r="J37" s="160">
        <f>+K37</f>
        <v>0.96268258178319388</v>
      </c>
      <c r="K37" s="160">
        <f>+'2.2.2.ProdIntermed'!I$181</f>
        <v>0.96268258178319388</v>
      </c>
      <c r="L37" s="160">
        <f>+'2.2.2.ProdIntermed'!J$181</f>
        <v>1.0245513427973163</v>
      </c>
      <c r="M37" s="160">
        <f>+'2.2.2.ProdIntermed'!K$181</f>
        <v>1.0298434949399453</v>
      </c>
      <c r="N37" s="160">
        <f>+'2.2.2.ProdIntermed'!L$181</f>
        <v>1.0358907338897501</v>
      </c>
    </row>
    <row r="38" spans="1:14" x14ac:dyDescent="0.2">
      <c r="A38" s="1"/>
      <c r="B38" s="144" t="s">
        <v>107</v>
      </c>
      <c r="C38" s="160">
        <f>+'2.2.2.ProdIntermed'!D$181</f>
        <v>1</v>
      </c>
      <c r="D38" s="160">
        <f>+'2.2.2.ProdIntermed'!E$181</f>
        <v>1.0823337409044773</v>
      </c>
      <c r="E38" s="160">
        <f>+'2.2.2.ProdIntermed'!F$181</f>
        <v>1.0861114475827298</v>
      </c>
      <c r="F38" s="160">
        <f>+'2.2.2.ProdIntermed'!G$181</f>
        <v>1.0674186490149371</v>
      </c>
      <c r="G38" s="160">
        <f t="shared" ref="G38:G99" si="3">+H38</f>
        <v>0.98501177623314329</v>
      </c>
      <c r="H38" s="160">
        <f>+'2.2.2.ProdIntermed'!H$181</f>
        <v>0.98501177623314329</v>
      </c>
      <c r="I38" s="160">
        <f t="shared" ref="I38:I99" si="4">+H38</f>
        <v>0.98501177623314329</v>
      </c>
      <c r="J38" s="160">
        <f t="shared" ref="J38:J99" si="5">+K38</f>
        <v>0.96268258178319388</v>
      </c>
      <c r="K38" s="160">
        <f>+'2.2.2.ProdIntermed'!I$181</f>
        <v>0.96268258178319388</v>
      </c>
      <c r="L38" s="160">
        <f>+'2.2.2.ProdIntermed'!J$181</f>
        <v>1.0245513427973163</v>
      </c>
      <c r="M38" s="160">
        <f>+'2.2.2.ProdIntermed'!K$181</f>
        <v>1.0298434949399453</v>
      </c>
      <c r="N38" s="160">
        <f>+'2.2.2.ProdIntermed'!L$181</f>
        <v>1.0358907338897501</v>
      </c>
    </row>
    <row r="39" spans="1:14" x14ac:dyDescent="0.2">
      <c r="A39" s="1"/>
      <c r="B39" s="144" t="s">
        <v>108</v>
      </c>
      <c r="C39" s="160">
        <f>+'2.2.2.ProdIntermed'!D$181</f>
        <v>1</v>
      </c>
      <c r="D39" s="160">
        <f>+'2.2.2.ProdIntermed'!E$181</f>
        <v>1.0823337409044773</v>
      </c>
      <c r="E39" s="160">
        <f>+'2.2.2.ProdIntermed'!F$181</f>
        <v>1.0861114475827298</v>
      </c>
      <c r="F39" s="160">
        <f>+'2.2.2.ProdIntermed'!G$181</f>
        <v>1.0674186490149371</v>
      </c>
      <c r="G39" s="160">
        <f t="shared" si="3"/>
        <v>0.98501177623314329</v>
      </c>
      <c r="H39" s="160">
        <f>+'2.2.2.ProdIntermed'!H$181</f>
        <v>0.98501177623314329</v>
      </c>
      <c r="I39" s="160">
        <f t="shared" si="4"/>
        <v>0.98501177623314329</v>
      </c>
      <c r="J39" s="160">
        <f t="shared" si="5"/>
        <v>0.96268258178319388</v>
      </c>
      <c r="K39" s="160">
        <f>+'2.2.2.ProdIntermed'!I$181</f>
        <v>0.96268258178319388</v>
      </c>
      <c r="L39" s="160">
        <f>+'2.2.2.ProdIntermed'!J$181</f>
        <v>1.0245513427973163</v>
      </c>
      <c r="M39" s="160">
        <f>+'2.2.2.ProdIntermed'!K$181</f>
        <v>1.0298434949399453</v>
      </c>
      <c r="N39" s="160">
        <f>+'2.2.2.ProdIntermed'!L$181</f>
        <v>1.0358907338897501</v>
      </c>
    </row>
    <row r="40" spans="1:14" x14ac:dyDescent="0.2">
      <c r="A40" s="1"/>
      <c r="B40" s="139" t="s">
        <v>109</v>
      </c>
      <c r="C40" s="160">
        <f>+'2.2.2.ProdIntermed'!D$181</f>
        <v>1</v>
      </c>
      <c r="D40" s="160">
        <f>+'2.2.2.ProdIntermed'!E$181</f>
        <v>1.0823337409044773</v>
      </c>
      <c r="E40" s="160">
        <f>+'2.2.2.ProdIntermed'!F$181</f>
        <v>1.0861114475827298</v>
      </c>
      <c r="F40" s="160">
        <f>+'2.2.2.ProdIntermed'!G$181</f>
        <v>1.0674186490149371</v>
      </c>
      <c r="G40" s="160">
        <f t="shared" si="3"/>
        <v>0.98501177623314329</v>
      </c>
      <c r="H40" s="160">
        <f>+'2.2.2.ProdIntermed'!H$181</f>
        <v>0.98501177623314329</v>
      </c>
      <c r="I40" s="160">
        <f t="shared" si="4"/>
        <v>0.98501177623314329</v>
      </c>
      <c r="J40" s="160">
        <f t="shared" si="5"/>
        <v>0.96268258178319388</v>
      </c>
      <c r="K40" s="160">
        <f>+'2.2.2.ProdIntermed'!I$181</f>
        <v>0.96268258178319388</v>
      </c>
      <c r="L40" s="160">
        <f>+'2.2.2.ProdIntermed'!J$181</f>
        <v>1.0245513427973163</v>
      </c>
      <c r="M40" s="160">
        <f>+'2.2.2.ProdIntermed'!K$181</f>
        <v>1.0298434949399453</v>
      </c>
      <c r="N40" s="160">
        <f>+'2.2.2.ProdIntermed'!L$181</f>
        <v>1.0358907338897501</v>
      </c>
    </row>
    <row r="41" spans="1:14" x14ac:dyDescent="0.2">
      <c r="A41" s="1"/>
      <c r="B41" s="144" t="s">
        <v>110</v>
      </c>
      <c r="C41" s="160">
        <f>+'2.2.2.ProdIntermed'!D$181</f>
        <v>1</v>
      </c>
      <c r="D41" s="160">
        <f>+'2.2.2.ProdIntermed'!E$181</f>
        <v>1.0823337409044773</v>
      </c>
      <c r="E41" s="160">
        <f>+'2.2.2.ProdIntermed'!F$181</f>
        <v>1.0861114475827298</v>
      </c>
      <c r="F41" s="160">
        <f>+'2.2.2.ProdIntermed'!G$181</f>
        <v>1.0674186490149371</v>
      </c>
      <c r="G41" s="160">
        <f t="shared" si="3"/>
        <v>0.98501177623314329</v>
      </c>
      <c r="H41" s="160">
        <f>+'2.2.2.ProdIntermed'!H$181</f>
        <v>0.98501177623314329</v>
      </c>
      <c r="I41" s="160">
        <f t="shared" si="4"/>
        <v>0.98501177623314329</v>
      </c>
      <c r="J41" s="160">
        <f t="shared" si="5"/>
        <v>0.96268258178319388</v>
      </c>
      <c r="K41" s="160">
        <f>+'2.2.2.ProdIntermed'!I$181</f>
        <v>0.96268258178319388</v>
      </c>
      <c r="L41" s="160">
        <f>+'2.2.2.ProdIntermed'!J$181</f>
        <v>1.0245513427973163</v>
      </c>
      <c r="M41" s="160">
        <f>+'2.2.2.ProdIntermed'!K$181</f>
        <v>1.0298434949399453</v>
      </c>
      <c r="N41" s="160">
        <f>+'2.2.2.ProdIntermed'!L$181</f>
        <v>1.0358907338897501</v>
      </c>
    </row>
    <row r="42" spans="1:14" x14ac:dyDescent="0.2">
      <c r="A42" s="1"/>
      <c r="B42" s="144" t="s">
        <v>111</v>
      </c>
      <c r="C42" s="160">
        <f>+'2.2.2.ProdIntermed'!D$181</f>
        <v>1</v>
      </c>
      <c r="D42" s="160">
        <f>+'2.2.2.ProdIntermed'!E$181</f>
        <v>1.0823337409044773</v>
      </c>
      <c r="E42" s="160">
        <f>+'2.2.2.ProdIntermed'!F$181</f>
        <v>1.0861114475827298</v>
      </c>
      <c r="F42" s="160">
        <f>+'2.2.2.ProdIntermed'!G$181</f>
        <v>1.0674186490149371</v>
      </c>
      <c r="G42" s="160">
        <f t="shared" si="3"/>
        <v>0.98501177623314329</v>
      </c>
      <c r="H42" s="160">
        <f>+'2.2.2.ProdIntermed'!H$181</f>
        <v>0.98501177623314329</v>
      </c>
      <c r="I42" s="160">
        <f t="shared" si="4"/>
        <v>0.98501177623314329</v>
      </c>
      <c r="J42" s="160">
        <f t="shared" si="5"/>
        <v>0.96268258178319388</v>
      </c>
      <c r="K42" s="160">
        <f>+'2.2.2.ProdIntermed'!I$181</f>
        <v>0.96268258178319388</v>
      </c>
      <c r="L42" s="160">
        <f>+'2.2.2.ProdIntermed'!J$181</f>
        <v>1.0245513427973163</v>
      </c>
      <c r="M42" s="160">
        <f>+'2.2.2.ProdIntermed'!K$181</f>
        <v>1.0298434949399453</v>
      </c>
      <c r="N42" s="160">
        <f>+'2.2.2.ProdIntermed'!L$181</f>
        <v>1.0358907338897501</v>
      </c>
    </row>
    <row r="43" spans="1:14" x14ac:dyDescent="0.2">
      <c r="A43" s="1"/>
      <c r="B43" s="144" t="s">
        <v>95</v>
      </c>
      <c r="C43" s="160">
        <f>+'2.2.2.ProdIntermed'!D$181</f>
        <v>1</v>
      </c>
      <c r="D43" s="160">
        <f>+'2.2.2.ProdIntermed'!E$181</f>
        <v>1.0823337409044773</v>
      </c>
      <c r="E43" s="160">
        <f>+'2.2.2.ProdIntermed'!F$181</f>
        <v>1.0861114475827298</v>
      </c>
      <c r="F43" s="160">
        <f>+'2.2.2.ProdIntermed'!G$181</f>
        <v>1.0674186490149371</v>
      </c>
      <c r="G43" s="160">
        <f t="shared" si="3"/>
        <v>0.98501177623314329</v>
      </c>
      <c r="H43" s="160">
        <f>+'2.2.2.ProdIntermed'!H$181</f>
        <v>0.98501177623314329</v>
      </c>
      <c r="I43" s="160">
        <f t="shared" si="4"/>
        <v>0.98501177623314329</v>
      </c>
      <c r="J43" s="160">
        <f t="shared" si="5"/>
        <v>0.96268258178319388</v>
      </c>
      <c r="K43" s="160">
        <f>+'2.2.2.ProdIntermed'!I$181</f>
        <v>0.96268258178319388</v>
      </c>
      <c r="L43" s="160">
        <f>+'2.2.2.ProdIntermed'!J$181</f>
        <v>1.0245513427973163</v>
      </c>
      <c r="M43" s="160">
        <f>+'2.2.2.ProdIntermed'!K$181</f>
        <v>1.0298434949399453</v>
      </c>
      <c r="N43" s="160">
        <f>+'2.2.2.ProdIntermed'!L$181</f>
        <v>1.0358907338897501</v>
      </c>
    </row>
    <row r="44" spans="1:14" x14ac:dyDescent="0.2">
      <c r="A44" s="1"/>
      <c r="B44" s="144" t="s">
        <v>96</v>
      </c>
      <c r="C44" s="160">
        <f>+'2.2.2.ProdIntermed'!D$181</f>
        <v>1</v>
      </c>
      <c r="D44" s="160">
        <f>+'2.2.2.ProdIntermed'!E$181</f>
        <v>1.0823337409044773</v>
      </c>
      <c r="E44" s="160">
        <f>+'2.2.2.ProdIntermed'!F$181</f>
        <v>1.0861114475827298</v>
      </c>
      <c r="F44" s="160">
        <f>+'2.2.2.ProdIntermed'!G$181</f>
        <v>1.0674186490149371</v>
      </c>
      <c r="G44" s="160">
        <f t="shared" si="3"/>
        <v>0.98501177623314329</v>
      </c>
      <c r="H44" s="160">
        <f>+'2.2.2.ProdIntermed'!H$181</f>
        <v>0.98501177623314329</v>
      </c>
      <c r="I44" s="160">
        <f t="shared" si="4"/>
        <v>0.98501177623314329</v>
      </c>
      <c r="J44" s="160">
        <f t="shared" si="5"/>
        <v>0.96268258178319388</v>
      </c>
      <c r="K44" s="160">
        <f>+'2.2.2.ProdIntermed'!I$181</f>
        <v>0.96268258178319388</v>
      </c>
      <c r="L44" s="160">
        <f>+'2.2.2.ProdIntermed'!J$181</f>
        <v>1.0245513427973163</v>
      </c>
      <c r="M44" s="160">
        <f>+'2.2.2.ProdIntermed'!K$181</f>
        <v>1.0298434949399453</v>
      </c>
      <c r="N44" s="160">
        <f>+'2.2.2.ProdIntermed'!L$181</f>
        <v>1.0358907338897501</v>
      </c>
    </row>
    <row r="45" spans="1:14" x14ac:dyDescent="0.2">
      <c r="A45" s="1"/>
      <c r="B45" s="144" t="s">
        <v>112</v>
      </c>
      <c r="C45" s="160">
        <f>+'2.2.2.ProdIntermed'!D$181</f>
        <v>1</v>
      </c>
      <c r="D45" s="160">
        <f>+'2.2.2.ProdIntermed'!E$181</f>
        <v>1.0823337409044773</v>
      </c>
      <c r="E45" s="160">
        <f>+'2.2.2.ProdIntermed'!F$181</f>
        <v>1.0861114475827298</v>
      </c>
      <c r="F45" s="160">
        <f>+'2.2.2.ProdIntermed'!G$181</f>
        <v>1.0674186490149371</v>
      </c>
      <c r="G45" s="160">
        <f t="shared" si="3"/>
        <v>0.98501177623314329</v>
      </c>
      <c r="H45" s="160">
        <f>+'2.2.2.ProdIntermed'!H$181</f>
        <v>0.98501177623314329</v>
      </c>
      <c r="I45" s="160">
        <f t="shared" si="4"/>
        <v>0.98501177623314329</v>
      </c>
      <c r="J45" s="160">
        <f t="shared" si="5"/>
        <v>0.96268258178319388</v>
      </c>
      <c r="K45" s="160">
        <f>+'2.2.2.ProdIntermed'!I$181</f>
        <v>0.96268258178319388</v>
      </c>
      <c r="L45" s="160">
        <f>+'2.2.2.ProdIntermed'!J$181</f>
        <v>1.0245513427973163</v>
      </c>
      <c r="M45" s="160">
        <f>+'2.2.2.ProdIntermed'!K$181</f>
        <v>1.0298434949399453</v>
      </c>
      <c r="N45" s="160">
        <f>+'2.2.2.ProdIntermed'!L$181</f>
        <v>1.0358907338897501</v>
      </c>
    </row>
    <row r="46" spans="1:14" x14ac:dyDescent="0.2">
      <c r="A46" s="1"/>
      <c r="B46" s="144" t="s">
        <v>113</v>
      </c>
      <c r="C46" s="160">
        <f>+'2.2.2.ProdIntermed'!D$181</f>
        <v>1</v>
      </c>
      <c r="D46" s="160">
        <f>+'2.2.2.ProdIntermed'!E$181</f>
        <v>1.0823337409044773</v>
      </c>
      <c r="E46" s="160">
        <f>+'2.2.2.ProdIntermed'!F$181</f>
        <v>1.0861114475827298</v>
      </c>
      <c r="F46" s="160">
        <f>+'2.2.2.ProdIntermed'!G$181</f>
        <v>1.0674186490149371</v>
      </c>
      <c r="G46" s="160">
        <f t="shared" si="3"/>
        <v>0.98501177623314329</v>
      </c>
      <c r="H46" s="160">
        <f>+'2.2.2.ProdIntermed'!H$181</f>
        <v>0.98501177623314329</v>
      </c>
      <c r="I46" s="160">
        <f t="shared" si="4"/>
        <v>0.98501177623314329</v>
      </c>
      <c r="J46" s="160">
        <f t="shared" si="5"/>
        <v>0.96268258178319388</v>
      </c>
      <c r="K46" s="160">
        <f>+'2.2.2.ProdIntermed'!I$181</f>
        <v>0.96268258178319388</v>
      </c>
      <c r="L46" s="160">
        <f>+'2.2.2.ProdIntermed'!J$181</f>
        <v>1.0245513427973163</v>
      </c>
      <c r="M46" s="160">
        <f>+'2.2.2.ProdIntermed'!K$181</f>
        <v>1.0298434949399453</v>
      </c>
      <c r="N46" s="160">
        <f>+'2.2.2.ProdIntermed'!L$181</f>
        <v>1.0358907338897501</v>
      </c>
    </row>
    <row r="47" spans="1:14" x14ac:dyDescent="0.2">
      <c r="A47" s="1"/>
      <c r="B47" s="144" t="s">
        <v>114</v>
      </c>
      <c r="C47" s="160">
        <f>+'2.2.2.ProdIntermed'!D$181</f>
        <v>1</v>
      </c>
      <c r="D47" s="160">
        <f>+'2.2.2.ProdIntermed'!E$181</f>
        <v>1.0823337409044773</v>
      </c>
      <c r="E47" s="160">
        <f>+'2.2.2.ProdIntermed'!F$181</f>
        <v>1.0861114475827298</v>
      </c>
      <c r="F47" s="160">
        <f>+'2.2.2.ProdIntermed'!G$181</f>
        <v>1.0674186490149371</v>
      </c>
      <c r="G47" s="160">
        <f t="shared" si="3"/>
        <v>0.98501177623314329</v>
      </c>
      <c r="H47" s="160">
        <f>+'2.2.2.ProdIntermed'!H$181</f>
        <v>0.98501177623314329</v>
      </c>
      <c r="I47" s="160">
        <f t="shared" si="4"/>
        <v>0.98501177623314329</v>
      </c>
      <c r="J47" s="160">
        <f t="shared" si="5"/>
        <v>0.96268258178319388</v>
      </c>
      <c r="K47" s="160">
        <f>+'2.2.2.ProdIntermed'!I$181</f>
        <v>0.96268258178319388</v>
      </c>
      <c r="L47" s="160">
        <f>+'2.2.2.ProdIntermed'!J$181</f>
        <v>1.0245513427973163</v>
      </c>
      <c r="M47" s="160">
        <f>+'2.2.2.ProdIntermed'!K$181</f>
        <v>1.0298434949399453</v>
      </c>
      <c r="N47" s="160">
        <f>+'2.2.2.ProdIntermed'!L$181</f>
        <v>1.0358907338897501</v>
      </c>
    </row>
    <row r="48" spans="1:14" x14ac:dyDescent="0.2">
      <c r="A48" s="1"/>
      <c r="B48" s="139" t="s">
        <v>454</v>
      </c>
      <c r="C48" s="160">
        <f>+'2.2.2.ProdIntermed'!D$181</f>
        <v>1</v>
      </c>
      <c r="D48" s="160">
        <f>+'2.2.2.ProdIntermed'!E$181</f>
        <v>1.0823337409044773</v>
      </c>
      <c r="E48" s="160">
        <f>+'2.2.2.ProdIntermed'!F$181</f>
        <v>1.0861114475827298</v>
      </c>
      <c r="F48" s="160">
        <f>+'2.2.2.ProdIntermed'!G$181</f>
        <v>1.0674186490149371</v>
      </c>
      <c r="G48" s="160">
        <f t="shared" si="3"/>
        <v>0.98501177623314329</v>
      </c>
      <c r="H48" s="160">
        <f>+'2.2.2.ProdIntermed'!H$181</f>
        <v>0.98501177623314329</v>
      </c>
      <c r="I48" s="160">
        <f t="shared" si="4"/>
        <v>0.98501177623314329</v>
      </c>
      <c r="J48" s="160">
        <f t="shared" si="5"/>
        <v>0.96268258178319388</v>
      </c>
      <c r="K48" s="160">
        <f>+'2.2.2.ProdIntermed'!I$181</f>
        <v>0.96268258178319388</v>
      </c>
      <c r="L48" s="160">
        <f>+'2.2.2.ProdIntermed'!J$181</f>
        <v>1.0245513427973163</v>
      </c>
      <c r="M48" s="160">
        <f>+'2.2.2.ProdIntermed'!K$181</f>
        <v>1.0298434949399453</v>
      </c>
      <c r="N48" s="160">
        <f>+'2.2.2.ProdIntermed'!L$181</f>
        <v>1.0358907338897501</v>
      </c>
    </row>
    <row r="49" spans="1:14" x14ac:dyDescent="0.2">
      <c r="A49" s="1"/>
      <c r="B49" s="139" t="s">
        <v>455</v>
      </c>
      <c r="C49" s="160">
        <f>+'2.2.2.ProdIntermed'!D$181</f>
        <v>1</v>
      </c>
      <c r="D49" s="160">
        <f>+'2.2.2.ProdIntermed'!E$181</f>
        <v>1.0823337409044773</v>
      </c>
      <c r="E49" s="160">
        <f>+'2.2.2.ProdIntermed'!F$181</f>
        <v>1.0861114475827298</v>
      </c>
      <c r="F49" s="160">
        <f>+'2.2.2.ProdIntermed'!G$181</f>
        <v>1.0674186490149371</v>
      </c>
      <c r="G49" s="160">
        <f t="shared" si="3"/>
        <v>0.98501177623314329</v>
      </c>
      <c r="H49" s="160">
        <f>+'2.2.2.ProdIntermed'!H$181</f>
        <v>0.98501177623314329</v>
      </c>
      <c r="I49" s="160">
        <f t="shared" si="4"/>
        <v>0.98501177623314329</v>
      </c>
      <c r="J49" s="160">
        <f t="shared" si="5"/>
        <v>0.96268258178319388</v>
      </c>
      <c r="K49" s="160">
        <f>+'2.2.2.ProdIntermed'!I$181</f>
        <v>0.96268258178319388</v>
      </c>
      <c r="L49" s="160">
        <f>+'2.2.2.ProdIntermed'!J$181</f>
        <v>1.0245513427973163</v>
      </c>
      <c r="M49" s="160">
        <f>+'2.2.2.ProdIntermed'!K$181</f>
        <v>1.0298434949399453</v>
      </c>
      <c r="N49" s="160">
        <f>+'2.2.2.ProdIntermed'!L$181</f>
        <v>1.0358907338897501</v>
      </c>
    </row>
    <row r="50" spans="1:14" x14ac:dyDescent="0.2">
      <c r="A50" s="1"/>
      <c r="B50" s="139" t="s">
        <v>456</v>
      </c>
      <c r="C50" s="160">
        <f>+'2.2.2.ProdIntermed'!D$181</f>
        <v>1</v>
      </c>
      <c r="D50" s="160">
        <f>+'2.2.2.ProdIntermed'!E$181</f>
        <v>1.0823337409044773</v>
      </c>
      <c r="E50" s="160">
        <f>+'2.2.2.ProdIntermed'!F$181</f>
        <v>1.0861114475827298</v>
      </c>
      <c r="F50" s="160">
        <f>+'2.2.2.ProdIntermed'!G$181</f>
        <v>1.0674186490149371</v>
      </c>
      <c r="G50" s="160">
        <f t="shared" si="3"/>
        <v>0.98501177623314329</v>
      </c>
      <c r="H50" s="160">
        <f>+'2.2.2.ProdIntermed'!H$181</f>
        <v>0.98501177623314329</v>
      </c>
      <c r="I50" s="160">
        <f t="shared" si="4"/>
        <v>0.98501177623314329</v>
      </c>
      <c r="J50" s="160">
        <f t="shared" si="5"/>
        <v>0.96268258178319388</v>
      </c>
      <c r="K50" s="160">
        <f>+'2.2.2.ProdIntermed'!I$181</f>
        <v>0.96268258178319388</v>
      </c>
      <c r="L50" s="160">
        <f>+'2.2.2.ProdIntermed'!J$181</f>
        <v>1.0245513427973163</v>
      </c>
      <c r="M50" s="160">
        <f>+'2.2.2.ProdIntermed'!K$181</f>
        <v>1.0298434949399453</v>
      </c>
      <c r="N50" s="160">
        <f>+'2.2.2.ProdIntermed'!L$181</f>
        <v>1.0358907338897501</v>
      </c>
    </row>
    <row r="51" spans="1:14" x14ac:dyDescent="0.2">
      <c r="A51" s="1"/>
      <c r="B51" s="139" t="s">
        <v>457</v>
      </c>
      <c r="C51" s="160">
        <f>+'2.2.2.ProdIntermed'!D$181</f>
        <v>1</v>
      </c>
      <c r="D51" s="160">
        <f>+'2.2.2.ProdIntermed'!E$181</f>
        <v>1.0823337409044773</v>
      </c>
      <c r="E51" s="160">
        <f>+'2.2.2.ProdIntermed'!F$181</f>
        <v>1.0861114475827298</v>
      </c>
      <c r="F51" s="160">
        <f>+'2.2.2.ProdIntermed'!G$181</f>
        <v>1.0674186490149371</v>
      </c>
      <c r="G51" s="160">
        <f t="shared" si="3"/>
        <v>0.98501177623314329</v>
      </c>
      <c r="H51" s="160">
        <f>+'2.2.2.ProdIntermed'!H$181</f>
        <v>0.98501177623314329</v>
      </c>
      <c r="I51" s="160">
        <f t="shared" si="4"/>
        <v>0.98501177623314329</v>
      </c>
      <c r="J51" s="160">
        <f t="shared" si="5"/>
        <v>0.96268258178319388</v>
      </c>
      <c r="K51" s="160">
        <f>+'2.2.2.ProdIntermed'!I$181</f>
        <v>0.96268258178319388</v>
      </c>
      <c r="L51" s="160">
        <f>+'2.2.2.ProdIntermed'!J$181</f>
        <v>1.0245513427973163</v>
      </c>
      <c r="M51" s="160">
        <f>+'2.2.2.ProdIntermed'!K$181</f>
        <v>1.0298434949399453</v>
      </c>
      <c r="N51" s="160">
        <f>+'2.2.2.ProdIntermed'!L$181</f>
        <v>1.0358907338897501</v>
      </c>
    </row>
    <row r="52" spans="1:14" x14ac:dyDescent="0.2">
      <c r="A52" s="1"/>
      <c r="B52" s="139" t="s">
        <v>458</v>
      </c>
      <c r="C52" s="160">
        <f>+'2.2.2.ProdIntermed'!D$181</f>
        <v>1</v>
      </c>
      <c r="D52" s="160">
        <f>+'2.2.2.ProdIntermed'!E$181</f>
        <v>1.0823337409044773</v>
      </c>
      <c r="E52" s="160">
        <f>+'2.2.2.ProdIntermed'!F$181</f>
        <v>1.0861114475827298</v>
      </c>
      <c r="F52" s="160">
        <f>+'2.2.2.ProdIntermed'!G$181</f>
        <v>1.0674186490149371</v>
      </c>
      <c r="G52" s="160">
        <f t="shared" si="3"/>
        <v>0.98501177623314329</v>
      </c>
      <c r="H52" s="160">
        <f>+'2.2.2.ProdIntermed'!H$181</f>
        <v>0.98501177623314329</v>
      </c>
      <c r="I52" s="160">
        <f t="shared" si="4"/>
        <v>0.98501177623314329</v>
      </c>
      <c r="J52" s="160">
        <f t="shared" si="5"/>
        <v>0.96268258178319388</v>
      </c>
      <c r="K52" s="160">
        <f>+'2.2.2.ProdIntermed'!I$181</f>
        <v>0.96268258178319388</v>
      </c>
      <c r="L52" s="160">
        <f>+'2.2.2.ProdIntermed'!J$181</f>
        <v>1.0245513427973163</v>
      </c>
      <c r="M52" s="160">
        <f>+'2.2.2.ProdIntermed'!K$181</f>
        <v>1.0298434949399453</v>
      </c>
      <c r="N52" s="160">
        <f>+'2.2.2.ProdIntermed'!L$181</f>
        <v>1.0358907338897501</v>
      </c>
    </row>
    <row r="53" spans="1:14" x14ac:dyDescent="0.2">
      <c r="A53" s="1"/>
      <c r="B53" s="139" t="s">
        <v>115</v>
      </c>
      <c r="C53" s="160">
        <f>+'2.2.2.ProdIntermed'!D$181</f>
        <v>1</v>
      </c>
      <c r="D53" s="160">
        <f>+'2.2.2.ProdIntermed'!E$181</f>
        <v>1.0823337409044773</v>
      </c>
      <c r="E53" s="160">
        <f>+'2.2.2.ProdIntermed'!F$181</f>
        <v>1.0861114475827298</v>
      </c>
      <c r="F53" s="160">
        <f>+'2.2.2.ProdIntermed'!G$181</f>
        <v>1.0674186490149371</v>
      </c>
      <c r="G53" s="160">
        <f t="shared" si="3"/>
        <v>0.98501177623314329</v>
      </c>
      <c r="H53" s="160">
        <f>+'2.2.2.ProdIntermed'!H$181</f>
        <v>0.98501177623314329</v>
      </c>
      <c r="I53" s="160">
        <f t="shared" si="4"/>
        <v>0.98501177623314329</v>
      </c>
      <c r="J53" s="160">
        <f t="shared" si="5"/>
        <v>0.96268258178319388</v>
      </c>
      <c r="K53" s="160">
        <f>+'2.2.2.ProdIntermed'!I$181</f>
        <v>0.96268258178319388</v>
      </c>
      <c r="L53" s="160">
        <f>+'2.2.2.ProdIntermed'!J$181</f>
        <v>1.0245513427973163</v>
      </c>
      <c r="M53" s="160">
        <f>+'2.2.2.ProdIntermed'!K$181</f>
        <v>1.0298434949399453</v>
      </c>
      <c r="N53" s="160">
        <f>+'2.2.2.ProdIntermed'!L$181</f>
        <v>1.0358907338897501</v>
      </c>
    </row>
    <row r="54" spans="1:14" x14ac:dyDescent="0.2">
      <c r="A54" s="1"/>
      <c r="B54" s="144" t="s">
        <v>116</v>
      </c>
      <c r="C54" s="160">
        <f>+'2.2.2.ProdIntermed'!D$181</f>
        <v>1</v>
      </c>
      <c r="D54" s="160">
        <f>+'2.2.2.ProdIntermed'!E$181</f>
        <v>1.0823337409044773</v>
      </c>
      <c r="E54" s="160">
        <f>+'2.2.2.ProdIntermed'!F$181</f>
        <v>1.0861114475827298</v>
      </c>
      <c r="F54" s="160">
        <f>+'2.2.2.ProdIntermed'!G$181</f>
        <v>1.0674186490149371</v>
      </c>
      <c r="G54" s="160">
        <f t="shared" si="3"/>
        <v>0.98501177623314329</v>
      </c>
      <c r="H54" s="160">
        <f>+'2.2.2.ProdIntermed'!H$181</f>
        <v>0.98501177623314329</v>
      </c>
      <c r="I54" s="160">
        <f t="shared" si="4"/>
        <v>0.98501177623314329</v>
      </c>
      <c r="J54" s="160">
        <f t="shared" si="5"/>
        <v>0.96268258178319388</v>
      </c>
      <c r="K54" s="160">
        <f>+'2.2.2.ProdIntermed'!I$181</f>
        <v>0.96268258178319388</v>
      </c>
      <c r="L54" s="160">
        <f>+'2.2.2.ProdIntermed'!J$181</f>
        <v>1.0245513427973163</v>
      </c>
      <c r="M54" s="160">
        <f>+'2.2.2.ProdIntermed'!K$181</f>
        <v>1.0298434949399453</v>
      </c>
      <c r="N54" s="160">
        <f>+'2.2.2.ProdIntermed'!L$181</f>
        <v>1.0358907338897501</v>
      </c>
    </row>
    <row r="55" spans="1:14" x14ac:dyDescent="0.2">
      <c r="A55" s="1"/>
      <c r="B55" s="144" t="s">
        <v>118</v>
      </c>
      <c r="C55" s="160">
        <f>+'2.2.2.ProdIntermed'!D$181</f>
        <v>1</v>
      </c>
      <c r="D55" s="160">
        <f>+'2.2.2.ProdIntermed'!E$181</f>
        <v>1.0823337409044773</v>
      </c>
      <c r="E55" s="160">
        <f>+'2.2.2.ProdIntermed'!F$181</f>
        <v>1.0861114475827298</v>
      </c>
      <c r="F55" s="160">
        <f>+'2.2.2.ProdIntermed'!G$181</f>
        <v>1.0674186490149371</v>
      </c>
      <c r="G55" s="160">
        <f t="shared" si="3"/>
        <v>0.98501177623314329</v>
      </c>
      <c r="H55" s="160">
        <f>+'2.2.2.ProdIntermed'!H$181</f>
        <v>0.98501177623314329</v>
      </c>
      <c r="I55" s="160">
        <f t="shared" si="4"/>
        <v>0.98501177623314329</v>
      </c>
      <c r="J55" s="160">
        <f t="shared" si="5"/>
        <v>0.96268258178319388</v>
      </c>
      <c r="K55" s="160">
        <f>+'2.2.2.ProdIntermed'!I$181</f>
        <v>0.96268258178319388</v>
      </c>
      <c r="L55" s="160">
        <f>+'2.2.2.ProdIntermed'!J$181</f>
        <v>1.0245513427973163</v>
      </c>
      <c r="M55" s="160">
        <f>+'2.2.2.ProdIntermed'!K$181</f>
        <v>1.0298434949399453</v>
      </c>
      <c r="N55" s="160">
        <f>+'2.2.2.ProdIntermed'!L$181</f>
        <v>1.0358907338897501</v>
      </c>
    </row>
    <row r="56" spans="1:14" x14ac:dyDescent="0.2">
      <c r="A56" s="1"/>
      <c r="B56" s="144" t="s">
        <v>117</v>
      </c>
      <c r="C56" s="160">
        <f>+'2.2.2.ProdIntermed'!D$181</f>
        <v>1</v>
      </c>
      <c r="D56" s="160">
        <f>+'2.2.2.ProdIntermed'!E$181</f>
        <v>1.0823337409044773</v>
      </c>
      <c r="E56" s="160">
        <f>+'2.2.2.ProdIntermed'!F$181</f>
        <v>1.0861114475827298</v>
      </c>
      <c r="F56" s="160">
        <f>+'2.2.2.ProdIntermed'!G$181</f>
        <v>1.0674186490149371</v>
      </c>
      <c r="G56" s="160">
        <f t="shared" si="3"/>
        <v>0.98501177623314329</v>
      </c>
      <c r="H56" s="160">
        <f>+'2.2.2.ProdIntermed'!H$181</f>
        <v>0.98501177623314329</v>
      </c>
      <c r="I56" s="160">
        <f t="shared" si="4"/>
        <v>0.98501177623314329</v>
      </c>
      <c r="J56" s="160">
        <f t="shared" si="5"/>
        <v>0.96268258178319388</v>
      </c>
      <c r="K56" s="160">
        <f>+'2.2.2.ProdIntermed'!I$181</f>
        <v>0.96268258178319388</v>
      </c>
      <c r="L56" s="160">
        <f>+'2.2.2.ProdIntermed'!J$181</f>
        <v>1.0245513427973163</v>
      </c>
      <c r="M56" s="160">
        <f>+'2.2.2.ProdIntermed'!K$181</f>
        <v>1.0298434949399453</v>
      </c>
      <c r="N56" s="160">
        <f>+'2.2.2.ProdIntermed'!L$181</f>
        <v>1.0358907338897501</v>
      </c>
    </row>
    <row r="57" spans="1:14" x14ac:dyDescent="0.2">
      <c r="A57" s="1"/>
      <c r="B57" s="144" t="s">
        <v>493</v>
      </c>
      <c r="C57" s="160">
        <f>+'2.2.2.ProdIntermed'!D$181</f>
        <v>1</v>
      </c>
      <c r="D57" s="160">
        <f>+'2.2.2.ProdIntermed'!E$181</f>
        <v>1.0823337409044773</v>
      </c>
      <c r="E57" s="160">
        <f>+'2.2.2.ProdIntermed'!F$181</f>
        <v>1.0861114475827298</v>
      </c>
      <c r="F57" s="160">
        <f>+'2.2.2.ProdIntermed'!G$181</f>
        <v>1.0674186490149371</v>
      </c>
      <c r="G57" s="160">
        <f t="shared" si="3"/>
        <v>0.98501177623314329</v>
      </c>
      <c r="H57" s="160">
        <f>+'2.2.2.ProdIntermed'!H$181</f>
        <v>0.98501177623314329</v>
      </c>
      <c r="I57" s="160">
        <f t="shared" si="4"/>
        <v>0.98501177623314329</v>
      </c>
      <c r="J57" s="160">
        <f t="shared" si="5"/>
        <v>0.96268258178319388</v>
      </c>
      <c r="K57" s="160">
        <f>+'2.2.2.ProdIntermed'!I$181</f>
        <v>0.96268258178319388</v>
      </c>
      <c r="L57" s="160">
        <f>+'2.2.2.ProdIntermed'!J$181</f>
        <v>1.0245513427973163</v>
      </c>
      <c r="M57" s="160">
        <f>+'2.2.2.ProdIntermed'!K$181</f>
        <v>1.0298434949399453</v>
      </c>
      <c r="N57" s="160">
        <f>+'2.2.2.ProdIntermed'!L$181</f>
        <v>1.0358907338897501</v>
      </c>
    </row>
    <row r="58" spans="1:14" x14ac:dyDescent="0.2">
      <c r="A58" s="1"/>
      <c r="B58" s="144" t="s">
        <v>119</v>
      </c>
      <c r="C58" s="160">
        <f>+'2.2.2.ProdIntermed'!D$181</f>
        <v>1</v>
      </c>
      <c r="D58" s="160">
        <f>+'2.2.2.ProdIntermed'!E$181</f>
        <v>1.0823337409044773</v>
      </c>
      <c r="E58" s="160">
        <f>+'2.2.2.ProdIntermed'!F$181</f>
        <v>1.0861114475827298</v>
      </c>
      <c r="F58" s="160">
        <f>+'2.2.2.ProdIntermed'!G$181</f>
        <v>1.0674186490149371</v>
      </c>
      <c r="G58" s="160">
        <f t="shared" si="3"/>
        <v>0.98501177623314329</v>
      </c>
      <c r="H58" s="160">
        <f>+'2.2.2.ProdIntermed'!H$181</f>
        <v>0.98501177623314329</v>
      </c>
      <c r="I58" s="160">
        <f t="shared" si="4"/>
        <v>0.98501177623314329</v>
      </c>
      <c r="J58" s="160">
        <f t="shared" si="5"/>
        <v>0.96268258178319388</v>
      </c>
      <c r="K58" s="160">
        <f>+'2.2.2.ProdIntermed'!I$181</f>
        <v>0.96268258178319388</v>
      </c>
      <c r="L58" s="160">
        <f>+'2.2.2.ProdIntermed'!J$181</f>
        <v>1.0245513427973163</v>
      </c>
      <c r="M58" s="160">
        <f>+'2.2.2.ProdIntermed'!K$181</f>
        <v>1.0298434949399453</v>
      </c>
      <c r="N58" s="160">
        <f>+'2.2.2.ProdIntermed'!L$181</f>
        <v>1.0358907338897501</v>
      </c>
    </row>
    <row r="59" spans="1:14" x14ac:dyDescent="0.2">
      <c r="A59" s="1"/>
      <c r="B59" s="144" t="s">
        <v>120</v>
      </c>
      <c r="C59" s="160">
        <f>+'2.2.2.ProdIntermed'!D$181</f>
        <v>1</v>
      </c>
      <c r="D59" s="160">
        <f>+'2.2.2.ProdIntermed'!E$181</f>
        <v>1.0823337409044773</v>
      </c>
      <c r="E59" s="160">
        <f>+'2.2.2.ProdIntermed'!F$181</f>
        <v>1.0861114475827298</v>
      </c>
      <c r="F59" s="160">
        <f>+'2.2.2.ProdIntermed'!G$181</f>
        <v>1.0674186490149371</v>
      </c>
      <c r="G59" s="160">
        <f t="shared" si="3"/>
        <v>0.98501177623314329</v>
      </c>
      <c r="H59" s="160">
        <f>+'2.2.2.ProdIntermed'!H$181</f>
        <v>0.98501177623314329</v>
      </c>
      <c r="I59" s="160">
        <f t="shared" si="4"/>
        <v>0.98501177623314329</v>
      </c>
      <c r="J59" s="160">
        <f t="shared" si="5"/>
        <v>0.96268258178319388</v>
      </c>
      <c r="K59" s="160">
        <f>+'2.2.2.ProdIntermed'!I$181</f>
        <v>0.96268258178319388</v>
      </c>
      <c r="L59" s="160">
        <f>+'2.2.2.ProdIntermed'!J$181</f>
        <v>1.0245513427973163</v>
      </c>
      <c r="M59" s="160">
        <f>+'2.2.2.ProdIntermed'!K$181</f>
        <v>1.0298434949399453</v>
      </c>
      <c r="N59" s="160">
        <f>+'2.2.2.ProdIntermed'!L$181</f>
        <v>1.0358907338897501</v>
      </c>
    </row>
    <row r="60" spans="1:14" x14ac:dyDescent="0.2">
      <c r="A60" s="1"/>
      <c r="B60" s="144" t="s">
        <v>494</v>
      </c>
      <c r="C60" s="160">
        <f>+'2.2.2.ProdIntermed'!D$181</f>
        <v>1</v>
      </c>
      <c r="D60" s="160">
        <f>+'2.2.2.ProdIntermed'!E$181</f>
        <v>1.0823337409044773</v>
      </c>
      <c r="E60" s="160">
        <f>+'2.2.2.ProdIntermed'!F$181</f>
        <v>1.0861114475827298</v>
      </c>
      <c r="F60" s="160">
        <f>+'2.2.2.ProdIntermed'!G$181</f>
        <v>1.0674186490149371</v>
      </c>
      <c r="G60" s="160">
        <f t="shared" si="3"/>
        <v>0.98501177623314329</v>
      </c>
      <c r="H60" s="160">
        <f>+'2.2.2.ProdIntermed'!H$181</f>
        <v>0.98501177623314329</v>
      </c>
      <c r="I60" s="160">
        <f t="shared" si="4"/>
        <v>0.98501177623314329</v>
      </c>
      <c r="J60" s="160">
        <f t="shared" si="5"/>
        <v>0.96268258178319388</v>
      </c>
      <c r="K60" s="160">
        <f>+'2.2.2.ProdIntermed'!I$181</f>
        <v>0.96268258178319388</v>
      </c>
      <c r="L60" s="160">
        <f>+'2.2.2.ProdIntermed'!J$181</f>
        <v>1.0245513427973163</v>
      </c>
      <c r="M60" s="160">
        <f>+'2.2.2.ProdIntermed'!K$181</f>
        <v>1.0298434949399453</v>
      </c>
      <c r="N60" s="160">
        <f>+'2.2.2.ProdIntermed'!L$181</f>
        <v>1.0358907338897501</v>
      </c>
    </row>
    <row r="61" spans="1:14" x14ac:dyDescent="0.2">
      <c r="A61" s="1"/>
      <c r="B61" s="144" t="s">
        <v>121</v>
      </c>
      <c r="C61" s="160">
        <f>+'2.2.2.ProdIntermed'!D$181</f>
        <v>1</v>
      </c>
      <c r="D61" s="160">
        <f>+'2.2.2.ProdIntermed'!E$181</f>
        <v>1.0823337409044773</v>
      </c>
      <c r="E61" s="160">
        <f>+'2.2.2.ProdIntermed'!F$181</f>
        <v>1.0861114475827298</v>
      </c>
      <c r="F61" s="160">
        <f>+'2.2.2.ProdIntermed'!G$181</f>
        <v>1.0674186490149371</v>
      </c>
      <c r="G61" s="160">
        <f t="shared" si="3"/>
        <v>0.98501177623314329</v>
      </c>
      <c r="H61" s="160">
        <f>+'2.2.2.ProdIntermed'!H$181</f>
        <v>0.98501177623314329</v>
      </c>
      <c r="I61" s="160">
        <f t="shared" si="4"/>
        <v>0.98501177623314329</v>
      </c>
      <c r="J61" s="160">
        <f t="shared" si="5"/>
        <v>0.96268258178319388</v>
      </c>
      <c r="K61" s="160">
        <f>+'2.2.2.ProdIntermed'!I$181</f>
        <v>0.96268258178319388</v>
      </c>
      <c r="L61" s="160">
        <f>+'2.2.2.ProdIntermed'!J$181</f>
        <v>1.0245513427973163</v>
      </c>
      <c r="M61" s="160">
        <f>+'2.2.2.ProdIntermed'!K$181</f>
        <v>1.0298434949399453</v>
      </c>
      <c r="N61" s="160">
        <f>+'2.2.2.ProdIntermed'!L$181</f>
        <v>1.0358907338897501</v>
      </c>
    </row>
    <row r="62" spans="1:14" x14ac:dyDescent="0.2">
      <c r="A62" s="1"/>
      <c r="B62" s="144" t="s">
        <v>122</v>
      </c>
      <c r="C62" s="160">
        <f>+'2.2.2.ProdIntermed'!D$181</f>
        <v>1</v>
      </c>
      <c r="D62" s="160">
        <f>+'2.2.2.ProdIntermed'!E$181</f>
        <v>1.0823337409044773</v>
      </c>
      <c r="E62" s="160">
        <f>+'2.2.2.ProdIntermed'!F$181</f>
        <v>1.0861114475827298</v>
      </c>
      <c r="F62" s="160">
        <f>+'2.2.2.ProdIntermed'!G$181</f>
        <v>1.0674186490149371</v>
      </c>
      <c r="G62" s="160">
        <f t="shared" si="3"/>
        <v>0.98501177623314329</v>
      </c>
      <c r="H62" s="160">
        <f>+'2.2.2.ProdIntermed'!H$181</f>
        <v>0.98501177623314329</v>
      </c>
      <c r="I62" s="160">
        <f t="shared" si="4"/>
        <v>0.98501177623314329</v>
      </c>
      <c r="J62" s="160">
        <f t="shared" si="5"/>
        <v>0.96268258178319388</v>
      </c>
      <c r="K62" s="160">
        <f>+'2.2.2.ProdIntermed'!I$181</f>
        <v>0.96268258178319388</v>
      </c>
      <c r="L62" s="160">
        <f>+'2.2.2.ProdIntermed'!J$181</f>
        <v>1.0245513427973163</v>
      </c>
      <c r="M62" s="160">
        <f>+'2.2.2.ProdIntermed'!K$181</f>
        <v>1.0298434949399453</v>
      </c>
      <c r="N62" s="160">
        <f>+'2.2.2.ProdIntermed'!L$181</f>
        <v>1.0358907338897501</v>
      </c>
    </row>
    <row r="63" spans="1:14" x14ac:dyDescent="0.2">
      <c r="A63" s="1"/>
      <c r="B63" s="144" t="s">
        <v>495</v>
      </c>
      <c r="C63" s="160">
        <f>+'2.2.2.ProdIntermed'!D$181</f>
        <v>1</v>
      </c>
      <c r="D63" s="160">
        <f>+'2.2.2.ProdIntermed'!E$181</f>
        <v>1.0823337409044773</v>
      </c>
      <c r="E63" s="160">
        <f>+'2.2.2.ProdIntermed'!F$181</f>
        <v>1.0861114475827298</v>
      </c>
      <c r="F63" s="160">
        <f>+'2.2.2.ProdIntermed'!G$181</f>
        <v>1.0674186490149371</v>
      </c>
      <c r="G63" s="160">
        <f t="shared" si="3"/>
        <v>0.98501177623314329</v>
      </c>
      <c r="H63" s="160">
        <f>+'2.2.2.ProdIntermed'!H$181</f>
        <v>0.98501177623314329</v>
      </c>
      <c r="I63" s="160">
        <f t="shared" si="4"/>
        <v>0.98501177623314329</v>
      </c>
      <c r="J63" s="160">
        <f t="shared" si="5"/>
        <v>0.96268258178319388</v>
      </c>
      <c r="K63" s="160">
        <f>+'2.2.2.ProdIntermed'!I$181</f>
        <v>0.96268258178319388</v>
      </c>
      <c r="L63" s="160">
        <f>+'2.2.2.ProdIntermed'!J$181</f>
        <v>1.0245513427973163</v>
      </c>
      <c r="M63" s="160">
        <f>+'2.2.2.ProdIntermed'!K$181</f>
        <v>1.0298434949399453</v>
      </c>
      <c r="N63" s="160">
        <f>+'2.2.2.ProdIntermed'!L$181</f>
        <v>1.0358907338897501</v>
      </c>
    </row>
    <row r="64" spans="1:14" x14ac:dyDescent="0.2">
      <c r="A64" s="1"/>
      <c r="B64" s="144" t="s">
        <v>123</v>
      </c>
      <c r="C64" s="160">
        <f>+'2.2.2.ProdIntermed'!D$181</f>
        <v>1</v>
      </c>
      <c r="D64" s="160">
        <f>+'2.2.2.ProdIntermed'!E$181</f>
        <v>1.0823337409044773</v>
      </c>
      <c r="E64" s="160">
        <f>+'2.2.2.ProdIntermed'!F$181</f>
        <v>1.0861114475827298</v>
      </c>
      <c r="F64" s="160">
        <f>+'2.2.2.ProdIntermed'!G$181</f>
        <v>1.0674186490149371</v>
      </c>
      <c r="G64" s="160">
        <f t="shared" si="3"/>
        <v>0.98501177623314329</v>
      </c>
      <c r="H64" s="160">
        <f>+'2.2.2.ProdIntermed'!H$181</f>
        <v>0.98501177623314329</v>
      </c>
      <c r="I64" s="160">
        <f t="shared" si="4"/>
        <v>0.98501177623314329</v>
      </c>
      <c r="J64" s="160">
        <f t="shared" si="5"/>
        <v>0.96268258178319388</v>
      </c>
      <c r="K64" s="160">
        <f>+'2.2.2.ProdIntermed'!I$181</f>
        <v>0.96268258178319388</v>
      </c>
      <c r="L64" s="160">
        <f>+'2.2.2.ProdIntermed'!J$181</f>
        <v>1.0245513427973163</v>
      </c>
      <c r="M64" s="160">
        <f>+'2.2.2.ProdIntermed'!K$181</f>
        <v>1.0298434949399453</v>
      </c>
      <c r="N64" s="160">
        <f>+'2.2.2.ProdIntermed'!L$181</f>
        <v>1.0358907338897501</v>
      </c>
    </row>
    <row r="65" spans="1:14" x14ac:dyDescent="0.2">
      <c r="A65" s="1"/>
      <c r="B65" s="144" t="s">
        <v>496</v>
      </c>
      <c r="C65" s="160">
        <f>+'2.2.2.ProdIntermed'!D$181</f>
        <v>1</v>
      </c>
      <c r="D65" s="160">
        <f>+'2.2.2.ProdIntermed'!E$181</f>
        <v>1.0823337409044773</v>
      </c>
      <c r="E65" s="160">
        <f>+'2.2.2.ProdIntermed'!F$181</f>
        <v>1.0861114475827298</v>
      </c>
      <c r="F65" s="160">
        <f>+'2.2.2.ProdIntermed'!G$181</f>
        <v>1.0674186490149371</v>
      </c>
      <c r="G65" s="160">
        <f t="shared" si="3"/>
        <v>0.98501177623314329</v>
      </c>
      <c r="H65" s="160">
        <f>+'2.2.2.ProdIntermed'!H$181</f>
        <v>0.98501177623314329</v>
      </c>
      <c r="I65" s="160">
        <f t="shared" si="4"/>
        <v>0.98501177623314329</v>
      </c>
      <c r="J65" s="160">
        <f t="shared" si="5"/>
        <v>0.96268258178319388</v>
      </c>
      <c r="K65" s="160">
        <f>+'2.2.2.ProdIntermed'!I$181</f>
        <v>0.96268258178319388</v>
      </c>
      <c r="L65" s="160">
        <f>+'2.2.2.ProdIntermed'!J$181</f>
        <v>1.0245513427973163</v>
      </c>
      <c r="M65" s="160">
        <f>+'2.2.2.ProdIntermed'!K$181</f>
        <v>1.0298434949399453</v>
      </c>
      <c r="N65" s="160">
        <f>+'2.2.2.ProdIntermed'!L$181</f>
        <v>1.0358907338897501</v>
      </c>
    </row>
    <row r="66" spans="1:14" x14ac:dyDescent="0.2">
      <c r="A66" s="1"/>
      <c r="B66" s="144" t="s">
        <v>124</v>
      </c>
      <c r="C66" s="160">
        <f>+'2.2.2.ProdIntermed'!D$181</f>
        <v>1</v>
      </c>
      <c r="D66" s="160">
        <f>+'2.2.2.ProdIntermed'!E$181</f>
        <v>1.0823337409044773</v>
      </c>
      <c r="E66" s="160">
        <f>+'2.2.2.ProdIntermed'!F$181</f>
        <v>1.0861114475827298</v>
      </c>
      <c r="F66" s="160">
        <f>+'2.2.2.ProdIntermed'!G$181</f>
        <v>1.0674186490149371</v>
      </c>
      <c r="G66" s="160">
        <f t="shared" si="3"/>
        <v>0.98501177623314329</v>
      </c>
      <c r="H66" s="160">
        <f>+'2.2.2.ProdIntermed'!H$181</f>
        <v>0.98501177623314329</v>
      </c>
      <c r="I66" s="160">
        <f t="shared" si="4"/>
        <v>0.98501177623314329</v>
      </c>
      <c r="J66" s="160">
        <f t="shared" si="5"/>
        <v>0.96268258178319388</v>
      </c>
      <c r="K66" s="160">
        <f>+'2.2.2.ProdIntermed'!I$181</f>
        <v>0.96268258178319388</v>
      </c>
      <c r="L66" s="160">
        <f>+'2.2.2.ProdIntermed'!J$181</f>
        <v>1.0245513427973163</v>
      </c>
      <c r="M66" s="160">
        <f>+'2.2.2.ProdIntermed'!K$181</f>
        <v>1.0298434949399453</v>
      </c>
      <c r="N66" s="160">
        <f>+'2.2.2.ProdIntermed'!L$181</f>
        <v>1.0358907338897501</v>
      </c>
    </row>
    <row r="67" spans="1:14" x14ac:dyDescent="0.2">
      <c r="A67" s="1"/>
      <c r="B67" s="144" t="s">
        <v>125</v>
      </c>
      <c r="C67" s="160">
        <f>+'2.2.2.ProdIntermed'!D$181</f>
        <v>1</v>
      </c>
      <c r="D67" s="160">
        <f>+'2.2.2.ProdIntermed'!E$181</f>
        <v>1.0823337409044773</v>
      </c>
      <c r="E67" s="160">
        <f>+'2.2.2.ProdIntermed'!F$181</f>
        <v>1.0861114475827298</v>
      </c>
      <c r="F67" s="160">
        <f>+'2.2.2.ProdIntermed'!G$181</f>
        <v>1.0674186490149371</v>
      </c>
      <c r="G67" s="160">
        <f t="shared" si="3"/>
        <v>0.98501177623314329</v>
      </c>
      <c r="H67" s="160">
        <f>+'2.2.2.ProdIntermed'!H$181</f>
        <v>0.98501177623314329</v>
      </c>
      <c r="I67" s="160">
        <f t="shared" si="4"/>
        <v>0.98501177623314329</v>
      </c>
      <c r="J67" s="160">
        <f t="shared" si="5"/>
        <v>0.96268258178319388</v>
      </c>
      <c r="K67" s="160">
        <f>+'2.2.2.ProdIntermed'!I$181</f>
        <v>0.96268258178319388</v>
      </c>
      <c r="L67" s="160">
        <f>+'2.2.2.ProdIntermed'!J$181</f>
        <v>1.0245513427973163</v>
      </c>
      <c r="M67" s="160">
        <f>+'2.2.2.ProdIntermed'!K$181</f>
        <v>1.0298434949399453</v>
      </c>
      <c r="N67" s="160">
        <f>+'2.2.2.ProdIntermed'!L$181</f>
        <v>1.0358907338897501</v>
      </c>
    </row>
    <row r="68" spans="1:14" x14ac:dyDescent="0.2">
      <c r="A68" s="1"/>
      <c r="B68" s="139" t="s">
        <v>126</v>
      </c>
      <c r="C68" s="160">
        <f>+'2.2.2.ProdIntermed'!D$181</f>
        <v>1</v>
      </c>
      <c r="D68" s="160">
        <f>+'2.2.2.ProdIntermed'!E$181</f>
        <v>1.0823337409044773</v>
      </c>
      <c r="E68" s="160">
        <f>+'2.2.2.ProdIntermed'!F$181</f>
        <v>1.0861114475827298</v>
      </c>
      <c r="F68" s="160">
        <f>+'2.2.2.ProdIntermed'!G$181</f>
        <v>1.0674186490149371</v>
      </c>
      <c r="G68" s="160">
        <f t="shared" si="3"/>
        <v>0.98501177623314329</v>
      </c>
      <c r="H68" s="160">
        <f>+'2.2.2.ProdIntermed'!H$181</f>
        <v>0.98501177623314329</v>
      </c>
      <c r="I68" s="160">
        <f t="shared" si="4"/>
        <v>0.98501177623314329</v>
      </c>
      <c r="J68" s="160">
        <f t="shared" si="5"/>
        <v>0.96268258178319388</v>
      </c>
      <c r="K68" s="160">
        <f>+'2.2.2.ProdIntermed'!I$181</f>
        <v>0.96268258178319388</v>
      </c>
      <c r="L68" s="160">
        <f>+'2.2.2.ProdIntermed'!J$181</f>
        <v>1.0245513427973163</v>
      </c>
      <c r="M68" s="160">
        <f>+'2.2.2.ProdIntermed'!K$181</f>
        <v>1.0298434949399453</v>
      </c>
      <c r="N68" s="160">
        <f>+'2.2.2.ProdIntermed'!L$181</f>
        <v>1.0358907338897501</v>
      </c>
    </row>
    <row r="69" spans="1:14" x14ac:dyDescent="0.2">
      <c r="A69" s="1"/>
      <c r="B69" s="144" t="s">
        <v>127</v>
      </c>
      <c r="C69" s="160">
        <f>+'2.2.2.ProdIntermed'!D$181</f>
        <v>1</v>
      </c>
      <c r="D69" s="160">
        <f>+'2.2.2.ProdIntermed'!E$181</f>
        <v>1.0823337409044773</v>
      </c>
      <c r="E69" s="160">
        <f>+'2.2.2.ProdIntermed'!F$181</f>
        <v>1.0861114475827298</v>
      </c>
      <c r="F69" s="160">
        <f>+'2.2.2.ProdIntermed'!G$181</f>
        <v>1.0674186490149371</v>
      </c>
      <c r="G69" s="160">
        <f t="shared" si="3"/>
        <v>0.98501177623314329</v>
      </c>
      <c r="H69" s="160">
        <f>+'2.2.2.ProdIntermed'!H$181</f>
        <v>0.98501177623314329</v>
      </c>
      <c r="I69" s="160">
        <f t="shared" si="4"/>
        <v>0.98501177623314329</v>
      </c>
      <c r="J69" s="160">
        <f t="shared" si="5"/>
        <v>0.96268258178319388</v>
      </c>
      <c r="K69" s="160">
        <f>+'2.2.2.ProdIntermed'!I$181</f>
        <v>0.96268258178319388</v>
      </c>
      <c r="L69" s="160">
        <f>+'2.2.2.ProdIntermed'!J$181</f>
        <v>1.0245513427973163</v>
      </c>
      <c r="M69" s="160">
        <f>+'2.2.2.ProdIntermed'!K$181</f>
        <v>1.0298434949399453</v>
      </c>
      <c r="N69" s="160">
        <f>+'2.2.2.ProdIntermed'!L$181</f>
        <v>1.0358907338897501</v>
      </c>
    </row>
    <row r="70" spans="1:14" x14ac:dyDescent="0.2">
      <c r="A70" s="1"/>
      <c r="B70" s="144" t="s">
        <v>128</v>
      </c>
      <c r="C70" s="160">
        <f>+'2.2.2.ProdIntermed'!D$181</f>
        <v>1</v>
      </c>
      <c r="D70" s="160">
        <f>+'2.2.2.ProdIntermed'!E$181</f>
        <v>1.0823337409044773</v>
      </c>
      <c r="E70" s="160">
        <f>+'2.2.2.ProdIntermed'!F$181</f>
        <v>1.0861114475827298</v>
      </c>
      <c r="F70" s="160">
        <f>+'2.2.2.ProdIntermed'!G$181</f>
        <v>1.0674186490149371</v>
      </c>
      <c r="G70" s="160">
        <f t="shared" si="3"/>
        <v>0.98501177623314329</v>
      </c>
      <c r="H70" s="160">
        <f>+'2.2.2.ProdIntermed'!H$181</f>
        <v>0.98501177623314329</v>
      </c>
      <c r="I70" s="160">
        <f t="shared" si="4"/>
        <v>0.98501177623314329</v>
      </c>
      <c r="J70" s="160">
        <f t="shared" si="5"/>
        <v>0.96268258178319388</v>
      </c>
      <c r="K70" s="160">
        <f>+'2.2.2.ProdIntermed'!I$181</f>
        <v>0.96268258178319388</v>
      </c>
      <c r="L70" s="160">
        <f>+'2.2.2.ProdIntermed'!J$181</f>
        <v>1.0245513427973163</v>
      </c>
      <c r="M70" s="160">
        <f>+'2.2.2.ProdIntermed'!K$181</f>
        <v>1.0298434949399453</v>
      </c>
      <c r="N70" s="160">
        <f>+'2.2.2.ProdIntermed'!L$181</f>
        <v>1.0358907338897501</v>
      </c>
    </row>
    <row r="71" spans="1:14" x14ac:dyDescent="0.2">
      <c r="A71" s="1"/>
      <c r="B71" s="144" t="s">
        <v>129</v>
      </c>
      <c r="C71" s="160">
        <f>+'2.2.2.ProdIntermed'!D$181</f>
        <v>1</v>
      </c>
      <c r="D71" s="160">
        <f>+'2.2.2.ProdIntermed'!E$181</f>
        <v>1.0823337409044773</v>
      </c>
      <c r="E71" s="160">
        <f>+'2.2.2.ProdIntermed'!F$181</f>
        <v>1.0861114475827298</v>
      </c>
      <c r="F71" s="160">
        <f>+'2.2.2.ProdIntermed'!G$181</f>
        <v>1.0674186490149371</v>
      </c>
      <c r="G71" s="160">
        <f t="shared" si="3"/>
        <v>0.98501177623314329</v>
      </c>
      <c r="H71" s="160">
        <f>+'2.2.2.ProdIntermed'!H$181</f>
        <v>0.98501177623314329</v>
      </c>
      <c r="I71" s="160">
        <f t="shared" si="4"/>
        <v>0.98501177623314329</v>
      </c>
      <c r="J71" s="160">
        <f t="shared" si="5"/>
        <v>0.96268258178319388</v>
      </c>
      <c r="K71" s="160">
        <f>+'2.2.2.ProdIntermed'!I$181</f>
        <v>0.96268258178319388</v>
      </c>
      <c r="L71" s="160">
        <f>+'2.2.2.ProdIntermed'!J$181</f>
        <v>1.0245513427973163</v>
      </c>
      <c r="M71" s="160">
        <f>+'2.2.2.ProdIntermed'!K$181</f>
        <v>1.0298434949399453</v>
      </c>
      <c r="N71" s="160">
        <f>+'2.2.2.ProdIntermed'!L$181</f>
        <v>1.0358907338897501</v>
      </c>
    </row>
    <row r="72" spans="1:14" x14ac:dyDescent="0.2">
      <c r="A72" s="1"/>
      <c r="B72" s="144" t="s">
        <v>130</v>
      </c>
      <c r="C72" s="160">
        <f>+'2.2.2.ProdIntermed'!D$181</f>
        <v>1</v>
      </c>
      <c r="D72" s="160">
        <f>+'2.2.2.ProdIntermed'!E$181</f>
        <v>1.0823337409044773</v>
      </c>
      <c r="E72" s="160">
        <f>+'2.2.2.ProdIntermed'!F$181</f>
        <v>1.0861114475827298</v>
      </c>
      <c r="F72" s="160">
        <f>+'2.2.2.ProdIntermed'!G$181</f>
        <v>1.0674186490149371</v>
      </c>
      <c r="G72" s="160">
        <f t="shared" si="3"/>
        <v>0.98501177623314329</v>
      </c>
      <c r="H72" s="160">
        <f>+'2.2.2.ProdIntermed'!H$181</f>
        <v>0.98501177623314329</v>
      </c>
      <c r="I72" s="160">
        <f t="shared" si="4"/>
        <v>0.98501177623314329</v>
      </c>
      <c r="J72" s="160">
        <f t="shared" si="5"/>
        <v>0.96268258178319388</v>
      </c>
      <c r="K72" s="160">
        <f>+'2.2.2.ProdIntermed'!I$181</f>
        <v>0.96268258178319388</v>
      </c>
      <c r="L72" s="160">
        <f>+'2.2.2.ProdIntermed'!J$181</f>
        <v>1.0245513427973163</v>
      </c>
      <c r="M72" s="160">
        <f>+'2.2.2.ProdIntermed'!K$181</f>
        <v>1.0298434949399453</v>
      </c>
      <c r="N72" s="160">
        <f>+'2.2.2.ProdIntermed'!L$181</f>
        <v>1.0358907338897501</v>
      </c>
    </row>
    <row r="73" spans="1:14" x14ac:dyDescent="0.2">
      <c r="A73" s="1"/>
      <c r="B73" s="139" t="s">
        <v>131</v>
      </c>
      <c r="C73" s="160">
        <f>+'2.2.2.ProdIntermed'!D$181</f>
        <v>1</v>
      </c>
      <c r="D73" s="160">
        <f>+'2.2.2.ProdIntermed'!E$181</f>
        <v>1.0823337409044773</v>
      </c>
      <c r="E73" s="160">
        <f>+'2.2.2.ProdIntermed'!F$181</f>
        <v>1.0861114475827298</v>
      </c>
      <c r="F73" s="160">
        <f>+'2.2.2.ProdIntermed'!G$181</f>
        <v>1.0674186490149371</v>
      </c>
      <c r="G73" s="160">
        <f t="shared" si="3"/>
        <v>0.98501177623314329</v>
      </c>
      <c r="H73" s="160">
        <f>+'2.2.2.ProdIntermed'!H$181</f>
        <v>0.98501177623314329</v>
      </c>
      <c r="I73" s="160">
        <f t="shared" si="4"/>
        <v>0.98501177623314329</v>
      </c>
      <c r="J73" s="160">
        <f t="shared" si="5"/>
        <v>0.96268258178319388</v>
      </c>
      <c r="K73" s="160">
        <f>+'2.2.2.ProdIntermed'!I$181</f>
        <v>0.96268258178319388</v>
      </c>
      <c r="L73" s="160">
        <f>+'2.2.2.ProdIntermed'!J$181</f>
        <v>1.0245513427973163</v>
      </c>
      <c r="M73" s="160">
        <f>+'2.2.2.ProdIntermed'!K$181</f>
        <v>1.0298434949399453</v>
      </c>
      <c r="N73" s="160">
        <f>+'2.2.2.ProdIntermed'!L$181</f>
        <v>1.0358907338897501</v>
      </c>
    </row>
    <row r="74" spans="1:14" x14ac:dyDescent="0.2">
      <c r="A74" s="1"/>
      <c r="B74" s="139" t="s">
        <v>459</v>
      </c>
      <c r="C74" s="160">
        <f>+'2.2.2.ProdIntermed'!D$181</f>
        <v>1</v>
      </c>
      <c r="D74" s="160">
        <f>+'2.2.2.ProdIntermed'!E$181</f>
        <v>1.0823337409044773</v>
      </c>
      <c r="E74" s="160">
        <f>+'2.2.2.ProdIntermed'!F$181</f>
        <v>1.0861114475827298</v>
      </c>
      <c r="F74" s="160">
        <f>+'2.2.2.ProdIntermed'!G$181</f>
        <v>1.0674186490149371</v>
      </c>
      <c r="G74" s="160">
        <f t="shared" si="3"/>
        <v>0.98501177623314329</v>
      </c>
      <c r="H74" s="160">
        <f>+'2.2.2.ProdIntermed'!H$181</f>
        <v>0.98501177623314329</v>
      </c>
      <c r="I74" s="160">
        <f t="shared" si="4"/>
        <v>0.98501177623314329</v>
      </c>
      <c r="J74" s="160">
        <f t="shared" si="5"/>
        <v>0.96268258178319388</v>
      </c>
      <c r="K74" s="160">
        <f>+'2.2.2.ProdIntermed'!I$181</f>
        <v>0.96268258178319388</v>
      </c>
      <c r="L74" s="160">
        <f>+'2.2.2.ProdIntermed'!J$181</f>
        <v>1.0245513427973163</v>
      </c>
      <c r="M74" s="160">
        <f>+'2.2.2.ProdIntermed'!K$181</f>
        <v>1.0298434949399453</v>
      </c>
      <c r="N74" s="160">
        <f>+'2.2.2.ProdIntermed'!L$181</f>
        <v>1.0358907338897501</v>
      </c>
    </row>
    <row r="75" spans="1:14" x14ac:dyDescent="0.2">
      <c r="A75" s="1"/>
      <c r="B75" s="139" t="s">
        <v>132</v>
      </c>
      <c r="C75" s="160">
        <f>+'2.2.2.ProdIntermed'!D$181</f>
        <v>1</v>
      </c>
      <c r="D75" s="160">
        <f>+'2.2.2.ProdIntermed'!E$181</f>
        <v>1.0823337409044773</v>
      </c>
      <c r="E75" s="160">
        <f>+'2.2.2.ProdIntermed'!F$181</f>
        <v>1.0861114475827298</v>
      </c>
      <c r="F75" s="160">
        <f>+'2.2.2.ProdIntermed'!G$181</f>
        <v>1.0674186490149371</v>
      </c>
      <c r="G75" s="160">
        <f t="shared" si="3"/>
        <v>0.98501177623314329</v>
      </c>
      <c r="H75" s="160">
        <f>+'2.2.2.ProdIntermed'!H$181</f>
        <v>0.98501177623314329</v>
      </c>
      <c r="I75" s="160">
        <f t="shared" si="4"/>
        <v>0.98501177623314329</v>
      </c>
      <c r="J75" s="160">
        <f t="shared" si="5"/>
        <v>0.96268258178319388</v>
      </c>
      <c r="K75" s="160">
        <f>+'2.2.2.ProdIntermed'!I$181</f>
        <v>0.96268258178319388</v>
      </c>
      <c r="L75" s="160">
        <f>+'2.2.2.ProdIntermed'!J$181</f>
        <v>1.0245513427973163</v>
      </c>
      <c r="M75" s="160">
        <f>+'2.2.2.ProdIntermed'!K$181</f>
        <v>1.0298434949399453</v>
      </c>
      <c r="N75" s="160">
        <f>+'2.2.2.ProdIntermed'!L$181</f>
        <v>1.0358907338897501</v>
      </c>
    </row>
    <row r="76" spans="1:14" x14ac:dyDescent="0.2">
      <c r="A76" s="1"/>
      <c r="B76" s="139" t="s">
        <v>460</v>
      </c>
      <c r="C76" s="160">
        <f>+'2.2.2.ProdIntermed'!D$181</f>
        <v>1</v>
      </c>
      <c r="D76" s="160">
        <f>+'2.2.2.ProdIntermed'!E$181</f>
        <v>1.0823337409044773</v>
      </c>
      <c r="E76" s="160">
        <f>+'2.2.2.ProdIntermed'!F$181</f>
        <v>1.0861114475827298</v>
      </c>
      <c r="F76" s="160">
        <f>+'2.2.2.ProdIntermed'!G$181</f>
        <v>1.0674186490149371</v>
      </c>
      <c r="G76" s="160">
        <f t="shared" si="3"/>
        <v>0.98501177623314329</v>
      </c>
      <c r="H76" s="160">
        <f>+'2.2.2.ProdIntermed'!H$181</f>
        <v>0.98501177623314329</v>
      </c>
      <c r="I76" s="160">
        <f t="shared" si="4"/>
        <v>0.98501177623314329</v>
      </c>
      <c r="J76" s="160">
        <f t="shared" si="5"/>
        <v>0.96268258178319388</v>
      </c>
      <c r="K76" s="160">
        <f>+'2.2.2.ProdIntermed'!I$181</f>
        <v>0.96268258178319388</v>
      </c>
      <c r="L76" s="160">
        <f>+'2.2.2.ProdIntermed'!J$181</f>
        <v>1.0245513427973163</v>
      </c>
      <c r="M76" s="160">
        <f>+'2.2.2.ProdIntermed'!K$181</f>
        <v>1.0298434949399453</v>
      </c>
      <c r="N76" s="160">
        <f>+'2.2.2.ProdIntermed'!L$181</f>
        <v>1.0358907338897501</v>
      </c>
    </row>
    <row r="77" spans="1:14" x14ac:dyDescent="0.2">
      <c r="A77" s="1"/>
      <c r="B77" s="139" t="s">
        <v>461</v>
      </c>
      <c r="C77" s="160">
        <f>+'2.2.2.ProdIntermed'!D$181</f>
        <v>1</v>
      </c>
      <c r="D77" s="160">
        <f>+'2.2.2.ProdIntermed'!E$181</f>
        <v>1.0823337409044773</v>
      </c>
      <c r="E77" s="160">
        <f>+'2.2.2.ProdIntermed'!F$181</f>
        <v>1.0861114475827298</v>
      </c>
      <c r="F77" s="160">
        <f>+'2.2.2.ProdIntermed'!G$181</f>
        <v>1.0674186490149371</v>
      </c>
      <c r="G77" s="160">
        <f t="shared" si="3"/>
        <v>0.98501177623314329</v>
      </c>
      <c r="H77" s="160">
        <f>+'2.2.2.ProdIntermed'!H$181</f>
        <v>0.98501177623314329</v>
      </c>
      <c r="I77" s="160">
        <f t="shared" si="4"/>
        <v>0.98501177623314329</v>
      </c>
      <c r="J77" s="160">
        <f t="shared" si="5"/>
        <v>0.96268258178319388</v>
      </c>
      <c r="K77" s="160">
        <f>+'2.2.2.ProdIntermed'!I$181</f>
        <v>0.96268258178319388</v>
      </c>
      <c r="L77" s="160">
        <f>+'2.2.2.ProdIntermed'!J$181</f>
        <v>1.0245513427973163</v>
      </c>
      <c r="M77" s="160">
        <f>+'2.2.2.ProdIntermed'!K$181</f>
        <v>1.0298434949399453</v>
      </c>
      <c r="N77" s="160">
        <f>+'2.2.2.ProdIntermed'!L$181</f>
        <v>1.0358907338897501</v>
      </c>
    </row>
    <row r="78" spans="1:14" x14ac:dyDescent="0.2">
      <c r="A78" s="1"/>
      <c r="B78" s="139" t="s">
        <v>133</v>
      </c>
      <c r="C78" s="160">
        <f>+'2.2.2.ProdIntermed'!D$181</f>
        <v>1</v>
      </c>
      <c r="D78" s="160">
        <f>+'2.2.2.ProdIntermed'!E$181</f>
        <v>1.0823337409044773</v>
      </c>
      <c r="E78" s="160">
        <f>+'2.2.2.ProdIntermed'!F$181</f>
        <v>1.0861114475827298</v>
      </c>
      <c r="F78" s="160">
        <f>+'2.2.2.ProdIntermed'!G$181</f>
        <v>1.0674186490149371</v>
      </c>
      <c r="G78" s="160">
        <f t="shared" si="3"/>
        <v>0.98501177623314329</v>
      </c>
      <c r="H78" s="160">
        <f>+'2.2.2.ProdIntermed'!H$181</f>
        <v>0.98501177623314329</v>
      </c>
      <c r="I78" s="160">
        <f t="shared" si="4"/>
        <v>0.98501177623314329</v>
      </c>
      <c r="J78" s="160">
        <f t="shared" si="5"/>
        <v>0.96268258178319388</v>
      </c>
      <c r="K78" s="160">
        <f>+'2.2.2.ProdIntermed'!I$181</f>
        <v>0.96268258178319388</v>
      </c>
      <c r="L78" s="160">
        <f>+'2.2.2.ProdIntermed'!J$181</f>
        <v>1.0245513427973163</v>
      </c>
      <c r="M78" s="160">
        <f>+'2.2.2.ProdIntermed'!K$181</f>
        <v>1.0298434949399453</v>
      </c>
      <c r="N78" s="160">
        <f>+'2.2.2.ProdIntermed'!L$181</f>
        <v>1.0358907338897501</v>
      </c>
    </row>
    <row r="79" spans="1:14" x14ac:dyDescent="0.2">
      <c r="A79" s="1"/>
      <c r="B79" s="139" t="s">
        <v>134</v>
      </c>
      <c r="C79" s="160">
        <f>+'2.2.2.ProdIntermed'!D$181</f>
        <v>1</v>
      </c>
      <c r="D79" s="160">
        <f>+'2.2.2.ProdIntermed'!E$181</f>
        <v>1.0823337409044773</v>
      </c>
      <c r="E79" s="160">
        <f>+'2.2.2.ProdIntermed'!F$181</f>
        <v>1.0861114475827298</v>
      </c>
      <c r="F79" s="160">
        <f>+'2.2.2.ProdIntermed'!G$181</f>
        <v>1.0674186490149371</v>
      </c>
      <c r="G79" s="160">
        <f t="shared" si="3"/>
        <v>0.98501177623314329</v>
      </c>
      <c r="H79" s="160">
        <f>+'2.2.2.ProdIntermed'!H$181</f>
        <v>0.98501177623314329</v>
      </c>
      <c r="I79" s="160">
        <f t="shared" si="4"/>
        <v>0.98501177623314329</v>
      </c>
      <c r="J79" s="160">
        <f t="shared" si="5"/>
        <v>0.96268258178319388</v>
      </c>
      <c r="K79" s="160">
        <f>+'2.2.2.ProdIntermed'!I$181</f>
        <v>0.96268258178319388</v>
      </c>
      <c r="L79" s="160">
        <f>+'2.2.2.ProdIntermed'!J$181</f>
        <v>1.0245513427973163</v>
      </c>
      <c r="M79" s="160">
        <f>+'2.2.2.ProdIntermed'!K$181</f>
        <v>1.0298434949399453</v>
      </c>
      <c r="N79" s="160">
        <f>+'2.2.2.ProdIntermed'!L$181</f>
        <v>1.0358907338897501</v>
      </c>
    </row>
    <row r="80" spans="1:14" x14ac:dyDescent="0.2">
      <c r="A80" s="1"/>
      <c r="B80" s="139" t="s">
        <v>135</v>
      </c>
      <c r="C80" s="160">
        <f>+'2.2.2.ProdIntermed'!D$181</f>
        <v>1</v>
      </c>
      <c r="D80" s="160">
        <f>+'2.2.2.ProdIntermed'!E$181</f>
        <v>1.0823337409044773</v>
      </c>
      <c r="E80" s="160">
        <f>+'2.2.2.ProdIntermed'!F$181</f>
        <v>1.0861114475827298</v>
      </c>
      <c r="F80" s="160">
        <f>+'2.2.2.ProdIntermed'!G$181</f>
        <v>1.0674186490149371</v>
      </c>
      <c r="G80" s="160">
        <f t="shared" si="3"/>
        <v>0.98501177623314329</v>
      </c>
      <c r="H80" s="160">
        <f>+'2.2.2.ProdIntermed'!H$181</f>
        <v>0.98501177623314329</v>
      </c>
      <c r="I80" s="160">
        <f t="shared" si="4"/>
        <v>0.98501177623314329</v>
      </c>
      <c r="J80" s="160">
        <f t="shared" si="5"/>
        <v>0.96268258178319388</v>
      </c>
      <c r="K80" s="160">
        <f>+'2.2.2.ProdIntermed'!I$181</f>
        <v>0.96268258178319388</v>
      </c>
      <c r="L80" s="160">
        <f>+'2.2.2.ProdIntermed'!J$181</f>
        <v>1.0245513427973163</v>
      </c>
      <c r="M80" s="160">
        <f>+'2.2.2.ProdIntermed'!K$181</f>
        <v>1.0298434949399453</v>
      </c>
      <c r="N80" s="160">
        <f>+'2.2.2.ProdIntermed'!L$181</f>
        <v>1.0358907338897501</v>
      </c>
    </row>
    <row r="81" spans="1:14" x14ac:dyDescent="0.2">
      <c r="A81" s="1"/>
      <c r="B81" s="139" t="s">
        <v>462</v>
      </c>
      <c r="C81" s="160">
        <f>+'2.2.2.ProdIntermed'!D$181</f>
        <v>1</v>
      </c>
      <c r="D81" s="160">
        <f>+'2.2.2.ProdIntermed'!E$181</f>
        <v>1.0823337409044773</v>
      </c>
      <c r="E81" s="160">
        <f>+'2.2.2.ProdIntermed'!F$181</f>
        <v>1.0861114475827298</v>
      </c>
      <c r="F81" s="160">
        <f>+'2.2.2.ProdIntermed'!G$181</f>
        <v>1.0674186490149371</v>
      </c>
      <c r="G81" s="160">
        <f t="shared" si="3"/>
        <v>0.98501177623314329</v>
      </c>
      <c r="H81" s="160">
        <f>+'2.2.2.ProdIntermed'!H$181</f>
        <v>0.98501177623314329</v>
      </c>
      <c r="I81" s="160">
        <f t="shared" si="4"/>
        <v>0.98501177623314329</v>
      </c>
      <c r="J81" s="160">
        <f t="shared" si="5"/>
        <v>0.96268258178319388</v>
      </c>
      <c r="K81" s="160">
        <f>+'2.2.2.ProdIntermed'!I$181</f>
        <v>0.96268258178319388</v>
      </c>
      <c r="L81" s="160">
        <f>+'2.2.2.ProdIntermed'!J$181</f>
        <v>1.0245513427973163</v>
      </c>
      <c r="M81" s="160">
        <f>+'2.2.2.ProdIntermed'!K$181</f>
        <v>1.0298434949399453</v>
      </c>
      <c r="N81" s="160">
        <f>+'2.2.2.ProdIntermed'!L$181</f>
        <v>1.0358907338897501</v>
      </c>
    </row>
    <row r="82" spans="1:14" x14ac:dyDescent="0.2">
      <c r="A82" s="1"/>
      <c r="B82" s="144" t="s">
        <v>136</v>
      </c>
      <c r="C82" s="160">
        <f>+'2.2.2.ProdIntermed'!D$181</f>
        <v>1</v>
      </c>
      <c r="D82" s="160">
        <f>+'2.2.2.ProdIntermed'!E$181</f>
        <v>1.0823337409044773</v>
      </c>
      <c r="E82" s="160">
        <f>+'2.2.2.ProdIntermed'!F$181</f>
        <v>1.0861114475827298</v>
      </c>
      <c r="F82" s="160">
        <f>+'2.2.2.ProdIntermed'!G$181</f>
        <v>1.0674186490149371</v>
      </c>
      <c r="G82" s="160">
        <f t="shared" si="3"/>
        <v>0.98501177623314329</v>
      </c>
      <c r="H82" s="160">
        <f>+'2.2.2.ProdIntermed'!H$181</f>
        <v>0.98501177623314329</v>
      </c>
      <c r="I82" s="160">
        <f t="shared" si="4"/>
        <v>0.98501177623314329</v>
      </c>
      <c r="J82" s="160">
        <f t="shared" si="5"/>
        <v>0.96268258178319388</v>
      </c>
      <c r="K82" s="160">
        <f>+'2.2.2.ProdIntermed'!I$181</f>
        <v>0.96268258178319388</v>
      </c>
      <c r="L82" s="160">
        <f>+'2.2.2.ProdIntermed'!J$181</f>
        <v>1.0245513427973163</v>
      </c>
      <c r="M82" s="160">
        <f>+'2.2.2.ProdIntermed'!K$181</f>
        <v>1.0298434949399453</v>
      </c>
      <c r="N82" s="160">
        <f>+'2.2.2.ProdIntermed'!L$181</f>
        <v>1.0358907338897501</v>
      </c>
    </row>
    <row r="83" spans="1:14" x14ac:dyDescent="0.2">
      <c r="A83" s="1"/>
      <c r="B83" s="144" t="s">
        <v>137</v>
      </c>
      <c r="C83" s="160">
        <f>+'2.2.2.ProdIntermed'!D$181</f>
        <v>1</v>
      </c>
      <c r="D83" s="160">
        <f>+'2.2.2.ProdIntermed'!E$181</f>
        <v>1.0823337409044773</v>
      </c>
      <c r="E83" s="160">
        <f>+'2.2.2.ProdIntermed'!F$181</f>
        <v>1.0861114475827298</v>
      </c>
      <c r="F83" s="160">
        <f>+'2.2.2.ProdIntermed'!G$181</f>
        <v>1.0674186490149371</v>
      </c>
      <c r="G83" s="160">
        <f t="shared" si="3"/>
        <v>0.98501177623314329</v>
      </c>
      <c r="H83" s="160">
        <f>+'2.2.2.ProdIntermed'!H$181</f>
        <v>0.98501177623314329</v>
      </c>
      <c r="I83" s="160">
        <f t="shared" si="4"/>
        <v>0.98501177623314329</v>
      </c>
      <c r="J83" s="160">
        <f t="shared" si="5"/>
        <v>0.96268258178319388</v>
      </c>
      <c r="K83" s="160">
        <f>+'2.2.2.ProdIntermed'!I$181</f>
        <v>0.96268258178319388</v>
      </c>
      <c r="L83" s="160">
        <f>+'2.2.2.ProdIntermed'!J$181</f>
        <v>1.0245513427973163</v>
      </c>
      <c r="M83" s="160">
        <f>+'2.2.2.ProdIntermed'!K$181</f>
        <v>1.0298434949399453</v>
      </c>
      <c r="N83" s="160">
        <f>+'2.2.2.ProdIntermed'!L$181</f>
        <v>1.0358907338897501</v>
      </c>
    </row>
    <row r="84" spans="1:14" x14ac:dyDescent="0.2">
      <c r="A84" s="1"/>
      <c r="B84" s="144" t="s">
        <v>138</v>
      </c>
      <c r="C84" s="160">
        <f>+'2.2.2.ProdIntermed'!D$181</f>
        <v>1</v>
      </c>
      <c r="D84" s="160">
        <f>+'2.2.2.ProdIntermed'!E$181</f>
        <v>1.0823337409044773</v>
      </c>
      <c r="E84" s="160">
        <f>+'2.2.2.ProdIntermed'!F$181</f>
        <v>1.0861114475827298</v>
      </c>
      <c r="F84" s="160">
        <f>+'2.2.2.ProdIntermed'!G$181</f>
        <v>1.0674186490149371</v>
      </c>
      <c r="G84" s="160">
        <f t="shared" si="3"/>
        <v>0.98501177623314329</v>
      </c>
      <c r="H84" s="160">
        <f>+'2.2.2.ProdIntermed'!H$181</f>
        <v>0.98501177623314329</v>
      </c>
      <c r="I84" s="160">
        <f t="shared" si="4"/>
        <v>0.98501177623314329</v>
      </c>
      <c r="J84" s="160">
        <f t="shared" si="5"/>
        <v>0.96268258178319388</v>
      </c>
      <c r="K84" s="160">
        <f>+'2.2.2.ProdIntermed'!I$181</f>
        <v>0.96268258178319388</v>
      </c>
      <c r="L84" s="160">
        <f>+'2.2.2.ProdIntermed'!J$181</f>
        <v>1.0245513427973163</v>
      </c>
      <c r="M84" s="160">
        <f>+'2.2.2.ProdIntermed'!K$181</f>
        <v>1.0298434949399453</v>
      </c>
      <c r="N84" s="160">
        <f>+'2.2.2.ProdIntermed'!L$181</f>
        <v>1.0358907338897501</v>
      </c>
    </row>
    <row r="85" spans="1:14" x14ac:dyDescent="0.2">
      <c r="A85" s="1"/>
      <c r="B85" s="144" t="s">
        <v>139</v>
      </c>
      <c r="C85" s="160">
        <f>+'2.2.2.ProdIntermed'!D$181</f>
        <v>1</v>
      </c>
      <c r="D85" s="160">
        <f>+'2.2.2.ProdIntermed'!E$181</f>
        <v>1.0823337409044773</v>
      </c>
      <c r="E85" s="160">
        <f>+'2.2.2.ProdIntermed'!F$181</f>
        <v>1.0861114475827298</v>
      </c>
      <c r="F85" s="160">
        <f>+'2.2.2.ProdIntermed'!G$181</f>
        <v>1.0674186490149371</v>
      </c>
      <c r="G85" s="160">
        <f t="shared" si="3"/>
        <v>0.98501177623314329</v>
      </c>
      <c r="H85" s="160">
        <f>+'2.2.2.ProdIntermed'!H$181</f>
        <v>0.98501177623314329</v>
      </c>
      <c r="I85" s="160">
        <f t="shared" si="4"/>
        <v>0.98501177623314329</v>
      </c>
      <c r="J85" s="160">
        <f t="shared" si="5"/>
        <v>0.96268258178319388</v>
      </c>
      <c r="K85" s="160">
        <f>+'2.2.2.ProdIntermed'!I$181</f>
        <v>0.96268258178319388</v>
      </c>
      <c r="L85" s="160">
        <f>+'2.2.2.ProdIntermed'!J$181</f>
        <v>1.0245513427973163</v>
      </c>
      <c r="M85" s="160">
        <f>+'2.2.2.ProdIntermed'!K$181</f>
        <v>1.0298434949399453</v>
      </c>
      <c r="N85" s="160">
        <f>+'2.2.2.ProdIntermed'!L$181</f>
        <v>1.0358907338897501</v>
      </c>
    </row>
    <row r="86" spans="1:14" x14ac:dyDescent="0.2">
      <c r="A86" s="1"/>
      <c r="B86" s="144" t="s">
        <v>497</v>
      </c>
      <c r="C86" s="160">
        <f>+'2.2.2.ProdIntermed'!D$181</f>
        <v>1</v>
      </c>
      <c r="D86" s="160">
        <f>+'2.2.2.ProdIntermed'!E$181</f>
        <v>1.0823337409044773</v>
      </c>
      <c r="E86" s="160">
        <f>+'2.2.2.ProdIntermed'!F$181</f>
        <v>1.0861114475827298</v>
      </c>
      <c r="F86" s="160">
        <f>+'2.2.2.ProdIntermed'!G$181</f>
        <v>1.0674186490149371</v>
      </c>
      <c r="G86" s="160">
        <f t="shared" si="3"/>
        <v>0.98501177623314329</v>
      </c>
      <c r="H86" s="160">
        <f>+'2.2.2.ProdIntermed'!H$181</f>
        <v>0.98501177623314329</v>
      </c>
      <c r="I86" s="160">
        <f t="shared" si="4"/>
        <v>0.98501177623314329</v>
      </c>
      <c r="J86" s="160">
        <f t="shared" si="5"/>
        <v>0.96268258178319388</v>
      </c>
      <c r="K86" s="160">
        <f>+'2.2.2.ProdIntermed'!I$181</f>
        <v>0.96268258178319388</v>
      </c>
      <c r="L86" s="160">
        <f>+'2.2.2.ProdIntermed'!J$181</f>
        <v>1.0245513427973163</v>
      </c>
      <c r="M86" s="160">
        <f>+'2.2.2.ProdIntermed'!K$181</f>
        <v>1.0298434949399453</v>
      </c>
      <c r="N86" s="160">
        <f>+'2.2.2.ProdIntermed'!L$181</f>
        <v>1.0358907338897501</v>
      </c>
    </row>
    <row r="87" spans="1:14" x14ac:dyDescent="0.2">
      <c r="A87" s="1"/>
      <c r="B87" s="144" t="s">
        <v>140</v>
      </c>
      <c r="C87" s="160">
        <f>+'2.2.2.ProdIntermed'!D$181</f>
        <v>1</v>
      </c>
      <c r="D87" s="160">
        <f>+'2.2.2.ProdIntermed'!E$181</f>
        <v>1.0823337409044773</v>
      </c>
      <c r="E87" s="160">
        <f>+'2.2.2.ProdIntermed'!F$181</f>
        <v>1.0861114475827298</v>
      </c>
      <c r="F87" s="160">
        <f>+'2.2.2.ProdIntermed'!G$181</f>
        <v>1.0674186490149371</v>
      </c>
      <c r="G87" s="160">
        <f t="shared" si="3"/>
        <v>0.98501177623314329</v>
      </c>
      <c r="H87" s="160">
        <f>+'2.2.2.ProdIntermed'!H$181</f>
        <v>0.98501177623314329</v>
      </c>
      <c r="I87" s="160">
        <f t="shared" si="4"/>
        <v>0.98501177623314329</v>
      </c>
      <c r="J87" s="160">
        <f t="shared" si="5"/>
        <v>0.96268258178319388</v>
      </c>
      <c r="K87" s="160">
        <f>+'2.2.2.ProdIntermed'!I$181</f>
        <v>0.96268258178319388</v>
      </c>
      <c r="L87" s="160">
        <f>+'2.2.2.ProdIntermed'!J$181</f>
        <v>1.0245513427973163</v>
      </c>
      <c r="M87" s="160">
        <f>+'2.2.2.ProdIntermed'!K$181</f>
        <v>1.0298434949399453</v>
      </c>
      <c r="N87" s="160">
        <f>+'2.2.2.ProdIntermed'!L$181</f>
        <v>1.0358907338897501</v>
      </c>
    </row>
    <row r="88" spans="1:14" x14ac:dyDescent="0.2">
      <c r="A88" s="1"/>
      <c r="B88" s="144" t="s">
        <v>141</v>
      </c>
      <c r="C88" s="160">
        <f>+'2.2.2.ProdIntermed'!D$181</f>
        <v>1</v>
      </c>
      <c r="D88" s="160">
        <f>+'2.2.2.ProdIntermed'!E$181</f>
        <v>1.0823337409044773</v>
      </c>
      <c r="E88" s="160">
        <f>+'2.2.2.ProdIntermed'!F$181</f>
        <v>1.0861114475827298</v>
      </c>
      <c r="F88" s="160">
        <f>+'2.2.2.ProdIntermed'!G$181</f>
        <v>1.0674186490149371</v>
      </c>
      <c r="G88" s="160">
        <f t="shared" si="3"/>
        <v>0.98501177623314329</v>
      </c>
      <c r="H88" s="160">
        <f>+'2.2.2.ProdIntermed'!H$181</f>
        <v>0.98501177623314329</v>
      </c>
      <c r="I88" s="160">
        <f t="shared" si="4"/>
        <v>0.98501177623314329</v>
      </c>
      <c r="J88" s="160">
        <f t="shared" si="5"/>
        <v>0.96268258178319388</v>
      </c>
      <c r="K88" s="160">
        <f>+'2.2.2.ProdIntermed'!I$181</f>
        <v>0.96268258178319388</v>
      </c>
      <c r="L88" s="160">
        <f>+'2.2.2.ProdIntermed'!J$181</f>
        <v>1.0245513427973163</v>
      </c>
      <c r="M88" s="160">
        <f>+'2.2.2.ProdIntermed'!K$181</f>
        <v>1.0298434949399453</v>
      </c>
      <c r="N88" s="160">
        <f>+'2.2.2.ProdIntermed'!L$181</f>
        <v>1.0358907338897501</v>
      </c>
    </row>
    <row r="89" spans="1:14" x14ac:dyDescent="0.2">
      <c r="A89" s="1"/>
      <c r="B89" s="144" t="s">
        <v>142</v>
      </c>
      <c r="C89" s="160">
        <f>+'2.2.2.ProdIntermed'!D$181</f>
        <v>1</v>
      </c>
      <c r="D89" s="160">
        <f>+'2.2.2.ProdIntermed'!E$181</f>
        <v>1.0823337409044773</v>
      </c>
      <c r="E89" s="160">
        <f>+'2.2.2.ProdIntermed'!F$181</f>
        <v>1.0861114475827298</v>
      </c>
      <c r="F89" s="160">
        <f>+'2.2.2.ProdIntermed'!G$181</f>
        <v>1.0674186490149371</v>
      </c>
      <c r="G89" s="160">
        <f t="shared" si="3"/>
        <v>0.98501177623314329</v>
      </c>
      <c r="H89" s="160">
        <f>+'2.2.2.ProdIntermed'!H$181</f>
        <v>0.98501177623314329</v>
      </c>
      <c r="I89" s="160">
        <f t="shared" si="4"/>
        <v>0.98501177623314329</v>
      </c>
      <c r="J89" s="160">
        <f t="shared" si="5"/>
        <v>0.96268258178319388</v>
      </c>
      <c r="K89" s="160">
        <f>+'2.2.2.ProdIntermed'!I$181</f>
        <v>0.96268258178319388</v>
      </c>
      <c r="L89" s="160">
        <f>+'2.2.2.ProdIntermed'!J$181</f>
        <v>1.0245513427973163</v>
      </c>
      <c r="M89" s="160">
        <f>+'2.2.2.ProdIntermed'!K$181</f>
        <v>1.0298434949399453</v>
      </c>
      <c r="N89" s="160">
        <f>+'2.2.2.ProdIntermed'!L$181</f>
        <v>1.0358907338897501</v>
      </c>
    </row>
    <row r="90" spans="1:14" x14ac:dyDescent="0.2">
      <c r="A90" s="1"/>
      <c r="B90" s="144" t="s">
        <v>143</v>
      </c>
      <c r="C90" s="160">
        <f>+'2.2.2.ProdIntermed'!D$181</f>
        <v>1</v>
      </c>
      <c r="D90" s="160">
        <f>+'2.2.2.ProdIntermed'!E$181</f>
        <v>1.0823337409044773</v>
      </c>
      <c r="E90" s="160">
        <f>+'2.2.2.ProdIntermed'!F$181</f>
        <v>1.0861114475827298</v>
      </c>
      <c r="F90" s="160">
        <f>+'2.2.2.ProdIntermed'!G$181</f>
        <v>1.0674186490149371</v>
      </c>
      <c r="G90" s="160">
        <f t="shared" si="3"/>
        <v>0.98501177623314329</v>
      </c>
      <c r="H90" s="160">
        <f>+'2.2.2.ProdIntermed'!H$181</f>
        <v>0.98501177623314329</v>
      </c>
      <c r="I90" s="160">
        <f t="shared" si="4"/>
        <v>0.98501177623314329</v>
      </c>
      <c r="J90" s="160">
        <f t="shared" si="5"/>
        <v>0.96268258178319388</v>
      </c>
      <c r="K90" s="160">
        <f>+'2.2.2.ProdIntermed'!I$181</f>
        <v>0.96268258178319388</v>
      </c>
      <c r="L90" s="160">
        <f>+'2.2.2.ProdIntermed'!J$181</f>
        <v>1.0245513427973163</v>
      </c>
      <c r="M90" s="160">
        <f>+'2.2.2.ProdIntermed'!K$181</f>
        <v>1.0298434949399453</v>
      </c>
      <c r="N90" s="160">
        <f>+'2.2.2.ProdIntermed'!L$181</f>
        <v>1.0358907338897501</v>
      </c>
    </row>
    <row r="91" spans="1:14" x14ac:dyDescent="0.2">
      <c r="A91" s="1"/>
      <c r="B91" s="144" t="s">
        <v>97</v>
      </c>
      <c r="C91" s="160">
        <f>+'2.2.2.ProdIntermed'!D$181</f>
        <v>1</v>
      </c>
      <c r="D91" s="160">
        <f>+'2.2.2.ProdIntermed'!E$181</f>
        <v>1.0823337409044773</v>
      </c>
      <c r="E91" s="160">
        <f>+'2.2.2.ProdIntermed'!F$181</f>
        <v>1.0861114475827298</v>
      </c>
      <c r="F91" s="160">
        <f>+'2.2.2.ProdIntermed'!G$181</f>
        <v>1.0674186490149371</v>
      </c>
      <c r="G91" s="160">
        <f t="shared" si="3"/>
        <v>0.98501177623314329</v>
      </c>
      <c r="H91" s="160">
        <f>+'2.2.2.ProdIntermed'!H$181</f>
        <v>0.98501177623314329</v>
      </c>
      <c r="I91" s="160">
        <f t="shared" si="4"/>
        <v>0.98501177623314329</v>
      </c>
      <c r="J91" s="160">
        <f t="shared" si="5"/>
        <v>0.96268258178319388</v>
      </c>
      <c r="K91" s="160">
        <f>+'2.2.2.ProdIntermed'!I$181</f>
        <v>0.96268258178319388</v>
      </c>
      <c r="L91" s="160">
        <f>+'2.2.2.ProdIntermed'!J$181</f>
        <v>1.0245513427973163</v>
      </c>
      <c r="M91" s="160">
        <f>+'2.2.2.ProdIntermed'!K$181</f>
        <v>1.0298434949399453</v>
      </c>
      <c r="N91" s="160">
        <f>+'2.2.2.ProdIntermed'!L$181</f>
        <v>1.0358907338897501</v>
      </c>
    </row>
    <row r="92" spans="1:14" x14ac:dyDescent="0.2">
      <c r="A92" s="1"/>
      <c r="B92" s="144" t="s">
        <v>144</v>
      </c>
      <c r="C92" s="160">
        <f>+'2.2.2.ProdIntermed'!D$181</f>
        <v>1</v>
      </c>
      <c r="D92" s="160">
        <f>+'2.2.2.ProdIntermed'!E$181</f>
        <v>1.0823337409044773</v>
      </c>
      <c r="E92" s="160">
        <f>+'2.2.2.ProdIntermed'!F$181</f>
        <v>1.0861114475827298</v>
      </c>
      <c r="F92" s="160">
        <f>+'2.2.2.ProdIntermed'!G$181</f>
        <v>1.0674186490149371</v>
      </c>
      <c r="G92" s="160">
        <f t="shared" si="3"/>
        <v>0.98501177623314329</v>
      </c>
      <c r="H92" s="160">
        <f>+'2.2.2.ProdIntermed'!H$181</f>
        <v>0.98501177623314329</v>
      </c>
      <c r="I92" s="160">
        <f t="shared" si="4"/>
        <v>0.98501177623314329</v>
      </c>
      <c r="J92" s="160">
        <f t="shared" si="5"/>
        <v>0.96268258178319388</v>
      </c>
      <c r="K92" s="160">
        <f>+'2.2.2.ProdIntermed'!I$181</f>
        <v>0.96268258178319388</v>
      </c>
      <c r="L92" s="160">
        <f>+'2.2.2.ProdIntermed'!J$181</f>
        <v>1.0245513427973163</v>
      </c>
      <c r="M92" s="160">
        <f>+'2.2.2.ProdIntermed'!K$181</f>
        <v>1.0298434949399453</v>
      </c>
      <c r="N92" s="160">
        <f>+'2.2.2.ProdIntermed'!L$181</f>
        <v>1.0358907338897501</v>
      </c>
    </row>
    <row r="93" spans="1:14" x14ac:dyDescent="0.2">
      <c r="A93" s="1"/>
      <c r="B93" s="144" t="s">
        <v>145</v>
      </c>
      <c r="C93" s="160">
        <f>+'2.2.2.ProdIntermed'!D$181</f>
        <v>1</v>
      </c>
      <c r="D93" s="160">
        <f>+'2.2.2.ProdIntermed'!E$181</f>
        <v>1.0823337409044773</v>
      </c>
      <c r="E93" s="160">
        <f>+'2.2.2.ProdIntermed'!F$181</f>
        <v>1.0861114475827298</v>
      </c>
      <c r="F93" s="160">
        <f>+'2.2.2.ProdIntermed'!G$181</f>
        <v>1.0674186490149371</v>
      </c>
      <c r="G93" s="160">
        <f t="shared" si="3"/>
        <v>0.98501177623314329</v>
      </c>
      <c r="H93" s="160">
        <f>+'2.2.2.ProdIntermed'!H$181</f>
        <v>0.98501177623314329</v>
      </c>
      <c r="I93" s="160">
        <f t="shared" si="4"/>
        <v>0.98501177623314329</v>
      </c>
      <c r="J93" s="160">
        <f t="shared" si="5"/>
        <v>0.96268258178319388</v>
      </c>
      <c r="K93" s="160">
        <f>+'2.2.2.ProdIntermed'!I$181</f>
        <v>0.96268258178319388</v>
      </c>
      <c r="L93" s="160">
        <f>+'2.2.2.ProdIntermed'!J$181</f>
        <v>1.0245513427973163</v>
      </c>
      <c r="M93" s="160">
        <f>+'2.2.2.ProdIntermed'!K$181</f>
        <v>1.0298434949399453</v>
      </c>
      <c r="N93" s="160">
        <f>+'2.2.2.ProdIntermed'!L$181</f>
        <v>1.0358907338897501</v>
      </c>
    </row>
    <row r="94" spans="1:14" x14ac:dyDescent="0.2">
      <c r="A94" s="1"/>
      <c r="B94" s="144" t="s">
        <v>98</v>
      </c>
      <c r="C94" s="160">
        <f>+'2.2.2.ProdIntermed'!D$181</f>
        <v>1</v>
      </c>
      <c r="D94" s="160">
        <f>+'2.2.2.ProdIntermed'!E$181</f>
        <v>1.0823337409044773</v>
      </c>
      <c r="E94" s="160">
        <f>+'2.2.2.ProdIntermed'!F$181</f>
        <v>1.0861114475827298</v>
      </c>
      <c r="F94" s="160">
        <f>+'2.2.2.ProdIntermed'!G$181</f>
        <v>1.0674186490149371</v>
      </c>
      <c r="G94" s="160">
        <f t="shared" si="3"/>
        <v>0.98501177623314329</v>
      </c>
      <c r="H94" s="160">
        <f>+'2.2.2.ProdIntermed'!H$181</f>
        <v>0.98501177623314329</v>
      </c>
      <c r="I94" s="160">
        <f t="shared" si="4"/>
        <v>0.98501177623314329</v>
      </c>
      <c r="J94" s="160">
        <f t="shared" si="5"/>
        <v>0.96268258178319388</v>
      </c>
      <c r="K94" s="160">
        <f>+'2.2.2.ProdIntermed'!I$181</f>
        <v>0.96268258178319388</v>
      </c>
      <c r="L94" s="160">
        <f>+'2.2.2.ProdIntermed'!J$181</f>
        <v>1.0245513427973163</v>
      </c>
      <c r="M94" s="160">
        <f>+'2.2.2.ProdIntermed'!K$181</f>
        <v>1.0298434949399453</v>
      </c>
      <c r="N94" s="160">
        <f>+'2.2.2.ProdIntermed'!L$181</f>
        <v>1.0358907338897501</v>
      </c>
    </row>
    <row r="95" spans="1:14" x14ac:dyDescent="0.2">
      <c r="A95" s="1"/>
      <c r="B95" s="144" t="s">
        <v>99</v>
      </c>
      <c r="C95" s="160">
        <f>+'2.2.2.ProdIntermed'!D$181</f>
        <v>1</v>
      </c>
      <c r="D95" s="160">
        <f>+'2.2.2.ProdIntermed'!E$181</f>
        <v>1.0823337409044773</v>
      </c>
      <c r="E95" s="160">
        <f>+'2.2.2.ProdIntermed'!F$181</f>
        <v>1.0861114475827298</v>
      </c>
      <c r="F95" s="160">
        <f>+'2.2.2.ProdIntermed'!G$181</f>
        <v>1.0674186490149371</v>
      </c>
      <c r="G95" s="160">
        <f t="shared" si="3"/>
        <v>0.98501177623314329</v>
      </c>
      <c r="H95" s="160">
        <f>+'2.2.2.ProdIntermed'!H$181</f>
        <v>0.98501177623314329</v>
      </c>
      <c r="I95" s="160">
        <f t="shared" si="4"/>
        <v>0.98501177623314329</v>
      </c>
      <c r="J95" s="160">
        <f t="shared" si="5"/>
        <v>0.96268258178319388</v>
      </c>
      <c r="K95" s="160">
        <f>+'2.2.2.ProdIntermed'!I$181</f>
        <v>0.96268258178319388</v>
      </c>
      <c r="L95" s="160">
        <f>+'2.2.2.ProdIntermed'!J$181</f>
        <v>1.0245513427973163</v>
      </c>
      <c r="M95" s="160">
        <f>+'2.2.2.ProdIntermed'!K$181</f>
        <v>1.0298434949399453</v>
      </c>
      <c r="N95" s="160">
        <f>+'2.2.2.ProdIntermed'!L$181</f>
        <v>1.0358907338897501</v>
      </c>
    </row>
    <row r="96" spans="1:14" x14ac:dyDescent="0.2">
      <c r="A96" s="1"/>
      <c r="B96" s="144" t="s">
        <v>100</v>
      </c>
      <c r="C96" s="160">
        <f>+'2.2.2.ProdIntermed'!D$181</f>
        <v>1</v>
      </c>
      <c r="D96" s="160">
        <f>+'2.2.2.ProdIntermed'!E$181</f>
        <v>1.0823337409044773</v>
      </c>
      <c r="E96" s="160">
        <f>+'2.2.2.ProdIntermed'!F$181</f>
        <v>1.0861114475827298</v>
      </c>
      <c r="F96" s="160">
        <f>+'2.2.2.ProdIntermed'!G$181</f>
        <v>1.0674186490149371</v>
      </c>
      <c r="G96" s="160">
        <f t="shared" si="3"/>
        <v>0.98501177623314329</v>
      </c>
      <c r="H96" s="160">
        <f>+'2.2.2.ProdIntermed'!H$181</f>
        <v>0.98501177623314329</v>
      </c>
      <c r="I96" s="160">
        <f t="shared" si="4"/>
        <v>0.98501177623314329</v>
      </c>
      <c r="J96" s="160">
        <f t="shared" si="5"/>
        <v>0.96268258178319388</v>
      </c>
      <c r="K96" s="160">
        <f>+'2.2.2.ProdIntermed'!I$181</f>
        <v>0.96268258178319388</v>
      </c>
      <c r="L96" s="160">
        <f>+'2.2.2.ProdIntermed'!J$181</f>
        <v>1.0245513427973163</v>
      </c>
      <c r="M96" s="160">
        <f>+'2.2.2.ProdIntermed'!K$181</f>
        <v>1.0298434949399453</v>
      </c>
      <c r="N96" s="160">
        <f>+'2.2.2.ProdIntermed'!L$181</f>
        <v>1.0358907338897501</v>
      </c>
    </row>
    <row r="97" spans="1:14" x14ac:dyDescent="0.2">
      <c r="A97" s="1"/>
      <c r="B97" s="144" t="s">
        <v>146</v>
      </c>
      <c r="C97" s="160">
        <f>+'2.2.2.ProdIntermed'!D$181</f>
        <v>1</v>
      </c>
      <c r="D97" s="160">
        <f>+'2.2.2.ProdIntermed'!E$181</f>
        <v>1.0823337409044773</v>
      </c>
      <c r="E97" s="160">
        <f>+'2.2.2.ProdIntermed'!F$181</f>
        <v>1.0861114475827298</v>
      </c>
      <c r="F97" s="160">
        <f>+'2.2.2.ProdIntermed'!G$181</f>
        <v>1.0674186490149371</v>
      </c>
      <c r="G97" s="160">
        <f t="shared" si="3"/>
        <v>0.98501177623314329</v>
      </c>
      <c r="H97" s="160">
        <f>+'2.2.2.ProdIntermed'!H$181</f>
        <v>0.98501177623314329</v>
      </c>
      <c r="I97" s="160">
        <f t="shared" si="4"/>
        <v>0.98501177623314329</v>
      </c>
      <c r="J97" s="160">
        <f t="shared" si="5"/>
        <v>0.96268258178319388</v>
      </c>
      <c r="K97" s="160">
        <f>+'2.2.2.ProdIntermed'!I$181</f>
        <v>0.96268258178319388</v>
      </c>
      <c r="L97" s="160">
        <f>+'2.2.2.ProdIntermed'!J$181</f>
        <v>1.0245513427973163</v>
      </c>
      <c r="M97" s="160">
        <f>+'2.2.2.ProdIntermed'!K$181</f>
        <v>1.0298434949399453</v>
      </c>
      <c r="N97" s="160">
        <f>+'2.2.2.ProdIntermed'!L$181</f>
        <v>1.0358907338897501</v>
      </c>
    </row>
    <row r="98" spans="1:14" x14ac:dyDescent="0.2">
      <c r="A98" s="1"/>
      <c r="B98" s="144" t="s">
        <v>147</v>
      </c>
      <c r="C98" s="160">
        <f>+'2.2.2.ProdIntermed'!D$181</f>
        <v>1</v>
      </c>
      <c r="D98" s="160">
        <f>+'2.2.2.ProdIntermed'!E$181</f>
        <v>1.0823337409044773</v>
      </c>
      <c r="E98" s="160">
        <f>+'2.2.2.ProdIntermed'!F$181</f>
        <v>1.0861114475827298</v>
      </c>
      <c r="F98" s="160">
        <f>+'2.2.2.ProdIntermed'!G$181</f>
        <v>1.0674186490149371</v>
      </c>
      <c r="G98" s="160">
        <f t="shared" si="3"/>
        <v>0.98501177623314329</v>
      </c>
      <c r="H98" s="160">
        <f>+'2.2.2.ProdIntermed'!H$181</f>
        <v>0.98501177623314329</v>
      </c>
      <c r="I98" s="160">
        <f t="shared" si="4"/>
        <v>0.98501177623314329</v>
      </c>
      <c r="J98" s="160">
        <f t="shared" si="5"/>
        <v>0.96268258178319388</v>
      </c>
      <c r="K98" s="160">
        <f>+'2.2.2.ProdIntermed'!I$181</f>
        <v>0.96268258178319388</v>
      </c>
      <c r="L98" s="160">
        <f>+'2.2.2.ProdIntermed'!J$181</f>
        <v>1.0245513427973163</v>
      </c>
      <c r="M98" s="160">
        <f>+'2.2.2.ProdIntermed'!K$181</f>
        <v>1.0298434949399453</v>
      </c>
      <c r="N98" s="160">
        <f>+'2.2.2.ProdIntermed'!L$181</f>
        <v>1.0358907338897501</v>
      </c>
    </row>
    <row r="99" spans="1:14" x14ac:dyDescent="0.2">
      <c r="A99" s="1"/>
      <c r="B99" s="144" t="s">
        <v>148</v>
      </c>
      <c r="C99" s="160">
        <f>+'2.2.2.ProdIntermed'!D$181</f>
        <v>1</v>
      </c>
      <c r="D99" s="160">
        <f>+'2.2.2.ProdIntermed'!E$181</f>
        <v>1.0823337409044773</v>
      </c>
      <c r="E99" s="160">
        <f>+'2.2.2.ProdIntermed'!F$181</f>
        <v>1.0861114475827298</v>
      </c>
      <c r="F99" s="160">
        <f>+'2.2.2.ProdIntermed'!G$181</f>
        <v>1.0674186490149371</v>
      </c>
      <c r="G99" s="160">
        <f t="shared" si="3"/>
        <v>0.98501177623314329</v>
      </c>
      <c r="H99" s="160">
        <f>+'2.2.2.ProdIntermed'!H$181</f>
        <v>0.98501177623314329</v>
      </c>
      <c r="I99" s="160">
        <f t="shared" si="4"/>
        <v>0.98501177623314329</v>
      </c>
      <c r="J99" s="160">
        <f t="shared" si="5"/>
        <v>0.96268258178319388</v>
      </c>
      <c r="K99" s="160">
        <f>+'2.2.2.ProdIntermed'!I$181</f>
        <v>0.96268258178319388</v>
      </c>
      <c r="L99" s="160">
        <f>+'2.2.2.ProdIntermed'!J$181</f>
        <v>1.0245513427973163</v>
      </c>
      <c r="M99" s="160">
        <f>+'2.2.2.ProdIntermed'!K$181</f>
        <v>1.0298434949399453</v>
      </c>
      <c r="N99" s="160">
        <f>+'2.2.2.ProdIntermed'!L$181</f>
        <v>1.0358907338897501</v>
      </c>
    </row>
    <row r="100" spans="1:14" x14ac:dyDescent="0.2">
      <c r="A100" s="1"/>
      <c r="B100" s="144" t="s">
        <v>149</v>
      </c>
      <c r="C100" s="160">
        <f>+'2.2.2.ProdIntermed'!D$181</f>
        <v>1</v>
      </c>
      <c r="D100" s="160">
        <f>+'2.2.2.ProdIntermed'!E$181</f>
        <v>1.0823337409044773</v>
      </c>
      <c r="E100" s="160">
        <f>+'2.2.2.ProdIntermed'!F$181</f>
        <v>1.0861114475827298</v>
      </c>
      <c r="F100" s="160">
        <f>+'2.2.2.ProdIntermed'!G$181</f>
        <v>1.0674186490149371</v>
      </c>
      <c r="G100" s="160">
        <f t="shared" ref="G100:G160" si="6">+H100</f>
        <v>0.98501177623314329</v>
      </c>
      <c r="H100" s="160">
        <f>+'2.2.2.ProdIntermed'!H$181</f>
        <v>0.98501177623314329</v>
      </c>
      <c r="I100" s="160">
        <f t="shared" ref="I100:I160" si="7">+H100</f>
        <v>0.98501177623314329</v>
      </c>
      <c r="J100" s="160">
        <f t="shared" ref="J100:J160" si="8">+K100</f>
        <v>0.96268258178319388</v>
      </c>
      <c r="K100" s="160">
        <f>+'2.2.2.ProdIntermed'!I$181</f>
        <v>0.96268258178319388</v>
      </c>
      <c r="L100" s="160">
        <f>+'2.2.2.ProdIntermed'!J$181</f>
        <v>1.0245513427973163</v>
      </c>
      <c r="M100" s="160">
        <f>+'2.2.2.ProdIntermed'!K$181</f>
        <v>1.0298434949399453</v>
      </c>
      <c r="N100" s="160">
        <f>+'2.2.2.ProdIntermed'!L$181</f>
        <v>1.0358907338897501</v>
      </c>
    </row>
    <row r="101" spans="1:14" x14ac:dyDescent="0.2">
      <c r="A101" s="1"/>
      <c r="B101" s="144" t="s">
        <v>150</v>
      </c>
      <c r="C101" s="160">
        <f>+'2.2.2.ProdIntermed'!D$181</f>
        <v>1</v>
      </c>
      <c r="D101" s="160">
        <f>+'2.2.2.ProdIntermed'!E$181</f>
        <v>1.0823337409044773</v>
      </c>
      <c r="E101" s="160">
        <f>+'2.2.2.ProdIntermed'!F$181</f>
        <v>1.0861114475827298</v>
      </c>
      <c r="F101" s="160">
        <f>+'2.2.2.ProdIntermed'!G$181</f>
        <v>1.0674186490149371</v>
      </c>
      <c r="G101" s="160">
        <f t="shared" si="6"/>
        <v>0.98501177623314329</v>
      </c>
      <c r="H101" s="160">
        <f>+'2.2.2.ProdIntermed'!H$181</f>
        <v>0.98501177623314329</v>
      </c>
      <c r="I101" s="160">
        <f t="shared" si="7"/>
        <v>0.98501177623314329</v>
      </c>
      <c r="J101" s="160">
        <f t="shared" si="8"/>
        <v>0.96268258178319388</v>
      </c>
      <c r="K101" s="160">
        <f>+'2.2.2.ProdIntermed'!I$181</f>
        <v>0.96268258178319388</v>
      </c>
      <c r="L101" s="160">
        <f>+'2.2.2.ProdIntermed'!J$181</f>
        <v>1.0245513427973163</v>
      </c>
      <c r="M101" s="160">
        <f>+'2.2.2.ProdIntermed'!K$181</f>
        <v>1.0298434949399453</v>
      </c>
      <c r="N101" s="160">
        <f>+'2.2.2.ProdIntermed'!L$181</f>
        <v>1.0358907338897501</v>
      </c>
    </row>
    <row r="102" spans="1:14" x14ac:dyDescent="0.2">
      <c r="A102" s="1"/>
      <c r="B102" s="144" t="s">
        <v>152</v>
      </c>
      <c r="C102" s="160">
        <f>+'2.2.2.ProdIntermed'!D$181</f>
        <v>1</v>
      </c>
      <c r="D102" s="160">
        <f>+'2.2.2.ProdIntermed'!E$181</f>
        <v>1.0823337409044773</v>
      </c>
      <c r="E102" s="160">
        <f>+'2.2.2.ProdIntermed'!F$181</f>
        <v>1.0861114475827298</v>
      </c>
      <c r="F102" s="160">
        <f>+'2.2.2.ProdIntermed'!G$181</f>
        <v>1.0674186490149371</v>
      </c>
      <c r="G102" s="160">
        <f t="shared" si="6"/>
        <v>0.98501177623314329</v>
      </c>
      <c r="H102" s="160">
        <f>+'2.2.2.ProdIntermed'!H$181</f>
        <v>0.98501177623314329</v>
      </c>
      <c r="I102" s="160">
        <f t="shared" si="7"/>
        <v>0.98501177623314329</v>
      </c>
      <c r="J102" s="160">
        <f t="shared" si="8"/>
        <v>0.96268258178319388</v>
      </c>
      <c r="K102" s="160">
        <f>+'2.2.2.ProdIntermed'!I$181</f>
        <v>0.96268258178319388</v>
      </c>
      <c r="L102" s="160">
        <f>+'2.2.2.ProdIntermed'!J$181</f>
        <v>1.0245513427973163</v>
      </c>
      <c r="M102" s="160">
        <f>+'2.2.2.ProdIntermed'!K$181</f>
        <v>1.0298434949399453</v>
      </c>
      <c r="N102" s="160">
        <f>+'2.2.2.ProdIntermed'!L$181</f>
        <v>1.0358907338897501</v>
      </c>
    </row>
    <row r="103" spans="1:14" x14ac:dyDescent="0.2">
      <c r="A103" s="1"/>
      <c r="B103" s="144" t="s">
        <v>151</v>
      </c>
      <c r="C103" s="160">
        <f>+'2.2.2.ProdIntermed'!D$181</f>
        <v>1</v>
      </c>
      <c r="D103" s="160">
        <f>+'2.2.2.ProdIntermed'!E$181</f>
        <v>1.0823337409044773</v>
      </c>
      <c r="E103" s="160">
        <f>+'2.2.2.ProdIntermed'!F$181</f>
        <v>1.0861114475827298</v>
      </c>
      <c r="F103" s="160">
        <f>+'2.2.2.ProdIntermed'!G$181</f>
        <v>1.0674186490149371</v>
      </c>
      <c r="G103" s="160">
        <f t="shared" si="6"/>
        <v>0.98501177623314329</v>
      </c>
      <c r="H103" s="160">
        <f>+'2.2.2.ProdIntermed'!H$181</f>
        <v>0.98501177623314329</v>
      </c>
      <c r="I103" s="160">
        <f t="shared" si="7"/>
        <v>0.98501177623314329</v>
      </c>
      <c r="J103" s="160">
        <f t="shared" si="8"/>
        <v>0.96268258178319388</v>
      </c>
      <c r="K103" s="160">
        <f>+'2.2.2.ProdIntermed'!I$181</f>
        <v>0.96268258178319388</v>
      </c>
      <c r="L103" s="160">
        <f>+'2.2.2.ProdIntermed'!J$181</f>
        <v>1.0245513427973163</v>
      </c>
      <c r="M103" s="160">
        <f>+'2.2.2.ProdIntermed'!K$181</f>
        <v>1.0298434949399453</v>
      </c>
      <c r="N103" s="160">
        <f>+'2.2.2.ProdIntermed'!L$181</f>
        <v>1.0358907338897501</v>
      </c>
    </row>
    <row r="104" spans="1:14" x14ac:dyDescent="0.2">
      <c r="A104" s="1"/>
      <c r="B104" s="144" t="s">
        <v>153</v>
      </c>
      <c r="C104" s="160">
        <f>+'2.2.2.ProdIntermed'!D$181</f>
        <v>1</v>
      </c>
      <c r="D104" s="160">
        <f>+'2.2.2.ProdIntermed'!E$181</f>
        <v>1.0823337409044773</v>
      </c>
      <c r="E104" s="160">
        <f>+'2.2.2.ProdIntermed'!F$181</f>
        <v>1.0861114475827298</v>
      </c>
      <c r="F104" s="160">
        <f>+'2.2.2.ProdIntermed'!G$181</f>
        <v>1.0674186490149371</v>
      </c>
      <c r="G104" s="160">
        <f t="shared" si="6"/>
        <v>0.98501177623314329</v>
      </c>
      <c r="H104" s="160">
        <f>+'2.2.2.ProdIntermed'!H$181</f>
        <v>0.98501177623314329</v>
      </c>
      <c r="I104" s="160">
        <f t="shared" si="7"/>
        <v>0.98501177623314329</v>
      </c>
      <c r="J104" s="160">
        <f t="shared" si="8"/>
        <v>0.96268258178319388</v>
      </c>
      <c r="K104" s="160">
        <f>+'2.2.2.ProdIntermed'!I$181</f>
        <v>0.96268258178319388</v>
      </c>
      <c r="L104" s="160">
        <f>+'2.2.2.ProdIntermed'!J$181</f>
        <v>1.0245513427973163</v>
      </c>
      <c r="M104" s="160">
        <f>+'2.2.2.ProdIntermed'!K$181</f>
        <v>1.0298434949399453</v>
      </c>
      <c r="N104" s="160">
        <f>+'2.2.2.ProdIntermed'!L$181</f>
        <v>1.0358907338897501</v>
      </c>
    </row>
    <row r="105" spans="1:14" x14ac:dyDescent="0.2">
      <c r="A105" s="1"/>
      <c r="B105" s="144" t="s">
        <v>154</v>
      </c>
      <c r="C105" s="160">
        <f>+'2.2.2.ProdIntermed'!D$181</f>
        <v>1</v>
      </c>
      <c r="D105" s="160">
        <f>+'2.2.2.ProdIntermed'!E$181</f>
        <v>1.0823337409044773</v>
      </c>
      <c r="E105" s="160">
        <f>+'2.2.2.ProdIntermed'!F$181</f>
        <v>1.0861114475827298</v>
      </c>
      <c r="F105" s="160">
        <f>+'2.2.2.ProdIntermed'!G$181</f>
        <v>1.0674186490149371</v>
      </c>
      <c r="G105" s="160">
        <f t="shared" si="6"/>
        <v>0.98501177623314329</v>
      </c>
      <c r="H105" s="160">
        <f>+'2.2.2.ProdIntermed'!H$181</f>
        <v>0.98501177623314329</v>
      </c>
      <c r="I105" s="160">
        <f t="shared" si="7"/>
        <v>0.98501177623314329</v>
      </c>
      <c r="J105" s="160">
        <f t="shared" si="8"/>
        <v>0.96268258178319388</v>
      </c>
      <c r="K105" s="160">
        <f>+'2.2.2.ProdIntermed'!I$181</f>
        <v>0.96268258178319388</v>
      </c>
      <c r="L105" s="160">
        <f>+'2.2.2.ProdIntermed'!J$181</f>
        <v>1.0245513427973163</v>
      </c>
      <c r="M105" s="160">
        <f>+'2.2.2.ProdIntermed'!K$181</f>
        <v>1.0298434949399453</v>
      </c>
      <c r="N105" s="160">
        <f>+'2.2.2.ProdIntermed'!L$181</f>
        <v>1.0358907338897501</v>
      </c>
    </row>
    <row r="106" spans="1:14" x14ac:dyDescent="0.2">
      <c r="A106" s="1"/>
      <c r="B106" s="139" t="s">
        <v>155</v>
      </c>
      <c r="C106" s="160">
        <f>+'2.2.2.ProdIntermed'!D$181</f>
        <v>1</v>
      </c>
      <c r="D106" s="160">
        <f>+'2.2.2.ProdIntermed'!E$181</f>
        <v>1.0823337409044773</v>
      </c>
      <c r="E106" s="160">
        <f>+'2.2.2.ProdIntermed'!F$181</f>
        <v>1.0861114475827298</v>
      </c>
      <c r="F106" s="160">
        <f>+'2.2.2.ProdIntermed'!G$181</f>
        <v>1.0674186490149371</v>
      </c>
      <c r="G106" s="160">
        <f t="shared" si="6"/>
        <v>0.98501177623314329</v>
      </c>
      <c r="H106" s="160">
        <f>+'2.2.2.ProdIntermed'!H$181</f>
        <v>0.98501177623314329</v>
      </c>
      <c r="I106" s="160">
        <f t="shared" si="7"/>
        <v>0.98501177623314329</v>
      </c>
      <c r="J106" s="160">
        <f t="shared" si="8"/>
        <v>0.96268258178319388</v>
      </c>
      <c r="K106" s="160">
        <f>+'2.2.2.ProdIntermed'!I$181</f>
        <v>0.96268258178319388</v>
      </c>
      <c r="L106" s="160">
        <f>+'2.2.2.ProdIntermed'!J$181</f>
        <v>1.0245513427973163</v>
      </c>
      <c r="M106" s="160">
        <f>+'2.2.2.ProdIntermed'!K$181</f>
        <v>1.0298434949399453</v>
      </c>
      <c r="N106" s="160">
        <f>+'2.2.2.ProdIntermed'!L$181</f>
        <v>1.0358907338897501</v>
      </c>
    </row>
    <row r="107" spans="1:14" x14ac:dyDescent="0.2">
      <c r="A107" s="1"/>
      <c r="B107" s="139" t="s">
        <v>463</v>
      </c>
      <c r="C107" s="160">
        <f>+'2.2.2.ProdIntermed'!D$181</f>
        <v>1</v>
      </c>
      <c r="D107" s="160">
        <f>+'2.2.2.ProdIntermed'!E$181</f>
        <v>1.0823337409044773</v>
      </c>
      <c r="E107" s="160">
        <f>+'2.2.2.ProdIntermed'!F$181</f>
        <v>1.0861114475827298</v>
      </c>
      <c r="F107" s="160">
        <f>+'2.2.2.ProdIntermed'!G$181</f>
        <v>1.0674186490149371</v>
      </c>
      <c r="G107" s="160">
        <f t="shared" si="6"/>
        <v>0.98501177623314329</v>
      </c>
      <c r="H107" s="160">
        <f>+'2.2.2.ProdIntermed'!H$181</f>
        <v>0.98501177623314329</v>
      </c>
      <c r="I107" s="160">
        <f t="shared" si="7"/>
        <v>0.98501177623314329</v>
      </c>
      <c r="J107" s="160">
        <f t="shared" si="8"/>
        <v>0.96268258178319388</v>
      </c>
      <c r="K107" s="160">
        <f>+'2.2.2.ProdIntermed'!I$181</f>
        <v>0.96268258178319388</v>
      </c>
      <c r="L107" s="160">
        <f>+'2.2.2.ProdIntermed'!J$181</f>
        <v>1.0245513427973163</v>
      </c>
      <c r="M107" s="160">
        <f>+'2.2.2.ProdIntermed'!K$181</f>
        <v>1.0298434949399453</v>
      </c>
      <c r="N107" s="160">
        <f>+'2.2.2.ProdIntermed'!L$181</f>
        <v>1.0358907338897501</v>
      </c>
    </row>
    <row r="108" spans="1:14" x14ac:dyDescent="0.2">
      <c r="A108" s="1"/>
      <c r="B108" s="139" t="s">
        <v>464</v>
      </c>
      <c r="C108" s="160">
        <f>+'2.2.2.ProdIntermed'!D$181</f>
        <v>1</v>
      </c>
      <c r="D108" s="160">
        <f>+'2.2.2.ProdIntermed'!E$181</f>
        <v>1.0823337409044773</v>
      </c>
      <c r="E108" s="160">
        <f>+'2.2.2.ProdIntermed'!F$181</f>
        <v>1.0861114475827298</v>
      </c>
      <c r="F108" s="160">
        <f>+'2.2.2.ProdIntermed'!G$181</f>
        <v>1.0674186490149371</v>
      </c>
      <c r="G108" s="160">
        <f t="shared" si="6"/>
        <v>0.98501177623314329</v>
      </c>
      <c r="H108" s="160">
        <f>+'2.2.2.ProdIntermed'!H$181</f>
        <v>0.98501177623314329</v>
      </c>
      <c r="I108" s="160">
        <f t="shared" si="7"/>
        <v>0.98501177623314329</v>
      </c>
      <c r="J108" s="160">
        <f t="shared" si="8"/>
        <v>0.96268258178319388</v>
      </c>
      <c r="K108" s="160">
        <f>+'2.2.2.ProdIntermed'!I$181</f>
        <v>0.96268258178319388</v>
      </c>
      <c r="L108" s="160">
        <f>+'2.2.2.ProdIntermed'!J$181</f>
        <v>1.0245513427973163</v>
      </c>
      <c r="M108" s="160">
        <f>+'2.2.2.ProdIntermed'!K$181</f>
        <v>1.0298434949399453</v>
      </c>
      <c r="N108" s="160">
        <f>+'2.2.2.ProdIntermed'!L$181</f>
        <v>1.0358907338897501</v>
      </c>
    </row>
    <row r="109" spans="1:14" x14ac:dyDescent="0.2">
      <c r="A109" s="1"/>
      <c r="B109" s="139" t="s">
        <v>101</v>
      </c>
      <c r="C109" s="160">
        <f>+'2.2.2.ProdIntermed'!D$181</f>
        <v>1</v>
      </c>
      <c r="D109" s="160">
        <f>+'2.2.2.ProdIntermed'!E$181</f>
        <v>1.0823337409044773</v>
      </c>
      <c r="E109" s="160">
        <f>+'2.2.2.ProdIntermed'!F$181</f>
        <v>1.0861114475827298</v>
      </c>
      <c r="F109" s="160">
        <f>+'2.2.2.ProdIntermed'!G$181</f>
        <v>1.0674186490149371</v>
      </c>
      <c r="G109" s="160">
        <f t="shared" si="6"/>
        <v>0.98501177623314329</v>
      </c>
      <c r="H109" s="160">
        <f>+'2.2.2.ProdIntermed'!H$181</f>
        <v>0.98501177623314329</v>
      </c>
      <c r="I109" s="160">
        <f t="shared" si="7"/>
        <v>0.98501177623314329</v>
      </c>
      <c r="J109" s="160">
        <f t="shared" si="8"/>
        <v>0.96268258178319388</v>
      </c>
      <c r="K109" s="160">
        <f>+'2.2.2.ProdIntermed'!I$181</f>
        <v>0.96268258178319388</v>
      </c>
      <c r="L109" s="160">
        <f>+'2.2.2.ProdIntermed'!J$181</f>
        <v>1.0245513427973163</v>
      </c>
      <c r="M109" s="160">
        <f>+'2.2.2.ProdIntermed'!K$181</f>
        <v>1.0298434949399453</v>
      </c>
      <c r="N109" s="160">
        <f>+'2.2.2.ProdIntermed'!L$181</f>
        <v>1.0358907338897501</v>
      </c>
    </row>
    <row r="110" spans="1:14" x14ac:dyDescent="0.2">
      <c r="A110" s="1"/>
      <c r="B110" s="139" t="s">
        <v>156</v>
      </c>
      <c r="C110" s="160">
        <f>+'2.2.2.ProdIntermed'!D$181</f>
        <v>1</v>
      </c>
      <c r="D110" s="160">
        <f>+'2.2.2.ProdIntermed'!E$181</f>
        <v>1.0823337409044773</v>
      </c>
      <c r="E110" s="160">
        <f>+'2.2.2.ProdIntermed'!F$181</f>
        <v>1.0861114475827298</v>
      </c>
      <c r="F110" s="160">
        <f>+'2.2.2.ProdIntermed'!G$181</f>
        <v>1.0674186490149371</v>
      </c>
      <c r="G110" s="160">
        <f t="shared" si="6"/>
        <v>0.98501177623314329</v>
      </c>
      <c r="H110" s="160">
        <f>+'2.2.2.ProdIntermed'!H$181</f>
        <v>0.98501177623314329</v>
      </c>
      <c r="I110" s="160">
        <f t="shared" si="7"/>
        <v>0.98501177623314329</v>
      </c>
      <c r="J110" s="160">
        <f t="shared" si="8"/>
        <v>0.96268258178319388</v>
      </c>
      <c r="K110" s="160">
        <f>+'2.2.2.ProdIntermed'!I$181</f>
        <v>0.96268258178319388</v>
      </c>
      <c r="L110" s="160">
        <f>+'2.2.2.ProdIntermed'!J$181</f>
        <v>1.0245513427973163</v>
      </c>
      <c r="M110" s="160">
        <f>+'2.2.2.ProdIntermed'!K$181</f>
        <v>1.0298434949399453</v>
      </c>
      <c r="N110" s="160">
        <f>+'2.2.2.ProdIntermed'!L$181</f>
        <v>1.0358907338897501</v>
      </c>
    </row>
    <row r="111" spans="1:14" x14ac:dyDescent="0.2">
      <c r="A111" s="1"/>
      <c r="B111" s="139" t="s">
        <v>465</v>
      </c>
      <c r="C111" s="160">
        <f>+'2.2.2.ProdIntermed'!D$181</f>
        <v>1</v>
      </c>
      <c r="D111" s="160">
        <f>+'2.2.2.ProdIntermed'!E$181</f>
        <v>1.0823337409044773</v>
      </c>
      <c r="E111" s="160">
        <f>+'2.2.2.ProdIntermed'!F$181</f>
        <v>1.0861114475827298</v>
      </c>
      <c r="F111" s="160">
        <f>+'2.2.2.ProdIntermed'!G$181</f>
        <v>1.0674186490149371</v>
      </c>
      <c r="G111" s="160">
        <f t="shared" si="6"/>
        <v>0.98501177623314329</v>
      </c>
      <c r="H111" s="160">
        <f>+'2.2.2.ProdIntermed'!H$181</f>
        <v>0.98501177623314329</v>
      </c>
      <c r="I111" s="160">
        <f t="shared" si="7"/>
        <v>0.98501177623314329</v>
      </c>
      <c r="J111" s="160">
        <f t="shared" si="8"/>
        <v>0.96268258178319388</v>
      </c>
      <c r="K111" s="160">
        <f>+'2.2.2.ProdIntermed'!I$181</f>
        <v>0.96268258178319388</v>
      </c>
      <c r="L111" s="160">
        <f>+'2.2.2.ProdIntermed'!J$181</f>
        <v>1.0245513427973163</v>
      </c>
      <c r="M111" s="160">
        <f>+'2.2.2.ProdIntermed'!K$181</f>
        <v>1.0298434949399453</v>
      </c>
      <c r="N111" s="160">
        <f>+'2.2.2.ProdIntermed'!L$181</f>
        <v>1.0358907338897501</v>
      </c>
    </row>
    <row r="112" spans="1:14" x14ac:dyDescent="0.2">
      <c r="A112" s="1"/>
      <c r="B112" s="144" t="s">
        <v>157</v>
      </c>
      <c r="C112" s="160">
        <f>+'2.2.2.ProdIntermed'!D$181</f>
        <v>1</v>
      </c>
      <c r="D112" s="160">
        <f>+'2.2.2.ProdIntermed'!E$181</f>
        <v>1.0823337409044773</v>
      </c>
      <c r="E112" s="160">
        <f>+'2.2.2.ProdIntermed'!F$181</f>
        <v>1.0861114475827298</v>
      </c>
      <c r="F112" s="160">
        <f>+'2.2.2.ProdIntermed'!G$181</f>
        <v>1.0674186490149371</v>
      </c>
      <c r="G112" s="160">
        <f t="shared" si="6"/>
        <v>0.98501177623314329</v>
      </c>
      <c r="H112" s="160">
        <f>+'2.2.2.ProdIntermed'!H$181</f>
        <v>0.98501177623314329</v>
      </c>
      <c r="I112" s="160">
        <f t="shared" si="7"/>
        <v>0.98501177623314329</v>
      </c>
      <c r="J112" s="160">
        <f t="shared" si="8"/>
        <v>0.96268258178319388</v>
      </c>
      <c r="K112" s="160">
        <f>+'2.2.2.ProdIntermed'!I$181</f>
        <v>0.96268258178319388</v>
      </c>
      <c r="L112" s="160">
        <f>+'2.2.2.ProdIntermed'!J$181</f>
        <v>1.0245513427973163</v>
      </c>
      <c r="M112" s="160">
        <f>+'2.2.2.ProdIntermed'!K$181</f>
        <v>1.0298434949399453</v>
      </c>
      <c r="N112" s="160">
        <f>+'2.2.2.ProdIntermed'!L$181</f>
        <v>1.0358907338897501</v>
      </c>
    </row>
    <row r="113" spans="1:14" x14ac:dyDescent="0.2">
      <c r="A113" s="1"/>
      <c r="B113" s="139" t="s">
        <v>498</v>
      </c>
      <c r="C113" s="160">
        <f>+'2.2.2.ProdIntermed'!D$181</f>
        <v>1</v>
      </c>
      <c r="D113" s="160">
        <f>+'2.2.2.ProdIntermed'!E$181</f>
        <v>1.0823337409044773</v>
      </c>
      <c r="E113" s="160">
        <f>+'2.2.2.ProdIntermed'!F$181</f>
        <v>1.0861114475827298</v>
      </c>
      <c r="F113" s="160">
        <f>+'2.2.2.ProdIntermed'!G$181</f>
        <v>1.0674186490149371</v>
      </c>
      <c r="G113" s="160">
        <f t="shared" si="6"/>
        <v>0.98501177623314329</v>
      </c>
      <c r="H113" s="160">
        <f>+'2.2.2.ProdIntermed'!H$181</f>
        <v>0.98501177623314329</v>
      </c>
      <c r="I113" s="160">
        <f t="shared" si="7"/>
        <v>0.98501177623314329</v>
      </c>
      <c r="J113" s="160">
        <f t="shared" si="8"/>
        <v>0.96268258178319388</v>
      </c>
      <c r="K113" s="160">
        <f>+'2.2.2.ProdIntermed'!I$181</f>
        <v>0.96268258178319388</v>
      </c>
      <c r="L113" s="160">
        <f>+'2.2.2.ProdIntermed'!J$181</f>
        <v>1.0245513427973163</v>
      </c>
      <c r="M113" s="160">
        <f>+'2.2.2.ProdIntermed'!K$181</f>
        <v>1.0298434949399453</v>
      </c>
      <c r="N113" s="160">
        <f>+'2.2.2.ProdIntermed'!L$181</f>
        <v>1.0358907338897501</v>
      </c>
    </row>
    <row r="114" spans="1:14" x14ac:dyDescent="0.2">
      <c r="A114" s="1"/>
      <c r="B114" s="144" t="s">
        <v>158</v>
      </c>
      <c r="C114" s="160">
        <f>+'2.2.2.ProdIntermed'!D$181</f>
        <v>1</v>
      </c>
      <c r="D114" s="160">
        <f>+'2.2.2.ProdIntermed'!E$181</f>
        <v>1.0823337409044773</v>
      </c>
      <c r="E114" s="160">
        <f>+'2.2.2.ProdIntermed'!F$181</f>
        <v>1.0861114475827298</v>
      </c>
      <c r="F114" s="160">
        <f>+'2.2.2.ProdIntermed'!G$181</f>
        <v>1.0674186490149371</v>
      </c>
      <c r="G114" s="160">
        <f t="shared" si="6"/>
        <v>0.98501177623314329</v>
      </c>
      <c r="H114" s="160">
        <f>+'2.2.2.ProdIntermed'!H$181</f>
        <v>0.98501177623314329</v>
      </c>
      <c r="I114" s="160">
        <f t="shared" si="7"/>
        <v>0.98501177623314329</v>
      </c>
      <c r="J114" s="160">
        <f t="shared" si="8"/>
        <v>0.96268258178319388</v>
      </c>
      <c r="K114" s="160">
        <f>+'2.2.2.ProdIntermed'!I$181</f>
        <v>0.96268258178319388</v>
      </c>
      <c r="L114" s="160">
        <f>+'2.2.2.ProdIntermed'!J$181</f>
        <v>1.0245513427973163</v>
      </c>
      <c r="M114" s="160">
        <f>+'2.2.2.ProdIntermed'!K$181</f>
        <v>1.0298434949399453</v>
      </c>
      <c r="N114" s="160">
        <f>+'2.2.2.ProdIntermed'!L$181</f>
        <v>1.0358907338897501</v>
      </c>
    </row>
    <row r="115" spans="1:14" x14ac:dyDescent="0.2">
      <c r="A115" s="1"/>
      <c r="B115" s="144" t="s">
        <v>159</v>
      </c>
      <c r="C115" s="160">
        <f>+'2.2.2.ProdIntermed'!D$181</f>
        <v>1</v>
      </c>
      <c r="D115" s="160">
        <f>+'2.2.2.ProdIntermed'!E$181</f>
        <v>1.0823337409044773</v>
      </c>
      <c r="E115" s="160">
        <f>+'2.2.2.ProdIntermed'!F$181</f>
        <v>1.0861114475827298</v>
      </c>
      <c r="F115" s="160">
        <f>+'2.2.2.ProdIntermed'!G$181</f>
        <v>1.0674186490149371</v>
      </c>
      <c r="G115" s="160">
        <f t="shared" si="6"/>
        <v>0.98501177623314329</v>
      </c>
      <c r="H115" s="160">
        <f>+'2.2.2.ProdIntermed'!H$181</f>
        <v>0.98501177623314329</v>
      </c>
      <c r="I115" s="160">
        <f t="shared" si="7"/>
        <v>0.98501177623314329</v>
      </c>
      <c r="J115" s="160">
        <f t="shared" si="8"/>
        <v>0.96268258178319388</v>
      </c>
      <c r="K115" s="160">
        <f>+'2.2.2.ProdIntermed'!I$181</f>
        <v>0.96268258178319388</v>
      </c>
      <c r="L115" s="160">
        <f>+'2.2.2.ProdIntermed'!J$181</f>
        <v>1.0245513427973163</v>
      </c>
      <c r="M115" s="160">
        <f>+'2.2.2.ProdIntermed'!K$181</f>
        <v>1.0298434949399453</v>
      </c>
      <c r="N115" s="160">
        <f>+'2.2.2.ProdIntermed'!L$181</f>
        <v>1.0358907338897501</v>
      </c>
    </row>
    <row r="116" spans="1:14" x14ac:dyDescent="0.2">
      <c r="A116" s="1"/>
      <c r="B116" s="144" t="s">
        <v>160</v>
      </c>
      <c r="C116" s="160">
        <f>+'2.2.2.ProdIntermed'!D$181</f>
        <v>1</v>
      </c>
      <c r="D116" s="160">
        <f>+'2.2.2.ProdIntermed'!E$181</f>
        <v>1.0823337409044773</v>
      </c>
      <c r="E116" s="160">
        <f>+'2.2.2.ProdIntermed'!F$181</f>
        <v>1.0861114475827298</v>
      </c>
      <c r="F116" s="160">
        <f>+'2.2.2.ProdIntermed'!G$181</f>
        <v>1.0674186490149371</v>
      </c>
      <c r="G116" s="160">
        <f t="shared" si="6"/>
        <v>0.98501177623314329</v>
      </c>
      <c r="H116" s="160">
        <f>+'2.2.2.ProdIntermed'!H$181</f>
        <v>0.98501177623314329</v>
      </c>
      <c r="I116" s="160">
        <f t="shared" si="7"/>
        <v>0.98501177623314329</v>
      </c>
      <c r="J116" s="160">
        <f t="shared" si="8"/>
        <v>0.96268258178319388</v>
      </c>
      <c r="K116" s="160">
        <f>+'2.2.2.ProdIntermed'!I$181</f>
        <v>0.96268258178319388</v>
      </c>
      <c r="L116" s="160">
        <f>+'2.2.2.ProdIntermed'!J$181</f>
        <v>1.0245513427973163</v>
      </c>
      <c r="M116" s="160">
        <f>+'2.2.2.ProdIntermed'!K$181</f>
        <v>1.0298434949399453</v>
      </c>
      <c r="N116" s="160">
        <f>+'2.2.2.ProdIntermed'!L$181</f>
        <v>1.0358907338897501</v>
      </c>
    </row>
    <row r="117" spans="1:14" x14ac:dyDescent="0.2">
      <c r="A117" s="1"/>
      <c r="B117" s="144" t="s">
        <v>161</v>
      </c>
      <c r="C117" s="160">
        <f>+'2.2.2.ProdIntermed'!D$181</f>
        <v>1</v>
      </c>
      <c r="D117" s="160">
        <f>+'2.2.2.ProdIntermed'!E$181</f>
        <v>1.0823337409044773</v>
      </c>
      <c r="E117" s="160">
        <f>+'2.2.2.ProdIntermed'!F$181</f>
        <v>1.0861114475827298</v>
      </c>
      <c r="F117" s="160">
        <f>+'2.2.2.ProdIntermed'!G$181</f>
        <v>1.0674186490149371</v>
      </c>
      <c r="G117" s="160">
        <f t="shared" si="6"/>
        <v>0.98501177623314329</v>
      </c>
      <c r="H117" s="160">
        <f>+'2.2.2.ProdIntermed'!H$181</f>
        <v>0.98501177623314329</v>
      </c>
      <c r="I117" s="160">
        <f t="shared" si="7"/>
        <v>0.98501177623314329</v>
      </c>
      <c r="J117" s="160">
        <f t="shared" si="8"/>
        <v>0.96268258178319388</v>
      </c>
      <c r="K117" s="160">
        <f>+'2.2.2.ProdIntermed'!I$181</f>
        <v>0.96268258178319388</v>
      </c>
      <c r="L117" s="160">
        <f>+'2.2.2.ProdIntermed'!J$181</f>
        <v>1.0245513427973163</v>
      </c>
      <c r="M117" s="160">
        <f>+'2.2.2.ProdIntermed'!K$181</f>
        <v>1.0298434949399453</v>
      </c>
      <c r="N117" s="160">
        <f>+'2.2.2.ProdIntermed'!L$181</f>
        <v>1.0358907338897501</v>
      </c>
    </row>
    <row r="118" spans="1:14" x14ac:dyDescent="0.2">
      <c r="A118" s="1"/>
      <c r="B118" s="144" t="s">
        <v>162</v>
      </c>
      <c r="C118" s="160">
        <f>+'2.2.2.ProdIntermed'!D$181</f>
        <v>1</v>
      </c>
      <c r="D118" s="160">
        <f>+'2.2.2.ProdIntermed'!E$181</f>
        <v>1.0823337409044773</v>
      </c>
      <c r="E118" s="160">
        <f>+'2.2.2.ProdIntermed'!F$181</f>
        <v>1.0861114475827298</v>
      </c>
      <c r="F118" s="160">
        <f>+'2.2.2.ProdIntermed'!G$181</f>
        <v>1.0674186490149371</v>
      </c>
      <c r="G118" s="160">
        <f t="shared" si="6"/>
        <v>0.98501177623314329</v>
      </c>
      <c r="H118" s="160">
        <f>+'2.2.2.ProdIntermed'!H$181</f>
        <v>0.98501177623314329</v>
      </c>
      <c r="I118" s="160">
        <f t="shared" si="7"/>
        <v>0.98501177623314329</v>
      </c>
      <c r="J118" s="160">
        <f t="shared" si="8"/>
        <v>0.96268258178319388</v>
      </c>
      <c r="K118" s="160">
        <f>+'2.2.2.ProdIntermed'!I$181</f>
        <v>0.96268258178319388</v>
      </c>
      <c r="L118" s="160">
        <f>+'2.2.2.ProdIntermed'!J$181</f>
        <v>1.0245513427973163</v>
      </c>
      <c r="M118" s="160">
        <f>+'2.2.2.ProdIntermed'!K$181</f>
        <v>1.0298434949399453</v>
      </c>
      <c r="N118" s="160">
        <f>+'2.2.2.ProdIntermed'!L$181</f>
        <v>1.0358907338897501</v>
      </c>
    </row>
    <row r="119" spans="1:14" x14ac:dyDescent="0.2">
      <c r="A119" s="1"/>
      <c r="B119" s="144" t="s">
        <v>163</v>
      </c>
      <c r="C119" s="160">
        <f>+'2.2.2.ProdIntermed'!D$181</f>
        <v>1</v>
      </c>
      <c r="D119" s="160">
        <f>+'2.2.2.ProdIntermed'!E$181</f>
        <v>1.0823337409044773</v>
      </c>
      <c r="E119" s="160">
        <f>+'2.2.2.ProdIntermed'!F$181</f>
        <v>1.0861114475827298</v>
      </c>
      <c r="F119" s="160">
        <f>+'2.2.2.ProdIntermed'!G$181</f>
        <v>1.0674186490149371</v>
      </c>
      <c r="G119" s="160">
        <f t="shared" si="6"/>
        <v>0.98501177623314329</v>
      </c>
      <c r="H119" s="160">
        <f>+'2.2.2.ProdIntermed'!H$181</f>
        <v>0.98501177623314329</v>
      </c>
      <c r="I119" s="160">
        <f t="shared" si="7"/>
        <v>0.98501177623314329</v>
      </c>
      <c r="J119" s="160">
        <f t="shared" si="8"/>
        <v>0.96268258178319388</v>
      </c>
      <c r="K119" s="160">
        <f>+'2.2.2.ProdIntermed'!I$181</f>
        <v>0.96268258178319388</v>
      </c>
      <c r="L119" s="160">
        <f>+'2.2.2.ProdIntermed'!J$181</f>
        <v>1.0245513427973163</v>
      </c>
      <c r="M119" s="160">
        <f>+'2.2.2.ProdIntermed'!K$181</f>
        <v>1.0298434949399453</v>
      </c>
      <c r="N119" s="160">
        <f>+'2.2.2.ProdIntermed'!L$181</f>
        <v>1.0358907338897501</v>
      </c>
    </row>
    <row r="120" spans="1:14" x14ac:dyDescent="0.2">
      <c r="A120" s="1"/>
      <c r="B120" s="144" t="s">
        <v>164</v>
      </c>
      <c r="C120" s="160">
        <f>+'2.2.2.ProdIntermed'!D$181</f>
        <v>1</v>
      </c>
      <c r="D120" s="160">
        <f>+'2.2.2.ProdIntermed'!E$181</f>
        <v>1.0823337409044773</v>
      </c>
      <c r="E120" s="160">
        <f>+'2.2.2.ProdIntermed'!F$181</f>
        <v>1.0861114475827298</v>
      </c>
      <c r="F120" s="160">
        <f>+'2.2.2.ProdIntermed'!G$181</f>
        <v>1.0674186490149371</v>
      </c>
      <c r="G120" s="160">
        <f t="shared" si="6"/>
        <v>0.98501177623314329</v>
      </c>
      <c r="H120" s="160">
        <f>+'2.2.2.ProdIntermed'!H$181</f>
        <v>0.98501177623314329</v>
      </c>
      <c r="I120" s="160">
        <f t="shared" si="7"/>
        <v>0.98501177623314329</v>
      </c>
      <c r="J120" s="160">
        <f t="shared" si="8"/>
        <v>0.96268258178319388</v>
      </c>
      <c r="K120" s="160">
        <f>+'2.2.2.ProdIntermed'!I$181</f>
        <v>0.96268258178319388</v>
      </c>
      <c r="L120" s="160">
        <f>+'2.2.2.ProdIntermed'!J$181</f>
        <v>1.0245513427973163</v>
      </c>
      <c r="M120" s="160">
        <f>+'2.2.2.ProdIntermed'!K$181</f>
        <v>1.0298434949399453</v>
      </c>
      <c r="N120" s="160">
        <f>+'2.2.2.ProdIntermed'!L$181</f>
        <v>1.0358907338897501</v>
      </c>
    </row>
    <row r="121" spans="1:14" x14ac:dyDescent="0.2">
      <c r="A121" s="1"/>
      <c r="B121" s="144" t="s">
        <v>165</v>
      </c>
      <c r="C121" s="160">
        <f>+'2.2.2.ProdIntermed'!D$181</f>
        <v>1</v>
      </c>
      <c r="D121" s="160">
        <f>+'2.2.2.ProdIntermed'!E$181</f>
        <v>1.0823337409044773</v>
      </c>
      <c r="E121" s="160">
        <f>+'2.2.2.ProdIntermed'!F$181</f>
        <v>1.0861114475827298</v>
      </c>
      <c r="F121" s="160">
        <f>+'2.2.2.ProdIntermed'!G$181</f>
        <v>1.0674186490149371</v>
      </c>
      <c r="G121" s="160">
        <f t="shared" si="6"/>
        <v>0.98501177623314329</v>
      </c>
      <c r="H121" s="160">
        <f>+'2.2.2.ProdIntermed'!H$181</f>
        <v>0.98501177623314329</v>
      </c>
      <c r="I121" s="160">
        <f t="shared" si="7"/>
        <v>0.98501177623314329</v>
      </c>
      <c r="J121" s="160">
        <f t="shared" si="8"/>
        <v>0.96268258178319388</v>
      </c>
      <c r="K121" s="160">
        <f>+'2.2.2.ProdIntermed'!I$181</f>
        <v>0.96268258178319388</v>
      </c>
      <c r="L121" s="160">
        <f>+'2.2.2.ProdIntermed'!J$181</f>
        <v>1.0245513427973163</v>
      </c>
      <c r="M121" s="160">
        <f>+'2.2.2.ProdIntermed'!K$181</f>
        <v>1.0298434949399453</v>
      </c>
      <c r="N121" s="160">
        <f>+'2.2.2.ProdIntermed'!L$181</f>
        <v>1.0358907338897501</v>
      </c>
    </row>
    <row r="122" spans="1:14" x14ac:dyDescent="0.2">
      <c r="A122" s="1"/>
      <c r="B122" s="144" t="s">
        <v>166</v>
      </c>
      <c r="C122" s="160">
        <f>+'2.2.2.ProdIntermed'!D$181</f>
        <v>1</v>
      </c>
      <c r="D122" s="160">
        <f>+'2.2.2.ProdIntermed'!E$181</f>
        <v>1.0823337409044773</v>
      </c>
      <c r="E122" s="160">
        <f>+'2.2.2.ProdIntermed'!F$181</f>
        <v>1.0861114475827298</v>
      </c>
      <c r="F122" s="160">
        <f>+'2.2.2.ProdIntermed'!G$181</f>
        <v>1.0674186490149371</v>
      </c>
      <c r="G122" s="160">
        <f t="shared" si="6"/>
        <v>0.98501177623314329</v>
      </c>
      <c r="H122" s="160">
        <f>+'2.2.2.ProdIntermed'!H$181</f>
        <v>0.98501177623314329</v>
      </c>
      <c r="I122" s="160">
        <f t="shared" si="7"/>
        <v>0.98501177623314329</v>
      </c>
      <c r="J122" s="160">
        <f t="shared" si="8"/>
        <v>0.96268258178319388</v>
      </c>
      <c r="K122" s="160">
        <f>+'2.2.2.ProdIntermed'!I$181</f>
        <v>0.96268258178319388</v>
      </c>
      <c r="L122" s="160">
        <f>+'2.2.2.ProdIntermed'!J$181</f>
        <v>1.0245513427973163</v>
      </c>
      <c r="M122" s="160">
        <f>+'2.2.2.ProdIntermed'!K$181</f>
        <v>1.0298434949399453</v>
      </c>
      <c r="N122" s="160">
        <f>+'2.2.2.ProdIntermed'!L$181</f>
        <v>1.0358907338897501</v>
      </c>
    </row>
    <row r="123" spans="1:14" x14ac:dyDescent="0.2">
      <c r="A123" s="1"/>
      <c r="B123" s="144" t="s">
        <v>167</v>
      </c>
      <c r="C123" s="160">
        <f>+'2.2.2.ProdIntermed'!D$181</f>
        <v>1</v>
      </c>
      <c r="D123" s="160">
        <f>+'2.2.2.ProdIntermed'!E$181</f>
        <v>1.0823337409044773</v>
      </c>
      <c r="E123" s="160">
        <f>+'2.2.2.ProdIntermed'!F$181</f>
        <v>1.0861114475827298</v>
      </c>
      <c r="F123" s="160">
        <f>+'2.2.2.ProdIntermed'!G$181</f>
        <v>1.0674186490149371</v>
      </c>
      <c r="G123" s="160">
        <f t="shared" si="6"/>
        <v>0.98501177623314329</v>
      </c>
      <c r="H123" s="160">
        <f>+'2.2.2.ProdIntermed'!H$181</f>
        <v>0.98501177623314329</v>
      </c>
      <c r="I123" s="160">
        <f t="shared" si="7"/>
        <v>0.98501177623314329</v>
      </c>
      <c r="J123" s="160">
        <f t="shared" si="8"/>
        <v>0.96268258178319388</v>
      </c>
      <c r="K123" s="160">
        <f>+'2.2.2.ProdIntermed'!I$181</f>
        <v>0.96268258178319388</v>
      </c>
      <c r="L123" s="160">
        <f>+'2.2.2.ProdIntermed'!J$181</f>
        <v>1.0245513427973163</v>
      </c>
      <c r="M123" s="160">
        <f>+'2.2.2.ProdIntermed'!K$181</f>
        <v>1.0298434949399453</v>
      </c>
      <c r="N123" s="160">
        <f>+'2.2.2.ProdIntermed'!L$181</f>
        <v>1.0358907338897501</v>
      </c>
    </row>
    <row r="124" spans="1:14" x14ac:dyDescent="0.2">
      <c r="A124" s="1"/>
      <c r="B124" s="144" t="s">
        <v>168</v>
      </c>
      <c r="C124" s="160">
        <f>+'2.2.2.ProdIntermed'!D$181</f>
        <v>1</v>
      </c>
      <c r="D124" s="160">
        <f>+'2.2.2.ProdIntermed'!E$181</f>
        <v>1.0823337409044773</v>
      </c>
      <c r="E124" s="160">
        <f>+'2.2.2.ProdIntermed'!F$181</f>
        <v>1.0861114475827298</v>
      </c>
      <c r="F124" s="160">
        <f>+'2.2.2.ProdIntermed'!G$181</f>
        <v>1.0674186490149371</v>
      </c>
      <c r="G124" s="160">
        <f t="shared" si="6"/>
        <v>0.98501177623314329</v>
      </c>
      <c r="H124" s="160">
        <f>+'2.2.2.ProdIntermed'!H$181</f>
        <v>0.98501177623314329</v>
      </c>
      <c r="I124" s="160">
        <f t="shared" si="7"/>
        <v>0.98501177623314329</v>
      </c>
      <c r="J124" s="160">
        <f t="shared" si="8"/>
        <v>0.96268258178319388</v>
      </c>
      <c r="K124" s="160">
        <f>+'2.2.2.ProdIntermed'!I$181</f>
        <v>0.96268258178319388</v>
      </c>
      <c r="L124" s="160">
        <f>+'2.2.2.ProdIntermed'!J$181</f>
        <v>1.0245513427973163</v>
      </c>
      <c r="M124" s="160">
        <f>+'2.2.2.ProdIntermed'!K$181</f>
        <v>1.0298434949399453</v>
      </c>
      <c r="N124" s="160">
        <f>+'2.2.2.ProdIntermed'!L$181</f>
        <v>1.0358907338897501</v>
      </c>
    </row>
    <row r="125" spans="1:14" x14ac:dyDescent="0.2">
      <c r="A125" s="1"/>
      <c r="B125" s="144" t="s">
        <v>163</v>
      </c>
      <c r="C125" s="160">
        <f>+'2.2.2.ProdIntermed'!D$181</f>
        <v>1</v>
      </c>
      <c r="D125" s="160">
        <f>+'2.2.2.ProdIntermed'!E$181</f>
        <v>1.0823337409044773</v>
      </c>
      <c r="E125" s="160">
        <f>+'2.2.2.ProdIntermed'!F$181</f>
        <v>1.0861114475827298</v>
      </c>
      <c r="F125" s="160">
        <f>+'2.2.2.ProdIntermed'!G$181</f>
        <v>1.0674186490149371</v>
      </c>
      <c r="G125" s="160">
        <f t="shared" si="6"/>
        <v>0.98501177623314329</v>
      </c>
      <c r="H125" s="160">
        <f>+'2.2.2.ProdIntermed'!H$181</f>
        <v>0.98501177623314329</v>
      </c>
      <c r="I125" s="160">
        <f t="shared" si="7"/>
        <v>0.98501177623314329</v>
      </c>
      <c r="J125" s="160">
        <f t="shared" si="8"/>
        <v>0.96268258178319388</v>
      </c>
      <c r="K125" s="160">
        <f>+'2.2.2.ProdIntermed'!I$181</f>
        <v>0.96268258178319388</v>
      </c>
      <c r="L125" s="160">
        <f>+'2.2.2.ProdIntermed'!J$181</f>
        <v>1.0245513427973163</v>
      </c>
      <c r="M125" s="160">
        <f>+'2.2.2.ProdIntermed'!K$181</f>
        <v>1.0298434949399453</v>
      </c>
      <c r="N125" s="160">
        <f>+'2.2.2.ProdIntermed'!L$181</f>
        <v>1.0358907338897501</v>
      </c>
    </row>
    <row r="126" spans="1:14" x14ac:dyDescent="0.2">
      <c r="A126" s="1"/>
      <c r="B126" s="144" t="s">
        <v>169</v>
      </c>
      <c r="C126" s="160">
        <f>+'2.2.2.ProdIntermed'!D$181</f>
        <v>1</v>
      </c>
      <c r="D126" s="160">
        <f>+'2.2.2.ProdIntermed'!E$181</f>
        <v>1.0823337409044773</v>
      </c>
      <c r="E126" s="160">
        <f>+'2.2.2.ProdIntermed'!F$181</f>
        <v>1.0861114475827298</v>
      </c>
      <c r="F126" s="160">
        <f>+'2.2.2.ProdIntermed'!G$181</f>
        <v>1.0674186490149371</v>
      </c>
      <c r="G126" s="160">
        <f t="shared" si="6"/>
        <v>0.98501177623314329</v>
      </c>
      <c r="H126" s="160">
        <f>+'2.2.2.ProdIntermed'!H$181</f>
        <v>0.98501177623314329</v>
      </c>
      <c r="I126" s="160">
        <f t="shared" si="7"/>
        <v>0.98501177623314329</v>
      </c>
      <c r="J126" s="160">
        <f t="shared" si="8"/>
        <v>0.96268258178319388</v>
      </c>
      <c r="K126" s="160">
        <f>+'2.2.2.ProdIntermed'!I$181</f>
        <v>0.96268258178319388</v>
      </c>
      <c r="L126" s="160">
        <f>+'2.2.2.ProdIntermed'!J$181</f>
        <v>1.0245513427973163</v>
      </c>
      <c r="M126" s="160">
        <f>+'2.2.2.ProdIntermed'!K$181</f>
        <v>1.0298434949399453</v>
      </c>
      <c r="N126" s="160">
        <f>+'2.2.2.ProdIntermed'!L$181</f>
        <v>1.0358907338897501</v>
      </c>
    </row>
    <row r="127" spans="1:14" x14ac:dyDescent="0.2">
      <c r="A127" s="1"/>
      <c r="B127" s="144" t="s">
        <v>170</v>
      </c>
      <c r="C127" s="160">
        <f>+'2.2.2.ProdIntermed'!D$181</f>
        <v>1</v>
      </c>
      <c r="D127" s="160">
        <f>+'2.2.2.ProdIntermed'!E$181</f>
        <v>1.0823337409044773</v>
      </c>
      <c r="E127" s="160">
        <f>+'2.2.2.ProdIntermed'!F$181</f>
        <v>1.0861114475827298</v>
      </c>
      <c r="F127" s="160">
        <f>+'2.2.2.ProdIntermed'!G$181</f>
        <v>1.0674186490149371</v>
      </c>
      <c r="G127" s="160">
        <f t="shared" si="6"/>
        <v>0.98501177623314329</v>
      </c>
      <c r="H127" s="160">
        <f>+'2.2.2.ProdIntermed'!H$181</f>
        <v>0.98501177623314329</v>
      </c>
      <c r="I127" s="160">
        <f t="shared" si="7"/>
        <v>0.98501177623314329</v>
      </c>
      <c r="J127" s="160">
        <f t="shared" si="8"/>
        <v>0.96268258178319388</v>
      </c>
      <c r="K127" s="160">
        <f>+'2.2.2.ProdIntermed'!I$181</f>
        <v>0.96268258178319388</v>
      </c>
      <c r="L127" s="160">
        <f>+'2.2.2.ProdIntermed'!J$181</f>
        <v>1.0245513427973163</v>
      </c>
      <c r="M127" s="160">
        <f>+'2.2.2.ProdIntermed'!K$181</f>
        <v>1.0298434949399453</v>
      </c>
      <c r="N127" s="160">
        <f>+'2.2.2.ProdIntermed'!L$181</f>
        <v>1.0358907338897501</v>
      </c>
    </row>
    <row r="128" spans="1:14" x14ac:dyDescent="0.2">
      <c r="A128" s="1"/>
      <c r="B128" s="144" t="s">
        <v>171</v>
      </c>
      <c r="C128" s="160">
        <f>+'2.2.2.ProdIntermed'!D$181</f>
        <v>1</v>
      </c>
      <c r="D128" s="160">
        <f>+'2.2.2.ProdIntermed'!E$181</f>
        <v>1.0823337409044773</v>
      </c>
      <c r="E128" s="160">
        <f>+'2.2.2.ProdIntermed'!F$181</f>
        <v>1.0861114475827298</v>
      </c>
      <c r="F128" s="160">
        <f>+'2.2.2.ProdIntermed'!G$181</f>
        <v>1.0674186490149371</v>
      </c>
      <c r="G128" s="160">
        <f t="shared" si="6"/>
        <v>0.98501177623314329</v>
      </c>
      <c r="H128" s="160">
        <f>+'2.2.2.ProdIntermed'!H$181</f>
        <v>0.98501177623314329</v>
      </c>
      <c r="I128" s="160">
        <f t="shared" si="7"/>
        <v>0.98501177623314329</v>
      </c>
      <c r="J128" s="160">
        <f t="shared" si="8"/>
        <v>0.96268258178319388</v>
      </c>
      <c r="K128" s="160">
        <f>+'2.2.2.ProdIntermed'!I$181</f>
        <v>0.96268258178319388</v>
      </c>
      <c r="L128" s="160">
        <f>+'2.2.2.ProdIntermed'!J$181</f>
        <v>1.0245513427973163</v>
      </c>
      <c r="M128" s="160">
        <f>+'2.2.2.ProdIntermed'!K$181</f>
        <v>1.0298434949399453</v>
      </c>
      <c r="N128" s="160">
        <f>+'2.2.2.ProdIntermed'!L$181</f>
        <v>1.0358907338897501</v>
      </c>
    </row>
    <row r="129" spans="1:14" x14ac:dyDescent="0.2">
      <c r="A129" s="1"/>
      <c r="B129" s="144" t="s">
        <v>92</v>
      </c>
      <c r="C129" s="160">
        <f>+'2.2.2.ProdIntermed'!D$181</f>
        <v>1</v>
      </c>
      <c r="D129" s="160">
        <f>+'2.2.2.ProdIntermed'!E$181</f>
        <v>1.0823337409044773</v>
      </c>
      <c r="E129" s="160">
        <f>+'2.2.2.ProdIntermed'!F$181</f>
        <v>1.0861114475827298</v>
      </c>
      <c r="F129" s="160">
        <f>+'2.2.2.ProdIntermed'!G$181</f>
        <v>1.0674186490149371</v>
      </c>
      <c r="G129" s="160">
        <f t="shared" si="6"/>
        <v>0.98501177623314329</v>
      </c>
      <c r="H129" s="160">
        <f>+'2.2.2.ProdIntermed'!H$181</f>
        <v>0.98501177623314329</v>
      </c>
      <c r="I129" s="160">
        <f t="shared" si="7"/>
        <v>0.98501177623314329</v>
      </c>
      <c r="J129" s="160">
        <f t="shared" si="8"/>
        <v>0.96268258178319388</v>
      </c>
      <c r="K129" s="160">
        <f>+'2.2.2.ProdIntermed'!I$181</f>
        <v>0.96268258178319388</v>
      </c>
      <c r="L129" s="160">
        <f>+'2.2.2.ProdIntermed'!J$181</f>
        <v>1.0245513427973163</v>
      </c>
      <c r="M129" s="160">
        <f>+'2.2.2.ProdIntermed'!K$181</f>
        <v>1.0298434949399453</v>
      </c>
      <c r="N129" s="160">
        <f>+'2.2.2.ProdIntermed'!L$181</f>
        <v>1.0358907338897501</v>
      </c>
    </row>
    <row r="130" spans="1:14" x14ac:dyDescent="0.2">
      <c r="A130" s="1"/>
      <c r="B130" s="144" t="s">
        <v>172</v>
      </c>
      <c r="C130" s="160">
        <f>+'2.2.2.ProdIntermed'!D$181</f>
        <v>1</v>
      </c>
      <c r="D130" s="160">
        <f>+'2.2.2.ProdIntermed'!E$181</f>
        <v>1.0823337409044773</v>
      </c>
      <c r="E130" s="160">
        <f>+'2.2.2.ProdIntermed'!F$181</f>
        <v>1.0861114475827298</v>
      </c>
      <c r="F130" s="160">
        <f>+'2.2.2.ProdIntermed'!G$181</f>
        <v>1.0674186490149371</v>
      </c>
      <c r="G130" s="160">
        <f t="shared" si="6"/>
        <v>0.98501177623314329</v>
      </c>
      <c r="H130" s="160">
        <f>+'2.2.2.ProdIntermed'!H$181</f>
        <v>0.98501177623314329</v>
      </c>
      <c r="I130" s="160">
        <f t="shared" si="7"/>
        <v>0.98501177623314329</v>
      </c>
      <c r="J130" s="160">
        <f t="shared" si="8"/>
        <v>0.96268258178319388</v>
      </c>
      <c r="K130" s="160">
        <f>+'2.2.2.ProdIntermed'!I$181</f>
        <v>0.96268258178319388</v>
      </c>
      <c r="L130" s="160">
        <f>+'2.2.2.ProdIntermed'!J$181</f>
        <v>1.0245513427973163</v>
      </c>
      <c r="M130" s="160">
        <f>+'2.2.2.ProdIntermed'!K$181</f>
        <v>1.0298434949399453</v>
      </c>
      <c r="N130" s="160">
        <f>+'2.2.2.ProdIntermed'!L$181</f>
        <v>1.0358907338897501</v>
      </c>
    </row>
    <row r="131" spans="1:14" x14ac:dyDescent="0.2">
      <c r="A131" s="1"/>
      <c r="B131" s="144" t="s">
        <v>173</v>
      </c>
      <c r="C131" s="160">
        <f>+'2.2.2.ProdIntermed'!D$181</f>
        <v>1</v>
      </c>
      <c r="D131" s="160">
        <f>+'2.2.2.ProdIntermed'!E$181</f>
        <v>1.0823337409044773</v>
      </c>
      <c r="E131" s="160">
        <f>+'2.2.2.ProdIntermed'!F$181</f>
        <v>1.0861114475827298</v>
      </c>
      <c r="F131" s="160">
        <f>+'2.2.2.ProdIntermed'!G$181</f>
        <v>1.0674186490149371</v>
      </c>
      <c r="G131" s="160">
        <f t="shared" si="6"/>
        <v>0.98501177623314329</v>
      </c>
      <c r="H131" s="160">
        <f>+'2.2.2.ProdIntermed'!H$181</f>
        <v>0.98501177623314329</v>
      </c>
      <c r="I131" s="160">
        <f t="shared" si="7"/>
        <v>0.98501177623314329</v>
      </c>
      <c r="J131" s="160">
        <f t="shared" si="8"/>
        <v>0.96268258178319388</v>
      </c>
      <c r="K131" s="160">
        <f>+'2.2.2.ProdIntermed'!I$181</f>
        <v>0.96268258178319388</v>
      </c>
      <c r="L131" s="160">
        <f>+'2.2.2.ProdIntermed'!J$181</f>
        <v>1.0245513427973163</v>
      </c>
      <c r="M131" s="160">
        <f>+'2.2.2.ProdIntermed'!K$181</f>
        <v>1.0298434949399453</v>
      </c>
      <c r="N131" s="160">
        <f>+'2.2.2.ProdIntermed'!L$181</f>
        <v>1.0358907338897501</v>
      </c>
    </row>
    <row r="132" spans="1:14" x14ac:dyDescent="0.2">
      <c r="A132" s="1"/>
      <c r="B132" s="144" t="s">
        <v>174</v>
      </c>
      <c r="C132" s="160">
        <f>+'2.2.2.ProdIntermed'!D$181</f>
        <v>1</v>
      </c>
      <c r="D132" s="160">
        <f>+'2.2.2.ProdIntermed'!E$181</f>
        <v>1.0823337409044773</v>
      </c>
      <c r="E132" s="160">
        <f>+'2.2.2.ProdIntermed'!F$181</f>
        <v>1.0861114475827298</v>
      </c>
      <c r="F132" s="160">
        <f>+'2.2.2.ProdIntermed'!G$181</f>
        <v>1.0674186490149371</v>
      </c>
      <c r="G132" s="160">
        <f t="shared" si="6"/>
        <v>0.98501177623314329</v>
      </c>
      <c r="H132" s="160">
        <f>+'2.2.2.ProdIntermed'!H$181</f>
        <v>0.98501177623314329</v>
      </c>
      <c r="I132" s="160">
        <f t="shared" si="7"/>
        <v>0.98501177623314329</v>
      </c>
      <c r="J132" s="160">
        <f t="shared" si="8"/>
        <v>0.96268258178319388</v>
      </c>
      <c r="K132" s="160">
        <f>+'2.2.2.ProdIntermed'!I$181</f>
        <v>0.96268258178319388</v>
      </c>
      <c r="L132" s="160">
        <f>+'2.2.2.ProdIntermed'!J$181</f>
        <v>1.0245513427973163</v>
      </c>
      <c r="M132" s="160">
        <f>+'2.2.2.ProdIntermed'!K$181</f>
        <v>1.0298434949399453</v>
      </c>
      <c r="N132" s="160">
        <f>+'2.2.2.ProdIntermed'!L$181</f>
        <v>1.0358907338897501</v>
      </c>
    </row>
    <row r="133" spans="1:14" x14ac:dyDescent="0.2">
      <c r="A133" s="1"/>
      <c r="B133" s="144" t="s">
        <v>175</v>
      </c>
      <c r="C133" s="160">
        <f>+'2.2.2.ProdIntermed'!D$181</f>
        <v>1</v>
      </c>
      <c r="D133" s="160">
        <f>+'2.2.2.ProdIntermed'!E$181</f>
        <v>1.0823337409044773</v>
      </c>
      <c r="E133" s="160">
        <f>+'2.2.2.ProdIntermed'!F$181</f>
        <v>1.0861114475827298</v>
      </c>
      <c r="F133" s="160">
        <f>+'2.2.2.ProdIntermed'!G$181</f>
        <v>1.0674186490149371</v>
      </c>
      <c r="G133" s="160">
        <f t="shared" si="6"/>
        <v>0.98501177623314329</v>
      </c>
      <c r="H133" s="160">
        <f>+'2.2.2.ProdIntermed'!H$181</f>
        <v>0.98501177623314329</v>
      </c>
      <c r="I133" s="160">
        <f t="shared" si="7"/>
        <v>0.98501177623314329</v>
      </c>
      <c r="J133" s="160">
        <f t="shared" si="8"/>
        <v>0.96268258178319388</v>
      </c>
      <c r="K133" s="160">
        <f>+'2.2.2.ProdIntermed'!I$181</f>
        <v>0.96268258178319388</v>
      </c>
      <c r="L133" s="160">
        <f>+'2.2.2.ProdIntermed'!J$181</f>
        <v>1.0245513427973163</v>
      </c>
      <c r="M133" s="160">
        <f>+'2.2.2.ProdIntermed'!K$181</f>
        <v>1.0298434949399453</v>
      </c>
      <c r="N133" s="160">
        <f>+'2.2.2.ProdIntermed'!L$181</f>
        <v>1.0358907338897501</v>
      </c>
    </row>
    <row r="134" spans="1:14" x14ac:dyDescent="0.2">
      <c r="A134" s="1"/>
      <c r="B134" s="144" t="s">
        <v>176</v>
      </c>
      <c r="C134" s="160">
        <f>+'2.2.2.ProdIntermed'!D$181</f>
        <v>1</v>
      </c>
      <c r="D134" s="160">
        <f>+'2.2.2.ProdIntermed'!E$181</f>
        <v>1.0823337409044773</v>
      </c>
      <c r="E134" s="160">
        <f>+'2.2.2.ProdIntermed'!F$181</f>
        <v>1.0861114475827298</v>
      </c>
      <c r="F134" s="160">
        <f>+'2.2.2.ProdIntermed'!G$181</f>
        <v>1.0674186490149371</v>
      </c>
      <c r="G134" s="160">
        <f t="shared" si="6"/>
        <v>0.98501177623314329</v>
      </c>
      <c r="H134" s="160">
        <f>+'2.2.2.ProdIntermed'!H$181</f>
        <v>0.98501177623314329</v>
      </c>
      <c r="I134" s="160">
        <f t="shared" si="7"/>
        <v>0.98501177623314329</v>
      </c>
      <c r="J134" s="160">
        <f t="shared" si="8"/>
        <v>0.96268258178319388</v>
      </c>
      <c r="K134" s="160">
        <f>+'2.2.2.ProdIntermed'!I$181</f>
        <v>0.96268258178319388</v>
      </c>
      <c r="L134" s="160">
        <f>+'2.2.2.ProdIntermed'!J$181</f>
        <v>1.0245513427973163</v>
      </c>
      <c r="M134" s="160">
        <f>+'2.2.2.ProdIntermed'!K$181</f>
        <v>1.0298434949399453</v>
      </c>
      <c r="N134" s="160">
        <f>+'2.2.2.ProdIntermed'!L$181</f>
        <v>1.0358907338897501</v>
      </c>
    </row>
    <row r="135" spans="1:14" x14ac:dyDescent="0.2">
      <c r="A135" s="1"/>
      <c r="B135" s="144" t="s">
        <v>177</v>
      </c>
      <c r="C135" s="160">
        <f>+'2.2.2.ProdIntermed'!D$181</f>
        <v>1</v>
      </c>
      <c r="D135" s="160">
        <f>+'2.2.2.ProdIntermed'!E$181</f>
        <v>1.0823337409044773</v>
      </c>
      <c r="E135" s="160">
        <f>+'2.2.2.ProdIntermed'!F$181</f>
        <v>1.0861114475827298</v>
      </c>
      <c r="F135" s="160">
        <f>+'2.2.2.ProdIntermed'!G$181</f>
        <v>1.0674186490149371</v>
      </c>
      <c r="G135" s="160">
        <f t="shared" si="6"/>
        <v>0.98501177623314329</v>
      </c>
      <c r="H135" s="160">
        <f>+'2.2.2.ProdIntermed'!H$181</f>
        <v>0.98501177623314329</v>
      </c>
      <c r="I135" s="160">
        <f t="shared" si="7"/>
        <v>0.98501177623314329</v>
      </c>
      <c r="J135" s="160">
        <f t="shared" si="8"/>
        <v>0.96268258178319388</v>
      </c>
      <c r="K135" s="160">
        <f>+'2.2.2.ProdIntermed'!I$181</f>
        <v>0.96268258178319388</v>
      </c>
      <c r="L135" s="160">
        <f>+'2.2.2.ProdIntermed'!J$181</f>
        <v>1.0245513427973163</v>
      </c>
      <c r="M135" s="160">
        <f>+'2.2.2.ProdIntermed'!K$181</f>
        <v>1.0298434949399453</v>
      </c>
      <c r="N135" s="160">
        <f>+'2.2.2.ProdIntermed'!L$181</f>
        <v>1.0358907338897501</v>
      </c>
    </row>
    <row r="136" spans="1:14" x14ac:dyDescent="0.2">
      <c r="A136" s="1"/>
      <c r="B136" s="144" t="s">
        <v>178</v>
      </c>
      <c r="C136" s="160">
        <f>+'2.2.2.ProdIntermed'!D$181</f>
        <v>1</v>
      </c>
      <c r="D136" s="160">
        <f>+'2.2.2.ProdIntermed'!E$181</f>
        <v>1.0823337409044773</v>
      </c>
      <c r="E136" s="160">
        <f>+'2.2.2.ProdIntermed'!F$181</f>
        <v>1.0861114475827298</v>
      </c>
      <c r="F136" s="160">
        <f>+'2.2.2.ProdIntermed'!G$181</f>
        <v>1.0674186490149371</v>
      </c>
      <c r="G136" s="160">
        <f t="shared" si="6"/>
        <v>0.98501177623314329</v>
      </c>
      <c r="H136" s="160">
        <f>+'2.2.2.ProdIntermed'!H$181</f>
        <v>0.98501177623314329</v>
      </c>
      <c r="I136" s="160">
        <f t="shared" si="7"/>
        <v>0.98501177623314329</v>
      </c>
      <c r="J136" s="160">
        <f t="shared" si="8"/>
        <v>0.96268258178319388</v>
      </c>
      <c r="K136" s="160">
        <f>+'2.2.2.ProdIntermed'!I$181</f>
        <v>0.96268258178319388</v>
      </c>
      <c r="L136" s="160">
        <f>+'2.2.2.ProdIntermed'!J$181</f>
        <v>1.0245513427973163</v>
      </c>
      <c r="M136" s="160">
        <f>+'2.2.2.ProdIntermed'!K$181</f>
        <v>1.0298434949399453</v>
      </c>
      <c r="N136" s="160">
        <f>+'2.2.2.ProdIntermed'!L$181</f>
        <v>1.0358907338897501</v>
      </c>
    </row>
    <row r="137" spans="1:14" x14ac:dyDescent="0.2">
      <c r="A137" s="1"/>
      <c r="B137" s="144" t="s">
        <v>179</v>
      </c>
      <c r="C137" s="160">
        <f>+'2.2.2.ProdIntermed'!D$181</f>
        <v>1</v>
      </c>
      <c r="D137" s="160">
        <f>+'2.2.2.ProdIntermed'!E$181</f>
        <v>1.0823337409044773</v>
      </c>
      <c r="E137" s="160">
        <f>+'2.2.2.ProdIntermed'!F$181</f>
        <v>1.0861114475827298</v>
      </c>
      <c r="F137" s="160">
        <f>+'2.2.2.ProdIntermed'!G$181</f>
        <v>1.0674186490149371</v>
      </c>
      <c r="G137" s="160">
        <f t="shared" si="6"/>
        <v>0.98501177623314329</v>
      </c>
      <c r="H137" s="160">
        <f>+'2.2.2.ProdIntermed'!H$181</f>
        <v>0.98501177623314329</v>
      </c>
      <c r="I137" s="160">
        <f t="shared" si="7"/>
        <v>0.98501177623314329</v>
      </c>
      <c r="J137" s="160">
        <f t="shared" si="8"/>
        <v>0.96268258178319388</v>
      </c>
      <c r="K137" s="160">
        <f>+'2.2.2.ProdIntermed'!I$181</f>
        <v>0.96268258178319388</v>
      </c>
      <c r="L137" s="160">
        <f>+'2.2.2.ProdIntermed'!J$181</f>
        <v>1.0245513427973163</v>
      </c>
      <c r="M137" s="160">
        <f>+'2.2.2.ProdIntermed'!K$181</f>
        <v>1.0298434949399453</v>
      </c>
      <c r="N137" s="160">
        <f>+'2.2.2.ProdIntermed'!L$181</f>
        <v>1.0358907338897501</v>
      </c>
    </row>
    <row r="138" spans="1:14" x14ac:dyDescent="0.2">
      <c r="A138" s="1"/>
      <c r="B138" s="144" t="s">
        <v>180</v>
      </c>
      <c r="C138" s="160">
        <f>+'2.2.2.ProdIntermed'!D$181</f>
        <v>1</v>
      </c>
      <c r="D138" s="160">
        <f>+'2.2.2.ProdIntermed'!E$181</f>
        <v>1.0823337409044773</v>
      </c>
      <c r="E138" s="160">
        <f>+'2.2.2.ProdIntermed'!F$181</f>
        <v>1.0861114475827298</v>
      </c>
      <c r="F138" s="160">
        <f>+'2.2.2.ProdIntermed'!G$181</f>
        <v>1.0674186490149371</v>
      </c>
      <c r="G138" s="160">
        <f t="shared" si="6"/>
        <v>0.98501177623314329</v>
      </c>
      <c r="H138" s="160">
        <f>+'2.2.2.ProdIntermed'!H$181</f>
        <v>0.98501177623314329</v>
      </c>
      <c r="I138" s="160">
        <f t="shared" si="7"/>
        <v>0.98501177623314329</v>
      </c>
      <c r="J138" s="160">
        <f t="shared" si="8"/>
        <v>0.96268258178319388</v>
      </c>
      <c r="K138" s="160">
        <f>+'2.2.2.ProdIntermed'!I$181</f>
        <v>0.96268258178319388</v>
      </c>
      <c r="L138" s="160">
        <f>+'2.2.2.ProdIntermed'!J$181</f>
        <v>1.0245513427973163</v>
      </c>
      <c r="M138" s="160">
        <f>+'2.2.2.ProdIntermed'!K$181</f>
        <v>1.0298434949399453</v>
      </c>
      <c r="N138" s="160">
        <f>+'2.2.2.ProdIntermed'!L$181</f>
        <v>1.0358907338897501</v>
      </c>
    </row>
    <row r="139" spans="1:14" x14ac:dyDescent="0.2">
      <c r="A139" s="1"/>
      <c r="B139" s="144" t="s">
        <v>181</v>
      </c>
      <c r="C139" s="160">
        <f>+'2.2.2.ProdIntermed'!D$181</f>
        <v>1</v>
      </c>
      <c r="D139" s="160">
        <f>+'2.2.2.ProdIntermed'!E$181</f>
        <v>1.0823337409044773</v>
      </c>
      <c r="E139" s="160">
        <f>+'2.2.2.ProdIntermed'!F$181</f>
        <v>1.0861114475827298</v>
      </c>
      <c r="F139" s="160">
        <f>+'2.2.2.ProdIntermed'!G$181</f>
        <v>1.0674186490149371</v>
      </c>
      <c r="G139" s="160">
        <f t="shared" si="6"/>
        <v>0.98501177623314329</v>
      </c>
      <c r="H139" s="160">
        <f>+'2.2.2.ProdIntermed'!H$181</f>
        <v>0.98501177623314329</v>
      </c>
      <c r="I139" s="160">
        <f t="shared" si="7"/>
        <v>0.98501177623314329</v>
      </c>
      <c r="J139" s="160">
        <f t="shared" si="8"/>
        <v>0.96268258178319388</v>
      </c>
      <c r="K139" s="160">
        <f>+'2.2.2.ProdIntermed'!I$181</f>
        <v>0.96268258178319388</v>
      </c>
      <c r="L139" s="160">
        <f>+'2.2.2.ProdIntermed'!J$181</f>
        <v>1.0245513427973163</v>
      </c>
      <c r="M139" s="160">
        <f>+'2.2.2.ProdIntermed'!K$181</f>
        <v>1.0298434949399453</v>
      </c>
      <c r="N139" s="160">
        <f>+'2.2.2.ProdIntermed'!L$181</f>
        <v>1.0358907338897501</v>
      </c>
    </row>
    <row r="140" spans="1:14" x14ac:dyDescent="0.2">
      <c r="A140" s="1"/>
      <c r="B140" s="139" t="s">
        <v>182</v>
      </c>
      <c r="C140" s="160">
        <f>+'2.2.2.ProdIntermed'!D$181</f>
        <v>1</v>
      </c>
      <c r="D140" s="160">
        <f>+'2.2.2.ProdIntermed'!E$181</f>
        <v>1.0823337409044773</v>
      </c>
      <c r="E140" s="160">
        <f>+'2.2.2.ProdIntermed'!F$181</f>
        <v>1.0861114475827298</v>
      </c>
      <c r="F140" s="160">
        <f>+'2.2.2.ProdIntermed'!G$181</f>
        <v>1.0674186490149371</v>
      </c>
      <c r="G140" s="160">
        <f t="shared" si="6"/>
        <v>0.98501177623314329</v>
      </c>
      <c r="H140" s="160">
        <f>+'2.2.2.ProdIntermed'!H$181</f>
        <v>0.98501177623314329</v>
      </c>
      <c r="I140" s="160">
        <f t="shared" si="7"/>
        <v>0.98501177623314329</v>
      </c>
      <c r="J140" s="160">
        <f t="shared" si="8"/>
        <v>0.96268258178319388</v>
      </c>
      <c r="K140" s="160">
        <f>+'2.2.2.ProdIntermed'!I$181</f>
        <v>0.96268258178319388</v>
      </c>
      <c r="L140" s="160">
        <f>+'2.2.2.ProdIntermed'!J$181</f>
        <v>1.0245513427973163</v>
      </c>
      <c r="M140" s="160">
        <f>+'2.2.2.ProdIntermed'!K$181</f>
        <v>1.0298434949399453</v>
      </c>
      <c r="N140" s="160">
        <f>+'2.2.2.ProdIntermed'!L$181</f>
        <v>1.0358907338897501</v>
      </c>
    </row>
    <row r="141" spans="1:14" x14ac:dyDescent="0.2">
      <c r="A141" s="1"/>
      <c r="B141" s="139" t="s">
        <v>183</v>
      </c>
      <c r="C141" s="160">
        <f>+'2.2.2.ProdIntermed'!D$181</f>
        <v>1</v>
      </c>
      <c r="D141" s="160">
        <f>+'2.2.2.ProdIntermed'!E$181</f>
        <v>1.0823337409044773</v>
      </c>
      <c r="E141" s="160">
        <f>+'2.2.2.ProdIntermed'!F$181</f>
        <v>1.0861114475827298</v>
      </c>
      <c r="F141" s="160">
        <f>+'2.2.2.ProdIntermed'!G$181</f>
        <v>1.0674186490149371</v>
      </c>
      <c r="G141" s="160">
        <f t="shared" si="6"/>
        <v>0.98501177623314329</v>
      </c>
      <c r="H141" s="160">
        <f>+'2.2.2.ProdIntermed'!H$181</f>
        <v>0.98501177623314329</v>
      </c>
      <c r="I141" s="160">
        <f t="shared" si="7"/>
        <v>0.98501177623314329</v>
      </c>
      <c r="J141" s="160">
        <f t="shared" si="8"/>
        <v>0.96268258178319388</v>
      </c>
      <c r="K141" s="160">
        <f>+'2.2.2.ProdIntermed'!I$181</f>
        <v>0.96268258178319388</v>
      </c>
      <c r="L141" s="160">
        <f>+'2.2.2.ProdIntermed'!J$181</f>
        <v>1.0245513427973163</v>
      </c>
      <c r="M141" s="160">
        <f>+'2.2.2.ProdIntermed'!K$181</f>
        <v>1.0298434949399453</v>
      </c>
      <c r="N141" s="160">
        <f>+'2.2.2.ProdIntermed'!L$181</f>
        <v>1.0358907338897501</v>
      </c>
    </row>
    <row r="142" spans="1:14" x14ac:dyDescent="0.2">
      <c r="A142" s="1"/>
      <c r="B142" s="139" t="s">
        <v>184</v>
      </c>
      <c r="C142" s="160">
        <f>+'2.2.2.ProdIntermed'!D$181</f>
        <v>1</v>
      </c>
      <c r="D142" s="160">
        <f>+'2.2.2.ProdIntermed'!E$181</f>
        <v>1.0823337409044773</v>
      </c>
      <c r="E142" s="160">
        <f>+'2.2.2.ProdIntermed'!F$181</f>
        <v>1.0861114475827298</v>
      </c>
      <c r="F142" s="160">
        <f>+'2.2.2.ProdIntermed'!G$181</f>
        <v>1.0674186490149371</v>
      </c>
      <c r="G142" s="160">
        <f t="shared" si="6"/>
        <v>0.98501177623314329</v>
      </c>
      <c r="H142" s="160">
        <f>+'2.2.2.ProdIntermed'!H$181</f>
        <v>0.98501177623314329</v>
      </c>
      <c r="I142" s="160">
        <f t="shared" si="7"/>
        <v>0.98501177623314329</v>
      </c>
      <c r="J142" s="160">
        <f t="shared" si="8"/>
        <v>0.96268258178319388</v>
      </c>
      <c r="K142" s="160">
        <f>+'2.2.2.ProdIntermed'!I$181</f>
        <v>0.96268258178319388</v>
      </c>
      <c r="L142" s="160">
        <f>+'2.2.2.ProdIntermed'!J$181</f>
        <v>1.0245513427973163</v>
      </c>
      <c r="M142" s="160">
        <f>+'2.2.2.ProdIntermed'!K$181</f>
        <v>1.0298434949399453</v>
      </c>
      <c r="N142" s="160">
        <f>+'2.2.2.ProdIntermed'!L$181</f>
        <v>1.0358907338897501</v>
      </c>
    </row>
    <row r="143" spans="1:14" x14ac:dyDescent="0.2">
      <c r="A143" s="1"/>
      <c r="B143" s="139" t="s">
        <v>185</v>
      </c>
      <c r="C143" s="160">
        <f>+'2.2.2.ProdIntermed'!D$181</f>
        <v>1</v>
      </c>
      <c r="D143" s="160">
        <f>+'2.2.2.ProdIntermed'!E$181</f>
        <v>1.0823337409044773</v>
      </c>
      <c r="E143" s="160">
        <f>+'2.2.2.ProdIntermed'!F$181</f>
        <v>1.0861114475827298</v>
      </c>
      <c r="F143" s="160">
        <f>+'2.2.2.ProdIntermed'!G$181</f>
        <v>1.0674186490149371</v>
      </c>
      <c r="G143" s="160">
        <f t="shared" si="6"/>
        <v>0.98501177623314329</v>
      </c>
      <c r="H143" s="160">
        <f>+'2.2.2.ProdIntermed'!H$181</f>
        <v>0.98501177623314329</v>
      </c>
      <c r="I143" s="160">
        <f t="shared" si="7"/>
        <v>0.98501177623314329</v>
      </c>
      <c r="J143" s="160">
        <f t="shared" si="8"/>
        <v>0.96268258178319388</v>
      </c>
      <c r="K143" s="160">
        <f>+'2.2.2.ProdIntermed'!I$181</f>
        <v>0.96268258178319388</v>
      </c>
      <c r="L143" s="160">
        <f>+'2.2.2.ProdIntermed'!J$181</f>
        <v>1.0245513427973163</v>
      </c>
      <c r="M143" s="160">
        <f>+'2.2.2.ProdIntermed'!K$181</f>
        <v>1.0298434949399453</v>
      </c>
      <c r="N143" s="160">
        <f>+'2.2.2.ProdIntermed'!L$181</f>
        <v>1.0358907338897501</v>
      </c>
    </row>
    <row r="144" spans="1:14" x14ac:dyDescent="0.2">
      <c r="A144" s="1"/>
      <c r="B144" s="139" t="s">
        <v>186</v>
      </c>
      <c r="C144" s="160">
        <f>+'2.2.2.ProdIntermed'!D$181</f>
        <v>1</v>
      </c>
      <c r="D144" s="160">
        <f>+'2.2.2.ProdIntermed'!E$181</f>
        <v>1.0823337409044773</v>
      </c>
      <c r="E144" s="160">
        <f>+'2.2.2.ProdIntermed'!F$181</f>
        <v>1.0861114475827298</v>
      </c>
      <c r="F144" s="160">
        <f>+'2.2.2.ProdIntermed'!G$181</f>
        <v>1.0674186490149371</v>
      </c>
      <c r="G144" s="160">
        <f t="shared" si="6"/>
        <v>0.98501177623314329</v>
      </c>
      <c r="H144" s="160">
        <f>+'2.2.2.ProdIntermed'!H$181</f>
        <v>0.98501177623314329</v>
      </c>
      <c r="I144" s="160">
        <f t="shared" si="7"/>
        <v>0.98501177623314329</v>
      </c>
      <c r="J144" s="160">
        <f t="shared" si="8"/>
        <v>0.96268258178319388</v>
      </c>
      <c r="K144" s="160">
        <f>+'2.2.2.ProdIntermed'!I$181</f>
        <v>0.96268258178319388</v>
      </c>
      <c r="L144" s="160">
        <f>+'2.2.2.ProdIntermed'!J$181</f>
        <v>1.0245513427973163</v>
      </c>
      <c r="M144" s="160">
        <f>+'2.2.2.ProdIntermed'!K$181</f>
        <v>1.0298434949399453</v>
      </c>
      <c r="N144" s="160">
        <f>+'2.2.2.ProdIntermed'!L$181</f>
        <v>1.0358907338897501</v>
      </c>
    </row>
    <row r="145" spans="1:14" x14ac:dyDescent="0.2">
      <c r="A145" s="1"/>
      <c r="B145" s="139" t="s">
        <v>187</v>
      </c>
      <c r="C145" s="160">
        <f>+'2.2.2.ProdIntermed'!D$181</f>
        <v>1</v>
      </c>
      <c r="D145" s="160">
        <f>+'2.2.2.ProdIntermed'!E$181</f>
        <v>1.0823337409044773</v>
      </c>
      <c r="E145" s="160">
        <f>+'2.2.2.ProdIntermed'!F$181</f>
        <v>1.0861114475827298</v>
      </c>
      <c r="F145" s="160">
        <f>+'2.2.2.ProdIntermed'!G$181</f>
        <v>1.0674186490149371</v>
      </c>
      <c r="G145" s="160">
        <f t="shared" si="6"/>
        <v>0.98501177623314329</v>
      </c>
      <c r="H145" s="160">
        <f>+'2.2.2.ProdIntermed'!H$181</f>
        <v>0.98501177623314329</v>
      </c>
      <c r="I145" s="160">
        <f t="shared" si="7"/>
        <v>0.98501177623314329</v>
      </c>
      <c r="J145" s="160">
        <f t="shared" si="8"/>
        <v>0.96268258178319388</v>
      </c>
      <c r="K145" s="160">
        <f>+'2.2.2.ProdIntermed'!I$181</f>
        <v>0.96268258178319388</v>
      </c>
      <c r="L145" s="160">
        <f>+'2.2.2.ProdIntermed'!J$181</f>
        <v>1.0245513427973163</v>
      </c>
      <c r="M145" s="160">
        <f>+'2.2.2.ProdIntermed'!K$181</f>
        <v>1.0298434949399453</v>
      </c>
      <c r="N145" s="160">
        <f>+'2.2.2.ProdIntermed'!L$181</f>
        <v>1.0358907338897501</v>
      </c>
    </row>
    <row r="146" spans="1:14" x14ac:dyDescent="0.2">
      <c r="A146" s="1"/>
      <c r="B146" s="144" t="s">
        <v>102</v>
      </c>
      <c r="C146" s="160">
        <f>+'2.2.2.ProdIntermed'!D$181</f>
        <v>1</v>
      </c>
      <c r="D146" s="160">
        <f>+'2.2.2.ProdIntermed'!E$181</f>
        <v>1.0823337409044773</v>
      </c>
      <c r="E146" s="160">
        <f>+'2.2.2.ProdIntermed'!F$181</f>
        <v>1.0861114475827298</v>
      </c>
      <c r="F146" s="160">
        <f>+'2.2.2.ProdIntermed'!G$181</f>
        <v>1.0674186490149371</v>
      </c>
      <c r="G146" s="160">
        <f t="shared" si="6"/>
        <v>0.98501177623314329</v>
      </c>
      <c r="H146" s="160">
        <f>+'2.2.2.ProdIntermed'!H$181</f>
        <v>0.98501177623314329</v>
      </c>
      <c r="I146" s="160">
        <f t="shared" si="7"/>
        <v>0.98501177623314329</v>
      </c>
      <c r="J146" s="160">
        <f t="shared" si="8"/>
        <v>0.96268258178319388</v>
      </c>
      <c r="K146" s="160">
        <f>+'2.2.2.ProdIntermed'!I$181</f>
        <v>0.96268258178319388</v>
      </c>
      <c r="L146" s="160">
        <f>+'2.2.2.ProdIntermed'!J$181</f>
        <v>1.0245513427973163</v>
      </c>
      <c r="M146" s="160">
        <f>+'2.2.2.ProdIntermed'!K$181</f>
        <v>1.0298434949399453</v>
      </c>
      <c r="N146" s="160">
        <f>+'2.2.2.ProdIntermed'!L$181</f>
        <v>1.0358907338897501</v>
      </c>
    </row>
    <row r="147" spans="1:14" x14ac:dyDescent="0.2">
      <c r="A147" s="1"/>
      <c r="B147" s="144" t="s">
        <v>188</v>
      </c>
      <c r="C147" s="160">
        <f>+'2.2.2.ProdIntermed'!D$181</f>
        <v>1</v>
      </c>
      <c r="D147" s="160">
        <f>+'2.2.2.ProdIntermed'!E$181</f>
        <v>1.0823337409044773</v>
      </c>
      <c r="E147" s="160">
        <f>+'2.2.2.ProdIntermed'!F$181</f>
        <v>1.0861114475827298</v>
      </c>
      <c r="F147" s="160">
        <f>+'2.2.2.ProdIntermed'!G$181</f>
        <v>1.0674186490149371</v>
      </c>
      <c r="G147" s="160">
        <f t="shared" si="6"/>
        <v>0.98501177623314329</v>
      </c>
      <c r="H147" s="160">
        <f>+'2.2.2.ProdIntermed'!H$181</f>
        <v>0.98501177623314329</v>
      </c>
      <c r="I147" s="160">
        <f t="shared" si="7"/>
        <v>0.98501177623314329</v>
      </c>
      <c r="J147" s="160">
        <f t="shared" si="8"/>
        <v>0.96268258178319388</v>
      </c>
      <c r="K147" s="160">
        <f>+'2.2.2.ProdIntermed'!I$181</f>
        <v>0.96268258178319388</v>
      </c>
      <c r="L147" s="160">
        <f>+'2.2.2.ProdIntermed'!J$181</f>
        <v>1.0245513427973163</v>
      </c>
      <c r="M147" s="160">
        <f>+'2.2.2.ProdIntermed'!K$181</f>
        <v>1.0298434949399453</v>
      </c>
      <c r="N147" s="160">
        <f>+'2.2.2.ProdIntermed'!L$181</f>
        <v>1.0358907338897501</v>
      </c>
    </row>
    <row r="148" spans="1:14" x14ac:dyDescent="0.2">
      <c r="A148" s="1"/>
      <c r="B148" s="144" t="s">
        <v>189</v>
      </c>
      <c r="C148" s="160">
        <f>+'2.2.2.ProdIntermed'!D$181</f>
        <v>1</v>
      </c>
      <c r="D148" s="160">
        <f>+'2.2.2.ProdIntermed'!E$181</f>
        <v>1.0823337409044773</v>
      </c>
      <c r="E148" s="160">
        <f>+'2.2.2.ProdIntermed'!F$181</f>
        <v>1.0861114475827298</v>
      </c>
      <c r="F148" s="160">
        <f>+'2.2.2.ProdIntermed'!G$181</f>
        <v>1.0674186490149371</v>
      </c>
      <c r="G148" s="160">
        <f t="shared" si="6"/>
        <v>0.98501177623314329</v>
      </c>
      <c r="H148" s="160">
        <f>+'2.2.2.ProdIntermed'!H$181</f>
        <v>0.98501177623314329</v>
      </c>
      <c r="I148" s="160">
        <f t="shared" si="7"/>
        <v>0.98501177623314329</v>
      </c>
      <c r="J148" s="160">
        <f t="shared" si="8"/>
        <v>0.96268258178319388</v>
      </c>
      <c r="K148" s="160">
        <f>+'2.2.2.ProdIntermed'!I$181</f>
        <v>0.96268258178319388</v>
      </c>
      <c r="L148" s="160">
        <f>+'2.2.2.ProdIntermed'!J$181</f>
        <v>1.0245513427973163</v>
      </c>
      <c r="M148" s="160">
        <f>+'2.2.2.ProdIntermed'!K$181</f>
        <v>1.0298434949399453</v>
      </c>
      <c r="N148" s="160">
        <f>+'2.2.2.ProdIntermed'!L$181</f>
        <v>1.0358907338897501</v>
      </c>
    </row>
    <row r="149" spans="1:14" x14ac:dyDescent="0.2">
      <c r="A149" s="1"/>
      <c r="B149" s="144" t="s">
        <v>190</v>
      </c>
      <c r="C149" s="160">
        <f>+'2.2.2.ProdIntermed'!D$181</f>
        <v>1</v>
      </c>
      <c r="D149" s="160">
        <f>+'2.2.2.ProdIntermed'!E$181</f>
        <v>1.0823337409044773</v>
      </c>
      <c r="E149" s="160">
        <f>+'2.2.2.ProdIntermed'!F$181</f>
        <v>1.0861114475827298</v>
      </c>
      <c r="F149" s="160">
        <f>+'2.2.2.ProdIntermed'!G$181</f>
        <v>1.0674186490149371</v>
      </c>
      <c r="G149" s="160">
        <f t="shared" si="6"/>
        <v>0.98501177623314329</v>
      </c>
      <c r="H149" s="160">
        <f>+'2.2.2.ProdIntermed'!H$181</f>
        <v>0.98501177623314329</v>
      </c>
      <c r="I149" s="160">
        <f t="shared" si="7"/>
        <v>0.98501177623314329</v>
      </c>
      <c r="J149" s="160">
        <f t="shared" si="8"/>
        <v>0.96268258178319388</v>
      </c>
      <c r="K149" s="160">
        <f>+'2.2.2.ProdIntermed'!I$181</f>
        <v>0.96268258178319388</v>
      </c>
      <c r="L149" s="160">
        <f>+'2.2.2.ProdIntermed'!J$181</f>
        <v>1.0245513427973163</v>
      </c>
      <c r="M149" s="160">
        <f>+'2.2.2.ProdIntermed'!K$181</f>
        <v>1.0298434949399453</v>
      </c>
      <c r="N149" s="160">
        <f>+'2.2.2.ProdIntermed'!L$181</f>
        <v>1.0358907338897501</v>
      </c>
    </row>
    <row r="150" spans="1:14" x14ac:dyDescent="0.2">
      <c r="A150" s="1"/>
      <c r="B150" s="31" t="s">
        <v>35</v>
      </c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</row>
    <row r="151" spans="1:14" x14ac:dyDescent="0.2">
      <c r="A151" s="1"/>
      <c r="B151" s="144" t="s">
        <v>499</v>
      </c>
      <c r="C151" s="160">
        <f>+'2.2.2.ProdIntermed'!D$181</f>
        <v>1</v>
      </c>
      <c r="D151" s="160">
        <f>+'2.2.2.ProdIntermed'!E$181</f>
        <v>1.0823337409044773</v>
      </c>
      <c r="E151" s="160">
        <f>+'2.2.2.ProdIntermed'!F$181</f>
        <v>1.0861114475827298</v>
      </c>
      <c r="F151" s="160">
        <f>+'2.2.2.ProdIntermed'!G$181</f>
        <v>1.0674186490149371</v>
      </c>
      <c r="G151" s="160">
        <f t="shared" si="6"/>
        <v>0.98501177623314329</v>
      </c>
      <c r="H151" s="160">
        <f>+'2.2.2.ProdIntermed'!H$181</f>
        <v>0.98501177623314329</v>
      </c>
      <c r="I151" s="160">
        <f t="shared" si="7"/>
        <v>0.98501177623314329</v>
      </c>
      <c r="J151" s="160">
        <f t="shared" si="8"/>
        <v>0.96268258178319388</v>
      </c>
      <c r="K151" s="160">
        <f>+'2.2.2.ProdIntermed'!I$181</f>
        <v>0.96268258178319388</v>
      </c>
      <c r="L151" s="160">
        <f>+'2.2.2.ProdIntermed'!J$181</f>
        <v>1.0245513427973163</v>
      </c>
      <c r="M151" s="160">
        <f>+'2.2.2.ProdIntermed'!K$181</f>
        <v>1.0298434949399453</v>
      </c>
      <c r="N151" s="160">
        <f>+'2.2.2.ProdIntermed'!L$181</f>
        <v>1.0358907338897501</v>
      </c>
    </row>
    <row r="152" spans="1:14" x14ac:dyDescent="0.2">
      <c r="A152" s="1"/>
      <c r="B152" s="144" t="s">
        <v>191</v>
      </c>
      <c r="C152" s="160">
        <f>+'2.2.2.ProdIntermed'!D$181</f>
        <v>1</v>
      </c>
      <c r="D152" s="160">
        <f>+'2.2.2.ProdIntermed'!E$181</f>
        <v>1.0823337409044773</v>
      </c>
      <c r="E152" s="160">
        <f>+'2.2.2.ProdIntermed'!F$181</f>
        <v>1.0861114475827298</v>
      </c>
      <c r="F152" s="160">
        <f>+'2.2.2.ProdIntermed'!G$181</f>
        <v>1.0674186490149371</v>
      </c>
      <c r="G152" s="160">
        <f t="shared" si="6"/>
        <v>0.98501177623314329</v>
      </c>
      <c r="H152" s="160">
        <f>+'2.2.2.ProdIntermed'!H$181</f>
        <v>0.98501177623314329</v>
      </c>
      <c r="I152" s="160">
        <f t="shared" si="7"/>
        <v>0.98501177623314329</v>
      </c>
      <c r="J152" s="160">
        <f t="shared" si="8"/>
        <v>0.96268258178319388</v>
      </c>
      <c r="K152" s="160">
        <f>+'2.2.2.ProdIntermed'!I$181</f>
        <v>0.96268258178319388</v>
      </c>
      <c r="L152" s="160">
        <f>+'2.2.2.ProdIntermed'!J$181</f>
        <v>1.0245513427973163</v>
      </c>
      <c r="M152" s="160">
        <f>+'2.2.2.ProdIntermed'!K$181</f>
        <v>1.0298434949399453</v>
      </c>
      <c r="N152" s="160">
        <f>+'2.2.2.ProdIntermed'!L$181</f>
        <v>1.0358907338897501</v>
      </c>
    </row>
    <row r="153" spans="1:14" x14ac:dyDescent="0.2">
      <c r="A153" s="1"/>
      <c r="B153" s="144" t="s">
        <v>192</v>
      </c>
      <c r="C153" s="160">
        <f>+'2.2.2.ProdIntermed'!D$181</f>
        <v>1</v>
      </c>
      <c r="D153" s="160">
        <f>+'2.2.2.ProdIntermed'!E$181</f>
        <v>1.0823337409044773</v>
      </c>
      <c r="E153" s="160">
        <f>+'2.2.2.ProdIntermed'!F$181</f>
        <v>1.0861114475827298</v>
      </c>
      <c r="F153" s="160">
        <f>+'2.2.2.ProdIntermed'!G$181</f>
        <v>1.0674186490149371</v>
      </c>
      <c r="G153" s="160">
        <f t="shared" si="6"/>
        <v>0.98501177623314329</v>
      </c>
      <c r="H153" s="160">
        <f>+'2.2.2.ProdIntermed'!H$181</f>
        <v>0.98501177623314329</v>
      </c>
      <c r="I153" s="160">
        <f t="shared" si="7"/>
        <v>0.98501177623314329</v>
      </c>
      <c r="J153" s="160">
        <f t="shared" si="8"/>
        <v>0.96268258178319388</v>
      </c>
      <c r="K153" s="160">
        <f>+'2.2.2.ProdIntermed'!I$181</f>
        <v>0.96268258178319388</v>
      </c>
      <c r="L153" s="160">
        <f>+'2.2.2.ProdIntermed'!J$181</f>
        <v>1.0245513427973163</v>
      </c>
      <c r="M153" s="160">
        <f>+'2.2.2.ProdIntermed'!K$181</f>
        <v>1.0298434949399453</v>
      </c>
      <c r="N153" s="160">
        <f>+'2.2.2.ProdIntermed'!L$181</f>
        <v>1.0358907338897501</v>
      </c>
    </row>
    <row r="154" spans="1:14" x14ac:dyDescent="0.2">
      <c r="A154" s="1"/>
      <c r="B154" s="144" t="s">
        <v>193</v>
      </c>
      <c r="C154" s="160">
        <f>+'2.2.2.ProdIntermed'!D$181</f>
        <v>1</v>
      </c>
      <c r="D154" s="160">
        <f>+'2.2.2.ProdIntermed'!E$181</f>
        <v>1.0823337409044773</v>
      </c>
      <c r="E154" s="160">
        <f>+'2.2.2.ProdIntermed'!F$181</f>
        <v>1.0861114475827298</v>
      </c>
      <c r="F154" s="160">
        <f>+'2.2.2.ProdIntermed'!G$181</f>
        <v>1.0674186490149371</v>
      </c>
      <c r="G154" s="160">
        <f t="shared" si="6"/>
        <v>0.98501177623314329</v>
      </c>
      <c r="H154" s="160">
        <f>+'2.2.2.ProdIntermed'!H$181</f>
        <v>0.98501177623314329</v>
      </c>
      <c r="I154" s="160">
        <f t="shared" si="7"/>
        <v>0.98501177623314329</v>
      </c>
      <c r="J154" s="160">
        <f t="shared" si="8"/>
        <v>0.96268258178319388</v>
      </c>
      <c r="K154" s="160">
        <f>+'2.2.2.ProdIntermed'!I$181</f>
        <v>0.96268258178319388</v>
      </c>
      <c r="L154" s="160">
        <f>+'2.2.2.ProdIntermed'!J$181</f>
        <v>1.0245513427973163</v>
      </c>
      <c r="M154" s="160">
        <f>+'2.2.2.ProdIntermed'!K$181</f>
        <v>1.0298434949399453</v>
      </c>
      <c r="N154" s="160">
        <f>+'2.2.2.ProdIntermed'!L$181</f>
        <v>1.0358907338897501</v>
      </c>
    </row>
    <row r="155" spans="1:14" x14ac:dyDescent="0.2">
      <c r="A155" s="1"/>
      <c r="B155" s="144" t="s">
        <v>194</v>
      </c>
      <c r="C155" s="160">
        <f>+'2.2.2.ProdIntermed'!D$181</f>
        <v>1</v>
      </c>
      <c r="D155" s="160">
        <f>+'2.2.2.ProdIntermed'!E$181</f>
        <v>1.0823337409044773</v>
      </c>
      <c r="E155" s="160">
        <f>+'2.2.2.ProdIntermed'!F$181</f>
        <v>1.0861114475827298</v>
      </c>
      <c r="F155" s="160">
        <f>+'2.2.2.ProdIntermed'!G$181</f>
        <v>1.0674186490149371</v>
      </c>
      <c r="G155" s="160">
        <f t="shared" si="6"/>
        <v>0.98501177623314329</v>
      </c>
      <c r="H155" s="160">
        <f>+'2.2.2.ProdIntermed'!H$181</f>
        <v>0.98501177623314329</v>
      </c>
      <c r="I155" s="160">
        <f t="shared" si="7"/>
        <v>0.98501177623314329</v>
      </c>
      <c r="J155" s="160">
        <f t="shared" si="8"/>
        <v>0.96268258178319388</v>
      </c>
      <c r="K155" s="160">
        <f>+'2.2.2.ProdIntermed'!I$181</f>
        <v>0.96268258178319388</v>
      </c>
      <c r="L155" s="160">
        <f>+'2.2.2.ProdIntermed'!J$181</f>
        <v>1.0245513427973163</v>
      </c>
      <c r="M155" s="160">
        <f>+'2.2.2.ProdIntermed'!K$181</f>
        <v>1.0298434949399453</v>
      </c>
      <c r="N155" s="160">
        <f>+'2.2.2.ProdIntermed'!L$181</f>
        <v>1.0358907338897501</v>
      </c>
    </row>
    <row r="156" spans="1:14" x14ac:dyDescent="0.2">
      <c r="A156" s="1"/>
      <c r="B156" s="144" t="s">
        <v>195</v>
      </c>
      <c r="C156" s="160">
        <f>+'2.2.2.ProdIntermed'!D$181</f>
        <v>1</v>
      </c>
      <c r="D156" s="160">
        <f>+'2.2.2.ProdIntermed'!E$181</f>
        <v>1.0823337409044773</v>
      </c>
      <c r="E156" s="160">
        <f>+'2.2.2.ProdIntermed'!F$181</f>
        <v>1.0861114475827298</v>
      </c>
      <c r="F156" s="160">
        <f>+'2.2.2.ProdIntermed'!G$181</f>
        <v>1.0674186490149371</v>
      </c>
      <c r="G156" s="160">
        <f t="shared" si="6"/>
        <v>0.98501177623314329</v>
      </c>
      <c r="H156" s="160">
        <f>+'2.2.2.ProdIntermed'!H$181</f>
        <v>0.98501177623314329</v>
      </c>
      <c r="I156" s="160">
        <f t="shared" si="7"/>
        <v>0.98501177623314329</v>
      </c>
      <c r="J156" s="160">
        <f t="shared" si="8"/>
        <v>0.96268258178319388</v>
      </c>
      <c r="K156" s="160">
        <f>+'2.2.2.ProdIntermed'!I$181</f>
        <v>0.96268258178319388</v>
      </c>
      <c r="L156" s="160">
        <f>+'2.2.2.ProdIntermed'!J$181</f>
        <v>1.0245513427973163</v>
      </c>
      <c r="M156" s="160">
        <f>+'2.2.2.ProdIntermed'!K$181</f>
        <v>1.0298434949399453</v>
      </c>
      <c r="N156" s="160">
        <f>+'2.2.2.ProdIntermed'!L$181</f>
        <v>1.0358907338897501</v>
      </c>
    </row>
    <row r="157" spans="1:14" x14ac:dyDescent="0.2">
      <c r="A157" s="1"/>
      <c r="B157" s="144" t="s">
        <v>196</v>
      </c>
      <c r="C157" s="160">
        <f>+'2.2.2.ProdIntermed'!D$181</f>
        <v>1</v>
      </c>
      <c r="D157" s="160">
        <f>+'2.2.2.ProdIntermed'!E$181</f>
        <v>1.0823337409044773</v>
      </c>
      <c r="E157" s="160">
        <f>+'2.2.2.ProdIntermed'!F$181</f>
        <v>1.0861114475827298</v>
      </c>
      <c r="F157" s="160">
        <f>+'2.2.2.ProdIntermed'!G$181</f>
        <v>1.0674186490149371</v>
      </c>
      <c r="G157" s="160">
        <f t="shared" si="6"/>
        <v>0.98501177623314329</v>
      </c>
      <c r="H157" s="160">
        <f>+'2.2.2.ProdIntermed'!H$181</f>
        <v>0.98501177623314329</v>
      </c>
      <c r="I157" s="160">
        <f t="shared" si="7"/>
        <v>0.98501177623314329</v>
      </c>
      <c r="J157" s="160">
        <f t="shared" si="8"/>
        <v>0.96268258178319388</v>
      </c>
      <c r="K157" s="160">
        <f>+'2.2.2.ProdIntermed'!I$181</f>
        <v>0.96268258178319388</v>
      </c>
      <c r="L157" s="160">
        <f>+'2.2.2.ProdIntermed'!J$181</f>
        <v>1.0245513427973163</v>
      </c>
      <c r="M157" s="160">
        <f>+'2.2.2.ProdIntermed'!K$181</f>
        <v>1.0298434949399453</v>
      </c>
      <c r="N157" s="160">
        <f>+'2.2.2.ProdIntermed'!L$181</f>
        <v>1.0358907338897501</v>
      </c>
    </row>
    <row r="158" spans="1:14" x14ac:dyDescent="0.2">
      <c r="A158" s="1"/>
      <c r="B158" s="144" t="s">
        <v>197</v>
      </c>
      <c r="C158" s="160">
        <f>+'2.2.2.ProdIntermed'!D$181</f>
        <v>1</v>
      </c>
      <c r="D158" s="160">
        <f>+'2.2.2.ProdIntermed'!E$181</f>
        <v>1.0823337409044773</v>
      </c>
      <c r="E158" s="160">
        <f>+'2.2.2.ProdIntermed'!F$181</f>
        <v>1.0861114475827298</v>
      </c>
      <c r="F158" s="160">
        <f>+'2.2.2.ProdIntermed'!G$181</f>
        <v>1.0674186490149371</v>
      </c>
      <c r="G158" s="160">
        <f t="shared" si="6"/>
        <v>0.98501177623314329</v>
      </c>
      <c r="H158" s="160">
        <f>+'2.2.2.ProdIntermed'!H$181</f>
        <v>0.98501177623314329</v>
      </c>
      <c r="I158" s="160">
        <f t="shared" si="7"/>
        <v>0.98501177623314329</v>
      </c>
      <c r="J158" s="160">
        <f t="shared" si="8"/>
        <v>0.96268258178319388</v>
      </c>
      <c r="K158" s="160">
        <f>+'2.2.2.ProdIntermed'!I$181</f>
        <v>0.96268258178319388</v>
      </c>
      <c r="L158" s="160">
        <f>+'2.2.2.ProdIntermed'!J$181</f>
        <v>1.0245513427973163</v>
      </c>
      <c r="M158" s="160">
        <f>+'2.2.2.ProdIntermed'!K$181</f>
        <v>1.0298434949399453</v>
      </c>
      <c r="N158" s="160">
        <f>+'2.2.2.ProdIntermed'!L$181</f>
        <v>1.0358907338897501</v>
      </c>
    </row>
    <row r="159" spans="1:14" x14ac:dyDescent="0.2">
      <c r="A159" s="1"/>
      <c r="B159" s="139" t="s">
        <v>466</v>
      </c>
      <c r="C159" s="160">
        <f>+'2.2.2.ProdIntermed'!D$181</f>
        <v>1</v>
      </c>
      <c r="D159" s="160">
        <f>+'2.2.2.ProdIntermed'!E$181</f>
        <v>1.0823337409044773</v>
      </c>
      <c r="E159" s="160">
        <f>+'2.2.2.ProdIntermed'!F$181</f>
        <v>1.0861114475827298</v>
      </c>
      <c r="F159" s="160">
        <f>+'2.2.2.ProdIntermed'!G$181</f>
        <v>1.0674186490149371</v>
      </c>
      <c r="G159" s="160">
        <f t="shared" si="6"/>
        <v>0.98501177623314329</v>
      </c>
      <c r="H159" s="160">
        <f>+'2.2.2.ProdIntermed'!H$181</f>
        <v>0.98501177623314329</v>
      </c>
      <c r="I159" s="160">
        <f t="shared" si="7"/>
        <v>0.98501177623314329</v>
      </c>
      <c r="J159" s="160">
        <f t="shared" si="8"/>
        <v>0.96268258178319388</v>
      </c>
      <c r="K159" s="160">
        <f>+'2.2.2.ProdIntermed'!I$181</f>
        <v>0.96268258178319388</v>
      </c>
      <c r="L159" s="160">
        <f>+'2.2.2.ProdIntermed'!J$181</f>
        <v>1.0245513427973163</v>
      </c>
      <c r="M159" s="160">
        <f>+'2.2.2.ProdIntermed'!K$181</f>
        <v>1.0298434949399453</v>
      </c>
      <c r="N159" s="160">
        <f>+'2.2.2.ProdIntermed'!L$181</f>
        <v>1.0358907338897501</v>
      </c>
    </row>
    <row r="160" spans="1:14" x14ac:dyDescent="0.2">
      <c r="A160" s="1"/>
      <c r="B160" s="144" t="s">
        <v>198</v>
      </c>
      <c r="C160" s="160">
        <f>+'2.2.2.ProdIntermed'!D$181</f>
        <v>1</v>
      </c>
      <c r="D160" s="160">
        <f>+'2.2.2.ProdIntermed'!E$181</f>
        <v>1.0823337409044773</v>
      </c>
      <c r="E160" s="160">
        <f>+'2.2.2.ProdIntermed'!F$181</f>
        <v>1.0861114475827298</v>
      </c>
      <c r="F160" s="160">
        <f>+'2.2.2.ProdIntermed'!G$181</f>
        <v>1.0674186490149371</v>
      </c>
      <c r="G160" s="160">
        <f t="shared" si="6"/>
        <v>0.98501177623314329</v>
      </c>
      <c r="H160" s="160">
        <f>+'2.2.2.ProdIntermed'!H$181</f>
        <v>0.98501177623314329</v>
      </c>
      <c r="I160" s="160">
        <f t="shared" si="7"/>
        <v>0.98501177623314329</v>
      </c>
      <c r="J160" s="160">
        <f t="shared" si="8"/>
        <v>0.96268258178319388</v>
      </c>
      <c r="K160" s="160">
        <f>+'2.2.2.ProdIntermed'!I$181</f>
        <v>0.96268258178319388</v>
      </c>
      <c r="L160" s="160">
        <f>+'2.2.2.ProdIntermed'!J$181</f>
        <v>1.0245513427973163</v>
      </c>
      <c r="M160" s="160">
        <f>+'2.2.2.ProdIntermed'!K$181</f>
        <v>1.0298434949399453</v>
      </c>
      <c r="N160" s="160">
        <f>+'2.2.2.ProdIntermed'!L$181</f>
        <v>1.0358907338897501</v>
      </c>
    </row>
    <row r="161" spans="1:14" x14ac:dyDescent="0.2">
      <c r="A161" s="1"/>
      <c r="B161" s="139" t="s">
        <v>103</v>
      </c>
      <c r="C161" s="160">
        <f>+'2.2.2.ProdIntermed'!D$181</f>
        <v>1</v>
      </c>
      <c r="D161" s="160">
        <f>+'2.2.2.ProdIntermed'!E$181</f>
        <v>1.0823337409044773</v>
      </c>
      <c r="E161" s="160">
        <f>+'2.2.2.ProdIntermed'!F$181</f>
        <v>1.0861114475827298</v>
      </c>
      <c r="F161" s="160">
        <f>+'2.2.2.ProdIntermed'!G$181</f>
        <v>1.0674186490149371</v>
      </c>
      <c r="G161" s="160">
        <f t="shared" ref="G161:G199" si="9">+H161</f>
        <v>0.98501177623314329</v>
      </c>
      <c r="H161" s="160">
        <f>+'2.2.2.ProdIntermed'!H$181</f>
        <v>0.98501177623314329</v>
      </c>
      <c r="I161" s="160">
        <f t="shared" ref="I161:I199" si="10">+H161</f>
        <v>0.98501177623314329</v>
      </c>
      <c r="J161" s="160">
        <f t="shared" ref="J161:J199" si="11">+K161</f>
        <v>0.96268258178319388</v>
      </c>
      <c r="K161" s="160">
        <f>+'2.2.2.ProdIntermed'!I$181</f>
        <v>0.96268258178319388</v>
      </c>
      <c r="L161" s="160">
        <f>+'2.2.2.ProdIntermed'!J$181</f>
        <v>1.0245513427973163</v>
      </c>
      <c r="M161" s="160">
        <f>+'2.2.2.ProdIntermed'!K$181</f>
        <v>1.0298434949399453</v>
      </c>
      <c r="N161" s="160">
        <f>+'2.2.2.ProdIntermed'!L$181</f>
        <v>1.0358907338897501</v>
      </c>
    </row>
    <row r="162" spans="1:14" x14ac:dyDescent="0.2">
      <c r="A162" s="1"/>
      <c r="B162" s="139" t="s">
        <v>104</v>
      </c>
      <c r="C162" s="160">
        <f>+'2.2.2.ProdIntermed'!D$181</f>
        <v>1</v>
      </c>
      <c r="D162" s="160">
        <f>+'2.2.2.ProdIntermed'!E$181</f>
        <v>1.0823337409044773</v>
      </c>
      <c r="E162" s="160">
        <f>+'2.2.2.ProdIntermed'!F$181</f>
        <v>1.0861114475827298</v>
      </c>
      <c r="F162" s="160">
        <f>+'2.2.2.ProdIntermed'!G$181</f>
        <v>1.0674186490149371</v>
      </c>
      <c r="G162" s="160">
        <f t="shared" si="9"/>
        <v>0.98501177623314329</v>
      </c>
      <c r="H162" s="160">
        <f>+'2.2.2.ProdIntermed'!H$181</f>
        <v>0.98501177623314329</v>
      </c>
      <c r="I162" s="160">
        <f t="shared" si="10"/>
        <v>0.98501177623314329</v>
      </c>
      <c r="J162" s="160">
        <f t="shared" si="11"/>
        <v>0.96268258178319388</v>
      </c>
      <c r="K162" s="160">
        <f>+'2.2.2.ProdIntermed'!I$181</f>
        <v>0.96268258178319388</v>
      </c>
      <c r="L162" s="160">
        <f>+'2.2.2.ProdIntermed'!J$181</f>
        <v>1.0245513427973163</v>
      </c>
      <c r="M162" s="160">
        <f>+'2.2.2.ProdIntermed'!K$181</f>
        <v>1.0298434949399453</v>
      </c>
      <c r="N162" s="160">
        <f>+'2.2.2.ProdIntermed'!L$181</f>
        <v>1.0358907338897501</v>
      </c>
    </row>
    <row r="163" spans="1:14" x14ac:dyDescent="0.2">
      <c r="A163" s="1"/>
      <c r="B163" s="144" t="s">
        <v>199</v>
      </c>
      <c r="C163" s="160">
        <f>+'2.2.2.ProdIntermed'!D$181</f>
        <v>1</v>
      </c>
      <c r="D163" s="160">
        <f>+'2.2.2.ProdIntermed'!E$181</f>
        <v>1.0823337409044773</v>
      </c>
      <c r="E163" s="160">
        <f>+'2.2.2.ProdIntermed'!F$181</f>
        <v>1.0861114475827298</v>
      </c>
      <c r="F163" s="160">
        <f>+'2.2.2.ProdIntermed'!G$181</f>
        <v>1.0674186490149371</v>
      </c>
      <c r="G163" s="160">
        <f t="shared" si="9"/>
        <v>0.98501177623314329</v>
      </c>
      <c r="H163" s="160">
        <f>+'2.2.2.ProdIntermed'!H$181</f>
        <v>0.98501177623314329</v>
      </c>
      <c r="I163" s="160">
        <f t="shared" si="10"/>
        <v>0.98501177623314329</v>
      </c>
      <c r="J163" s="160">
        <f t="shared" si="11"/>
        <v>0.96268258178319388</v>
      </c>
      <c r="K163" s="160">
        <f>+'2.2.2.ProdIntermed'!I$181</f>
        <v>0.96268258178319388</v>
      </c>
      <c r="L163" s="160">
        <f>+'2.2.2.ProdIntermed'!J$181</f>
        <v>1.0245513427973163</v>
      </c>
      <c r="M163" s="160">
        <f>+'2.2.2.ProdIntermed'!K$181</f>
        <v>1.0298434949399453</v>
      </c>
      <c r="N163" s="160">
        <f>+'2.2.2.ProdIntermed'!L$181</f>
        <v>1.0358907338897501</v>
      </c>
    </row>
    <row r="164" spans="1:14" x14ac:dyDescent="0.2">
      <c r="A164" s="1"/>
      <c r="B164" s="144" t="s">
        <v>200</v>
      </c>
      <c r="C164" s="160">
        <f>+'2.2.2.ProdIntermed'!D$181</f>
        <v>1</v>
      </c>
      <c r="D164" s="160">
        <f>+'2.2.2.ProdIntermed'!E$181</f>
        <v>1.0823337409044773</v>
      </c>
      <c r="E164" s="160">
        <f>+'2.2.2.ProdIntermed'!F$181</f>
        <v>1.0861114475827298</v>
      </c>
      <c r="F164" s="160">
        <f>+'2.2.2.ProdIntermed'!G$181</f>
        <v>1.0674186490149371</v>
      </c>
      <c r="G164" s="160">
        <f t="shared" si="9"/>
        <v>0.98501177623314329</v>
      </c>
      <c r="H164" s="160">
        <f>+'2.2.2.ProdIntermed'!H$181</f>
        <v>0.98501177623314329</v>
      </c>
      <c r="I164" s="160">
        <f t="shared" si="10"/>
        <v>0.98501177623314329</v>
      </c>
      <c r="J164" s="160">
        <f t="shared" si="11"/>
        <v>0.96268258178319388</v>
      </c>
      <c r="K164" s="160">
        <f>+'2.2.2.ProdIntermed'!I$181</f>
        <v>0.96268258178319388</v>
      </c>
      <c r="L164" s="160">
        <f>+'2.2.2.ProdIntermed'!J$181</f>
        <v>1.0245513427973163</v>
      </c>
      <c r="M164" s="160">
        <f>+'2.2.2.ProdIntermed'!K$181</f>
        <v>1.0298434949399453</v>
      </c>
      <c r="N164" s="160">
        <f>+'2.2.2.ProdIntermed'!L$181</f>
        <v>1.0358907338897501</v>
      </c>
    </row>
    <row r="165" spans="1:14" x14ac:dyDescent="0.2">
      <c r="A165" s="1"/>
      <c r="B165" s="144" t="s">
        <v>201</v>
      </c>
      <c r="C165" s="160">
        <f>+'2.2.2.ProdIntermed'!D$181</f>
        <v>1</v>
      </c>
      <c r="D165" s="160">
        <f>+'2.2.2.ProdIntermed'!E$181</f>
        <v>1.0823337409044773</v>
      </c>
      <c r="E165" s="160">
        <f>+'2.2.2.ProdIntermed'!F$181</f>
        <v>1.0861114475827298</v>
      </c>
      <c r="F165" s="160">
        <f>+'2.2.2.ProdIntermed'!G$181</f>
        <v>1.0674186490149371</v>
      </c>
      <c r="G165" s="160">
        <f t="shared" si="9"/>
        <v>0.98501177623314329</v>
      </c>
      <c r="H165" s="160">
        <f>+'2.2.2.ProdIntermed'!H$181</f>
        <v>0.98501177623314329</v>
      </c>
      <c r="I165" s="160">
        <f t="shared" si="10"/>
        <v>0.98501177623314329</v>
      </c>
      <c r="J165" s="160">
        <f t="shared" si="11"/>
        <v>0.96268258178319388</v>
      </c>
      <c r="K165" s="160">
        <f>+'2.2.2.ProdIntermed'!I$181</f>
        <v>0.96268258178319388</v>
      </c>
      <c r="L165" s="160">
        <f>+'2.2.2.ProdIntermed'!J$181</f>
        <v>1.0245513427973163</v>
      </c>
      <c r="M165" s="160">
        <f>+'2.2.2.ProdIntermed'!K$181</f>
        <v>1.0298434949399453</v>
      </c>
      <c r="N165" s="160">
        <f>+'2.2.2.ProdIntermed'!L$181</f>
        <v>1.0358907338897501</v>
      </c>
    </row>
    <row r="166" spans="1:14" x14ac:dyDescent="0.2">
      <c r="A166" s="1"/>
      <c r="B166" s="144" t="s">
        <v>202</v>
      </c>
      <c r="C166" s="160">
        <f>+'2.2.2.ProdIntermed'!D$181</f>
        <v>1</v>
      </c>
      <c r="D166" s="160">
        <f>+'2.2.2.ProdIntermed'!E$181</f>
        <v>1.0823337409044773</v>
      </c>
      <c r="E166" s="160">
        <f>+'2.2.2.ProdIntermed'!F$181</f>
        <v>1.0861114475827298</v>
      </c>
      <c r="F166" s="160">
        <f>+'2.2.2.ProdIntermed'!G$181</f>
        <v>1.0674186490149371</v>
      </c>
      <c r="G166" s="160">
        <f t="shared" si="9"/>
        <v>0.98501177623314329</v>
      </c>
      <c r="H166" s="160">
        <f>+'2.2.2.ProdIntermed'!H$181</f>
        <v>0.98501177623314329</v>
      </c>
      <c r="I166" s="160">
        <f t="shared" si="10"/>
        <v>0.98501177623314329</v>
      </c>
      <c r="J166" s="160">
        <f t="shared" si="11"/>
        <v>0.96268258178319388</v>
      </c>
      <c r="K166" s="160">
        <f>+'2.2.2.ProdIntermed'!I$181</f>
        <v>0.96268258178319388</v>
      </c>
      <c r="L166" s="160">
        <f>+'2.2.2.ProdIntermed'!J$181</f>
        <v>1.0245513427973163</v>
      </c>
      <c r="M166" s="160">
        <f>+'2.2.2.ProdIntermed'!K$181</f>
        <v>1.0298434949399453</v>
      </c>
      <c r="N166" s="160">
        <f>+'2.2.2.ProdIntermed'!L$181</f>
        <v>1.0358907338897501</v>
      </c>
    </row>
    <row r="167" spans="1:14" x14ac:dyDescent="0.2">
      <c r="A167" s="1"/>
      <c r="B167" s="144" t="s">
        <v>203</v>
      </c>
      <c r="C167" s="160">
        <f>+'2.2.2.ProdIntermed'!D$181</f>
        <v>1</v>
      </c>
      <c r="D167" s="160">
        <f>+'2.2.2.ProdIntermed'!E$181</f>
        <v>1.0823337409044773</v>
      </c>
      <c r="E167" s="160">
        <f>+'2.2.2.ProdIntermed'!F$181</f>
        <v>1.0861114475827298</v>
      </c>
      <c r="F167" s="160">
        <f>+'2.2.2.ProdIntermed'!G$181</f>
        <v>1.0674186490149371</v>
      </c>
      <c r="G167" s="160">
        <f t="shared" si="9"/>
        <v>0.98501177623314329</v>
      </c>
      <c r="H167" s="160">
        <f>+'2.2.2.ProdIntermed'!H$181</f>
        <v>0.98501177623314329</v>
      </c>
      <c r="I167" s="160">
        <f t="shared" si="10"/>
        <v>0.98501177623314329</v>
      </c>
      <c r="J167" s="160">
        <f t="shared" si="11"/>
        <v>0.96268258178319388</v>
      </c>
      <c r="K167" s="160">
        <f>+'2.2.2.ProdIntermed'!I$181</f>
        <v>0.96268258178319388</v>
      </c>
      <c r="L167" s="160">
        <f>+'2.2.2.ProdIntermed'!J$181</f>
        <v>1.0245513427973163</v>
      </c>
      <c r="M167" s="160">
        <f>+'2.2.2.ProdIntermed'!K$181</f>
        <v>1.0298434949399453</v>
      </c>
      <c r="N167" s="160">
        <f>+'2.2.2.ProdIntermed'!L$181</f>
        <v>1.0358907338897501</v>
      </c>
    </row>
    <row r="168" spans="1:14" x14ac:dyDescent="0.2">
      <c r="A168" s="1"/>
      <c r="B168" s="144" t="s">
        <v>204</v>
      </c>
      <c r="C168" s="160">
        <f>+'2.2.2.ProdIntermed'!D$181</f>
        <v>1</v>
      </c>
      <c r="D168" s="160">
        <f>+'2.2.2.ProdIntermed'!E$181</f>
        <v>1.0823337409044773</v>
      </c>
      <c r="E168" s="160">
        <f>+'2.2.2.ProdIntermed'!F$181</f>
        <v>1.0861114475827298</v>
      </c>
      <c r="F168" s="160">
        <f>+'2.2.2.ProdIntermed'!G$181</f>
        <v>1.0674186490149371</v>
      </c>
      <c r="G168" s="160">
        <f t="shared" si="9"/>
        <v>0.98501177623314329</v>
      </c>
      <c r="H168" s="160">
        <f>+'2.2.2.ProdIntermed'!H$181</f>
        <v>0.98501177623314329</v>
      </c>
      <c r="I168" s="160">
        <f t="shared" si="10"/>
        <v>0.98501177623314329</v>
      </c>
      <c r="J168" s="160">
        <f t="shared" si="11"/>
        <v>0.96268258178319388</v>
      </c>
      <c r="K168" s="160">
        <f>+'2.2.2.ProdIntermed'!I$181</f>
        <v>0.96268258178319388</v>
      </c>
      <c r="L168" s="160">
        <f>+'2.2.2.ProdIntermed'!J$181</f>
        <v>1.0245513427973163</v>
      </c>
      <c r="M168" s="160">
        <f>+'2.2.2.ProdIntermed'!K$181</f>
        <v>1.0298434949399453</v>
      </c>
      <c r="N168" s="160">
        <f>+'2.2.2.ProdIntermed'!L$181</f>
        <v>1.0358907338897501</v>
      </c>
    </row>
    <row r="169" spans="1:14" x14ac:dyDescent="0.2">
      <c r="A169" s="1"/>
      <c r="B169" s="144" t="s">
        <v>205</v>
      </c>
      <c r="C169" s="160">
        <f>+'2.2.2.ProdIntermed'!D$181</f>
        <v>1</v>
      </c>
      <c r="D169" s="160">
        <f>+'2.2.2.ProdIntermed'!E$181</f>
        <v>1.0823337409044773</v>
      </c>
      <c r="E169" s="160">
        <f>+'2.2.2.ProdIntermed'!F$181</f>
        <v>1.0861114475827298</v>
      </c>
      <c r="F169" s="160">
        <f>+'2.2.2.ProdIntermed'!G$181</f>
        <v>1.0674186490149371</v>
      </c>
      <c r="G169" s="160">
        <f t="shared" si="9"/>
        <v>0.98501177623314329</v>
      </c>
      <c r="H169" s="160">
        <f>+'2.2.2.ProdIntermed'!H$181</f>
        <v>0.98501177623314329</v>
      </c>
      <c r="I169" s="160">
        <f t="shared" si="10"/>
        <v>0.98501177623314329</v>
      </c>
      <c r="J169" s="160">
        <f t="shared" si="11"/>
        <v>0.96268258178319388</v>
      </c>
      <c r="K169" s="160">
        <f>+'2.2.2.ProdIntermed'!I$181</f>
        <v>0.96268258178319388</v>
      </c>
      <c r="L169" s="160">
        <f>+'2.2.2.ProdIntermed'!J$181</f>
        <v>1.0245513427973163</v>
      </c>
      <c r="M169" s="160">
        <f>+'2.2.2.ProdIntermed'!K$181</f>
        <v>1.0298434949399453</v>
      </c>
      <c r="N169" s="160">
        <f>+'2.2.2.ProdIntermed'!L$181</f>
        <v>1.0358907338897501</v>
      </c>
    </row>
    <row r="170" spans="1:14" x14ac:dyDescent="0.2">
      <c r="A170" s="1"/>
      <c r="B170" s="144" t="s">
        <v>206</v>
      </c>
      <c r="C170" s="160">
        <f>+'2.2.2.ProdIntermed'!D$181</f>
        <v>1</v>
      </c>
      <c r="D170" s="160">
        <f>+'2.2.2.ProdIntermed'!E$181</f>
        <v>1.0823337409044773</v>
      </c>
      <c r="E170" s="160">
        <f>+'2.2.2.ProdIntermed'!F$181</f>
        <v>1.0861114475827298</v>
      </c>
      <c r="F170" s="160">
        <f>+'2.2.2.ProdIntermed'!G$181</f>
        <v>1.0674186490149371</v>
      </c>
      <c r="G170" s="160">
        <f t="shared" si="9"/>
        <v>0.98501177623314329</v>
      </c>
      <c r="H170" s="160">
        <f>+'2.2.2.ProdIntermed'!H$181</f>
        <v>0.98501177623314329</v>
      </c>
      <c r="I170" s="160">
        <f t="shared" si="10"/>
        <v>0.98501177623314329</v>
      </c>
      <c r="J170" s="160">
        <f t="shared" si="11"/>
        <v>0.96268258178319388</v>
      </c>
      <c r="K170" s="160">
        <f>+'2.2.2.ProdIntermed'!I$181</f>
        <v>0.96268258178319388</v>
      </c>
      <c r="L170" s="160">
        <f>+'2.2.2.ProdIntermed'!J$181</f>
        <v>1.0245513427973163</v>
      </c>
      <c r="M170" s="160">
        <f>+'2.2.2.ProdIntermed'!K$181</f>
        <v>1.0298434949399453</v>
      </c>
      <c r="N170" s="160">
        <f>+'2.2.2.ProdIntermed'!L$181</f>
        <v>1.0358907338897501</v>
      </c>
    </row>
    <row r="171" spans="1:14" x14ac:dyDescent="0.2">
      <c r="A171" s="1"/>
      <c r="B171" s="144" t="s">
        <v>207</v>
      </c>
      <c r="C171" s="160">
        <f>+'2.2.2.ProdIntermed'!D$181</f>
        <v>1</v>
      </c>
      <c r="D171" s="160">
        <f>+'2.2.2.ProdIntermed'!E$181</f>
        <v>1.0823337409044773</v>
      </c>
      <c r="E171" s="160">
        <f>+'2.2.2.ProdIntermed'!F$181</f>
        <v>1.0861114475827298</v>
      </c>
      <c r="F171" s="160">
        <f>+'2.2.2.ProdIntermed'!G$181</f>
        <v>1.0674186490149371</v>
      </c>
      <c r="G171" s="160">
        <f t="shared" si="9"/>
        <v>0.98501177623314329</v>
      </c>
      <c r="H171" s="160">
        <f>+'2.2.2.ProdIntermed'!H$181</f>
        <v>0.98501177623314329</v>
      </c>
      <c r="I171" s="160">
        <f t="shared" si="10"/>
        <v>0.98501177623314329</v>
      </c>
      <c r="J171" s="160">
        <f t="shared" si="11"/>
        <v>0.96268258178319388</v>
      </c>
      <c r="K171" s="160">
        <f>+'2.2.2.ProdIntermed'!I$181</f>
        <v>0.96268258178319388</v>
      </c>
      <c r="L171" s="160">
        <f>+'2.2.2.ProdIntermed'!J$181</f>
        <v>1.0245513427973163</v>
      </c>
      <c r="M171" s="160">
        <f>+'2.2.2.ProdIntermed'!K$181</f>
        <v>1.0298434949399453</v>
      </c>
      <c r="N171" s="160">
        <f>+'2.2.2.ProdIntermed'!L$181</f>
        <v>1.0358907338897501</v>
      </c>
    </row>
    <row r="172" spans="1:14" x14ac:dyDescent="0.2">
      <c r="A172" s="1"/>
      <c r="B172" s="144" t="s">
        <v>208</v>
      </c>
      <c r="C172" s="160">
        <f>+'2.2.2.ProdIntermed'!D$181</f>
        <v>1</v>
      </c>
      <c r="D172" s="160">
        <f>+'2.2.2.ProdIntermed'!E$181</f>
        <v>1.0823337409044773</v>
      </c>
      <c r="E172" s="160">
        <f>+'2.2.2.ProdIntermed'!F$181</f>
        <v>1.0861114475827298</v>
      </c>
      <c r="F172" s="160">
        <f>+'2.2.2.ProdIntermed'!G$181</f>
        <v>1.0674186490149371</v>
      </c>
      <c r="G172" s="160">
        <f t="shared" si="9"/>
        <v>0.98501177623314329</v>
      </c>
      <c r="H172" s="160">
        <f>+'2.2.2.ProdIntermed'!H$181</f>
        <v>0.98501177623314329</v>
      </c>
      <c r="I172" s="160">
        <f t="shared" si="10"/>
        <v>0.98501177623314329</v>
      </c>
      <c r="J172" s="160">
        <f t="shared" si="11"/>
        <v>0.96268258178319388</v>
      </c>
      <c r="K172" s="160">
        <f>+'2.2.2.ProdIntermed'!I$181</f>
        <v>0.96268258178319388</v>
      </c>
      <c r="L172" s="160">
        <f>+'2.2.2.ProdIntermed'!J$181</f>
        <v>1.0245513427973163</v>
      </c>
      <c r="M172" s="160">
        <f>+'2.2.2.ProdIntermed'!K$181</f>
        <v>1.0298434949399453</v>
      </c>
      <c r="N172" s="160">
        <f>+'2.2.2.ProdIntermed'!L$181</f>
        <v>1.0358907338897501</v>
      </c>
    </row>
    <row r="173" spans="1:14" x14ac:dyDescent="0.2">
      <c r="A173" s="1"/>
      <c r="B173" s="144" t="s">
        <v>209</v>
      </c>
      <c r="C173" s="160">
        <f>+'2.2.2.ProdIntermed'!D$181</f>
        <v>1</v>
      </c>
      <c r="D173" s="160">
        <f>+'2.2.2.ProdIntermed'!E$181</f>
        <v>1.0823337409044773</v>
      </c>
      <c r="E173" s="160">
        <f>+'2.2.2.ProdIntermed'!F$181</f>
        <v>1.0861114475827298</v>
      </c>
      <c r="F173" s="160">
        <f>+'2.2.2.ProdIntermed'!G$181</f>
        <v>1.0674186490149371</v>
      </c>
      <c r="G173" s="160">
        <f t="shared" si="9"/>
        <v>0.98501177623314329</v>
      </c>
      <c r="H173" s="160">
        <f>+'2.2.2.ProdIntermed'!H$181</f>
        <v>0.98501177623314329</v>
      </c>
      <c r="I173" s="160">
        <f t="shared" si="10"/>
        <v>0.98501177623314329</v>
      </c>
      <c r="J173" s="160">
        <f t="shared" si="11"/>
        <v>0.96268258178319388</v>
      </c>
      <c r="K173" s="160">
        <f>+'2.2.2.ProdIntermed'!I$181</f>
        <v>0.96268258178319388</v>
      </c>
      <c r="L173" s="160">
        <f>+'2.2.2.ProdIntermed'!J$181</f>
        <v>1.0245513427973163</v>
      </c>
      <c r="M173" s="160">
        <f>+'2.2.2.ProdIntermed'!K$181</f>
        <v>1.0298434949399453</v>
      </c>
      <c r="N173" s="160">
        <f>+'2.2.2.ProdIntermed'!L$181</f>
        <v>1.0358907338897501</v>
      </c>
    </row>
    <row r="174" spans="1:14" x14ac:dyDescent="0.2">
      <c r="A174" s="1"/>
      <c r="B174" s="144" t="s">
        <v>210</v>
      </c>
      <c r="C174" s="160">
        <f>+'2.2.2.ProdIntermed'!D$181</f>
        <v>1</v>
      </c>
      <c r="D174" s="160">
        <f>+'2.2.2.ProdIntermed'!E$181</f>
        <v>1.0823337409044773</v>
      </c>
      <c r="E174" s="160">
        <f>+'2.2.2.ProdIntermed'!F$181</f>
        <v>1.0861114475827298</v>
      </c>
      <c r="F174" s="160">
        <f>+'2.2.2.ProdIntermed'!G$181</f>
        <v>1.0674186490149371</v>
      </c>
      <c r="G174" s="160">
        <f t="shared" si="9"/>
        <v>0.98501177623314329</v>
      </c>
      <c r="H174" s="160">
        <f>+'2.2.2.ProdIntermed'!H$181</f>
        <v>0.98501177623314329</v>
      </c>
      <c r="I174" s="160">
        <f t="shared" si="10"/>
        <v>0.98501177623314329</v>
      </c>
      <c r="J174" s="160">
        <f t="shared" si="11"/>
        <v>0.96268258178319388</v>
      </c>
      <c r="K174" s="160">
        <f>+'2.2.2.ProdIntermed'!I$181</f>
        <v>0.96268258178319388</v>
      </c>
      <c r="L174" s="160">
        <f>+'2.2.2.ProdIntermed'!J$181</f>
        <v>1.0245513427973163</v>
      </c>
      <c r="M174" s="160">
        <f>+'2.2.2.ProdIntermed'!K$181</f>
        <v>1.0298434949399453</v>
      </c>
      <c r="N174" s="160">
        <f>+'2.2.2.ProdIntermed'!L$181</f>
        <v>1.0358907338897501</v>
      </c>
    </row>
    <row r="175" spans="1:14" x14ac:dyDescent="0.2">
      <c r="A175" s="1"/>
      <c r="B175" s="144" t="s">
        <v>211</v>
      </c>
      <c r="C175" s="160">
        <f>+'2.2.2.ProdIntermed'!D$181</f>
        <v>1</v>
      </c>
      <c r="D175" s="160">
        <f>+'2.2.2.ProdIntermed'!E$181</f>
        <v>1.0823337409044773</v>
      </c>
      <c r="E175" s="160">
        <f>+'2.2.2.ProdIntermed'!F$181</f>
        <v>1.0861114475827298</v>
      </c>
      <c r="F175" s="160">
        <f>+'2.2.2.ProdIntermed'!G$181</f>
        <v>1.0674186490149371</v>
      </c>
      <c r="G175" s="160">
        <f t="shared" si="9"/>
        <v>0.98501177623314329</v>
      </c>
      <c r="H175" s="160">
        <f>+'2.2.2.ProdIntermed'!H$181</f>
        <v>0.98501177623314329</v>
      </c>
      <c r="I175" s="160">
        <f t="shared" si="10"/>
        <v>0.98501177623314329</v>
      </c>
      <c r="J175" s="160">
        <f t="shared" si="11"/>
        <v>0.96268258178319388</v>
      </c>
      <c r="K175" s="160">
        <f>+'2.2.2.ProdIntermed'!I$181</f>
        <v>0.96268258178319388</v>
      </c>
      <c r="L175" s="160">
        <f>+'2.2.2.ProdIntermed'!J$181</f>
        <v>1.0245513427973163</v>
      </c>
      <c r="M175" s="160">
        <f>+'2.2.2.ProdIntermed'!K$181</f>
        <v>1.0298434949399453</v>
      </c>
      <c r="N175" s="160">
        <f>+'2.2.2.ProdIntermed'!L$181</f>
        <v>1.0358907338897501</v>
      </c>
    </row>
    <row r="176" spans="1:14" x14ac:dyDescent="0.2">
      <c r="A176" s="1"/>
      <c r="B176" s="144" t="s">
        <v>212</v>
      </c>
      <c r="C176" s="160">
        <f>+'2.2.2.ProdIntermed'!D$181</f>
        <v>1</v>
      </c>
      <c r="D176" s="160">
        <f>+'2.2.2.ProdIntermed'!E$181</f>
        <v>1.0823337409044773</v>
      </c>
      <c r="E176" s="160">
        <f>+'2.2.2.ProdIntermed'!F$181</f>
        <v>1.0861114475827298</v>
      </c>
      <c r="F176" s="160">
        <f>+'2.2.2.ProdIntermed'!G$181</f>
        <v>1.0674186490149371</v>
      </c>
      <c r="G176" s="160">
        <f t="shared" si="9"/>
        <v>0.98501177623314329</v>
      </c>
      <c r="H176" s="160">
        <f>+'2.2.2.ProdIntermed'!H$181</f>
        <v>0.98501177623314329</v>
      </c>
      <c r="I176" s="160">
        <f t="shared" si="10"/>
        <v>0.98501177623314329</v>
      </c>
      <c r="J176" s="160">
        <f t="shared" si="11"/>
        <v>0.96268258178319388</v>
      </c>
      <c r="K176" s="160">
        <f>+'2.2.2.ProdIntermed'!I$181</f>
        <v>0.96268258178319388</v>
      </c>
      <c r="L176" s="160">
        <f>+'2.2.2.ProdIntermed'!J$181</f>
        <v>1.0245513427973163</v>
      </c>
      <c r="M176" s="160">
        <f>+'2.2.2.ProdIntermed'!K$181</f>
        <v>1.0298434949399453</v>
      </c>
      <c r="N176" s="160">
        <f>+'2.2.2.ProdIntermed'!L$181</f>
        <v>1.0358907338897501</v>
      </c>
    </row>
    <row r="177" spans="1:14" x14ac:dyDescent="0.2">
      <c r="A177" s="1"/>
      <c r="B177" s="144" t="s">
        <v>213</v>
      </c>
      <c r="C177" s="160">
        <f>+'2.2.2.ProdIntermed'!D$181</f>
        <v>1</v>
      </c>
      <c r="D177" s="160">
        <f>+'2.2.2.ProdIntermed'!E$181</f>
        <v>1.0823337409044773</v>
      </c>
      <c r="E177" s="160">
        <f>+'2.2.2.ProdIntermed'!F$181</f>
        <v>1.0861114475827298</v>
      </c>
      <c r="F177" s="160">
        <f>+'2.2.2.ProdIntermed'!G$181</f>
        <v>1.0674186490149371</v>
      </c>
      <c r="G177" s="160">
        <f t="shared" si="9"/>
        <v>0.98501177623314329</v>
      </c>
      <c r="H177" s="160">
        <f>+'2.2.2.ProdIntermed'!H$181</f>
        <v>0.98501177623314329</v>
      </c>
      <c r="I177" s="160">
        <f t="shared" si="10"/>
        <v>0.98501177623314329</v>
      </c>
      <c r="J177" s="160">
        <f t="shared" si="11"/>
        <v>0.96268258178319388</v>
      </c>
      <c r="K177" s="160">
        <f>+'2.2.2.ProdIntermed'!I$181</f>
        <v>0.96268258178319388</v>
      </c>
      <c r="L177" s="160">
        <f>+'2.2.2.ProdIntermed'!J$181</f>
        <v>1.0245513427973163</v>
      </c>
      <c r="M177" s="160">
        <f>+'2.2.2.ProdIntermed'!K$181</f>
        <v>1.0298434949399453</v>
      </c>
      <c r="N177" s="160">
        <f>+'2.2.2.ProdIntermed'!L$181</f>
        <v>1.0358907338897501</v>
      </c>
    </row>
    <row r="178" spans="1:14" x14ac:dyDescent="0.2">
      <c r="A178" s="1"/>
      <c r="B178" s="144" t="s">
        <v>214</v>
      </c>
      <c r="C178" s="160">
        <f>+'2.2.2.ProdIntermed'!D$181</f>
        <v>1</v>
      </c>
      <c r="D178" s="160">
        <f>+'2.2.2.ProdIntermed'!E$181</f>
        <v>1.0823337409044773</v>
      </c>
      <c r="E178" s="160">
        <f>+'2.2.2.ProdIntermed'!F$181</f>
        <v>1.0861114475827298</v>
      </c>
      <c r="F178" s="160">
        <f>+'2.2.2.ProdIntermed'!G$181</f>
        <v>1.0674186490149371</v>
      </c>
      <c r="G178" s="160">
        <f t="shared" si="9"/>
        <v>0.98501177623314329</v>
      </c>
      <c r="H178" s="160">
        <f>+'2.2.2.ProdIntermed'!H$181</f>
        <v>0.98501177623314329</v>
      </c>
      <c r="I178" s="160">
        <f t="shared" si="10"/>
        <v>0.98501177623314329</v>
      </c>
      <c r="J178" s="160">
        <f t="shared" si="11"/>
        <v>0.96268258178319388</v>
      </c>
      <c r="K178" s="160">
        <f>+'2.2.2.ProdIntermed'!I$181</f>
        <v>0.96268258178319388</v>
      </c>
      <c r="L178" s="160">
        <f>+'2.2.2.ProdIntermed'!J$181</f>
        <v>1.0245513427973163</v>
      </c>
      <c r="M178" s="160">
        <f>+'2.2.2.ProdIntermed'!K$181</f>
        <v>1.0298434949399453</v>
      </c>
      <c r="N178" s="160">
        <f>+'2.2.2.ProdIntermed'!L$181</f>
        <v>1.0358907338897501</v>
      </c>
    </row>
    <row r="179" spans="1:14" x14ac:dyDescent="0.2">
      <c r="A179" s="1"/>
      <c r="B179" s="144" t="s">
        <v>215</v>
      </c>
      <c r="C179" s="160">
        <f>+'2.2.2.ProdIntermed'!D$181</f>
        <v>1</v>
      </c>
      <c r="D179" s="160">
        <f>+'2.2.2.ProdIntermed'!E$181</f>
        <v>1.0823337409044773</v>
      </c>
      <c r="E179" s="160">
        <f>+'2.2.2.ProdIntermed'!F$181</f>
        <v>1.0861114475827298</v>
      </c>
      <c r="F179" s="160">
        <f>+'2.2.2.ProdIntermed'!G$181</f>
        <v>1.0674186490149371</v>
      </c>
      <c r="G179" s="160">
        <f t="shared" si="9"/>
        <v>0.98501177623314329</v>
      </c>
      <c r="H179" s="160">
        <f>+'2.2.2.ProdIntermed'!H$181</f>
        <v>0.98501177623314329</v>
      </c>
      <c r="I179" s="160">
        <f t="shared" si="10"/>
        <v>0.98501177623314329</v>
      </c>
      <c r="J179" s="160">
        <f t="shared" si="11"/>
        <v>0.96268258178319388</v>
      </c>
      <c r="K179" s="160">
        <f>+'2.2.2.ProdIntermed'!I$181</f>
        <v>0.96268258178319388</v>
      </c>
      <c r="L179" s="160">
        <f>+'2.2.2.ProdIntermed'!J$181</f>
        <v>1.0245513427973163</v>
      </c>
      <c r="M179" s="160">
        <f>+'2.2.2.ProdIntermed'!K$181</f>
        <v>1.0298434949399453</v>
      </c>
      <c r="N179" s="160">
        <f>+'2.2.2.ProdIntermed'!L$181</f>
        <v>1.0358907338897501</v>
      </c>
    </row>
    <row r="180" spans="1:14" x14ac:dyDescent="0.2">
      <c r="A180" s="1"/>
      <c r="B180" s="144" t="s">
        <v>105</v>
      </c>
      <c r="C180" s="160">
        <f>+'2.2.2.ProdIntermed'!D$181</f>
        <v>1</v>
      </c>
      <c r="D180" s="160">
        <f>+'2.2.2.ProdIntermed'!E$181</f>
        <v>1.0823337409044773</v>
      </c>
      <c r="E180" s="160">
        <f>+'2.2.2.ProdIntermed'!F$181</f>
        <v>1.0861114475827298</v>
      </c>
      <c r="F180" s="160">
        <f>+'2.2.2.ProdIntermed'!G$181</f>
        <v>1.0674186490149371</v>
      </c>
      <c r="G180" s="160">
        <f t="shared" si="9"/>
        <v>0.98501177623314329</v>
      </c>
      <c r="H180" s="160">
        <f>+'2.2.2.ProdIntermed'!H$181</f>
        <v>0.98501177623314329</v>
      </c>
      <c r="I180" s="160">
        <f t="shared" si="10"/>
        <v>0.98501177623314329</v>
      </c>
      <c r="J180" s="160">
        <f t="shared" si="11"/>
        <v>0.96268258178319388</v>
      </c>
      <c r="K180" s="160">
        <f>+'2.2.2.ProdIntermed'!I$181</f>
        <v>0.96268258178319388</v>
      </c>
      <c r="L180" s="160">
        <f>+'2.2.2.ProdIntermed'!J$181</f>
        <v>1.0245513427973163</v>
      </c>
      <c r="M180" s="160">
        <f>+'2.2.2.ProdIntermed'!K$181</f>
        <v>1.0298434949399453</v>
      </c>
      <c r="N180" s="160">
        <f>+'2.2.2.ProdIntermed'!L$181</f>
        <v>1.0358907338897501</v>
      </c>
    </row>
    <row r="181" spans="1:14" x14ac:dyDescent="0.2">
      <c r="A181" s="1"/>
      <c r="B181" s="144" t="s">
        <v>216</v>
      </c>
      <c r="C181" s="160">
        <f>+'2.2.2.ProdIntermed'!D$181</f>
        <v>1</v>
      </c>
      <c r="D181" s="160">
        <f>+'2.2.2.ProdIntermed'!E$181</f>
        <v>1.0823337409044773</v>
      </c>
      <c r="E181" s="160">
        <f>+'2.2.2.ProdIntermed'!F$181</f>
        <v>1.0861114475827298</v>
      </c>
      <c r="F181" s="160">
        <f>+'2.2.2.ProdIntermed'!G$181</f>
        <v>1.0674186490149371</v>
      </c>
      <c r="G181" s="160">
        <f t="shared" si="9"/>
        <v>0.98501177623314329</v>
      </c>
      <c r="H181" s="160">
        <f>+'2.2.2.ProdIntermed'!H$181</f>
        <v>0.98501177623314329</v>
      </c>
      <c r="I181" s="160">
        <f t="shared" si="10"/>
        <v>0.98501177623314329</v>
      </c>
      <c r="J181" s="160">
        <f t="shared" si="11"/>
        <v>0.96268258178319388</v>
      </c>
      <c r="K181" s="160">
        <f>+'2.2.2.ProdIntermed'!I$181</f>
        <v>0.96268258178319388</v>
      </c>
      <c r="L181" s="160">
        <f>+'2.2.2.ProdIntermed'!J$181</f>
        <v>1.0245513427973163</v>
      </c>
      <c r="M181" s="160">
        <f>+'2.2.2.ProdIntermed'!K$181</f>
        <v>1.0298434949399453</v>
      </c>
      <c r="N181" s="160">
        <f>+'2.2.2.ProdIntermed'!L$181</f>
        <v>1.0358907338897501</v>
      </c>
    </row>
    <row r="182" spans="1:14" x14ac:dyDescent="0.2">
      <c r="A182" s="1"/>
      <c r="B182" s="144" t="s">
        <v>217</v>
      </c>
      <c r="C182" s="160">
        <f>+'2.2.2.ProdIntermed'!D$181</f>
        <v>1</v>
      </c>
      <c r="D182" s="160">
        <f>+'2.2.2.ProdIntermed'!E$181</f>
        <v>1.0823337409044773</v>
      </c>
      <c r="E182" s="160">
        <f>+'2.2.2.ProdIntermed'!F$181</f>
        <v>1.0861114475827298</v>
      </c>
      <c r="F182" s="160">
        <f>+'2.2.2.ProdIntermed'!G$181</f>
        <v>1.0674186490149371</v>
      </c>
      <c r="G182" s="160">
        <f t="shared" si="9"/>
        <v>0.98501177623314329</v>
      </c>
      <c r="H182" s="160">
        <f>+'2.2.2.ProdIntermed'!H$181</f>
        <v>0.98501177623314329</v>
      </c>
      <c r="I182" s="160">
        <f t="shared" si="10"/>
        <v>0.98501177623314329</v>
      </c>
      <c r="J182" s="160">
        <f t="shared" si="11"/>
        <v>0.96268258178319388</v>
      </c>
      <c r="K182" s="160">
        <f>+'2.2.2.ProdIntermed'!I$181</f>
        <v>0.96268258178319388</v>
      </c>
      <c r="L182" s="160">
        <f>+'2.2.2.ProdIntermed'!J$181</f>
        <v>1.0245513427973163</v>
      </c>
      <c r="M182" s="160">
        <f>+'2.2.2.ProdIntermed'!K$181</f>
        <v>1.0298434949399453</v>
      </c>
      <c r="N182" s="160">
        <f>+'2.2.2.ProdIntermed'!L$181</f>
        <v>1.0358907338897501</v>
      </c>
    </row>
    <row r="183" spans="1:14" x14ac:dyDescent="0.2">
      <c r="A183" s="1"/>
      <c r="B183" s="144" t="s">
        <v>218</v>
      </c>
      <c r="C183" s="160">
        <f>+'2.2.2.ProdIntermed'!D$181</f>
        <v>1</v>
      </c>
      <c r="D183" s="160">
        <f>+'2.2.2.ProdIntermed'!E$181</f>
        <v>1.0823337409044773</v>
      </c>
      <c r="E183" s="160">
        <f>+'2.2.2.ProdIntermed'!F$181</f>
        <v>1.0861114475827298</v>
      </c>
      <c r="F183" s="160">
        <f>+'2.2.2.ProdIntermed'!G$181</f>
        <v>1.0674186490149371</v>
      </c>
      <c r="G183" s="160">
        <f t="shared" si="9"/>
        <v>0.98501177623314329</v>
      </c>
      <c r="H183" s="160">
        <f>+'2.2.2.ProdIntermed'!H$181</f>
        <v>0.98501177623314329</v>
      </c>
      <c r="I183" s="160">
        <f t="shared" si="10"/>
        <v>0.98501177623314329</v>
      </c>
      <c r="J183" s="160">
        <f t="shared" si="11"/>
        <v>0.96268258178319388</v>
      </c>
      <c r="K183" s="160">
        <f>+'2.2.2.ProdIntermed'!I$181</f>
        <v>0.96268258178319388</v>
      </c>
      <c r="L183" s="160">
        <f>+'2.2.2.ProdIntermed'!J$181</f>
        <v>1.0245513427973163</v>
      </c>
      <c r="M183" s="160">
        <f>+'2.2.2.ProdIntermed'!K$181</f>
        <v>1.0298434949399453</v>
      </c>
      <c r="N183" s="160">
        <f>+'2.2.2.ProdIntermed'!L$181</f>
        <v>1.0358907338897501</v>
      </c>
    </row>
    <row r="184" spans="1:14" x14ac:dyDescent="0.2">
      <c r="A184" s="1"/>
      <c r="B184" s="144" t="s">
        <v>106</v>
      </c>
      <c r="C184" s="160">
        <f>+'2.2.2.ProdIntermed'!D$181</f>
        <v>1</v>
      </c>
      <c r="D184" s="160">
        <f>+'2.2.2.ProdIntermed'!E$181</f>
        <v>1.0823337409044773</v>
      </c>
      <c r="E184" s="160">
        <f>+'2.2.2.ProdIntermed'!F$181</f>
        <v>1.0861114475827298</v>
      </c>
      <c r="F184" s="160">
        <f>+'2.2.2.ProdIntermed'!G$181</f>
        <v>1.0674186490149371</v>
      </c>
      <c r="G184" s="160">
        <f t="shared" si="9"/>
        <v>0.98501177623314329</v>
      </c>
      <c r="H184" s="160">
        <f>+'2.2.2.ProdIntermed'!H$181</f>
        <v>0.98501177623314329</v>
      </c>
      <c r="I184" s="160">
        <f t="shared" si="10"/>
        <v>0.98501177623314329</v>
      </c>
      <c r="J184" s="160">
        <f t="shared" si="11"/>
        <v>0.96268258178319388</v>
      </c>
      <c r="K184" s="160">
        <f>+'2.2.2.ProdIntermed'!I$181</f>
        <v>0.96268258178319388</v>
      </c>
      <c r="L184" s="160">
        <f>+'2.2.2.ProdIntermed'!J$181</f>
        <v>1.0245513427973163</v>
      </c>
      <c r="M184" s="160">
        <f>+'2.2.2.ProdIntermed'!K$181</f>
        <v>1.0298434949399453</v>
      </c>
      <c r="N184" s="160">
        <f>+'2.2.2.ProdIntermed'!L$181</f>
        <v>1.0358907338897501</v>
      </c>
    </row>
    <row r="185" spans="1:14" x14ac:dyDescent="0.2">
      <c r="A185" s="1"/>
      <c r="B185" s="144" t="s">
        <v>219</v>
      </c>
      <c r="C185" s="160">
        <f>+'2.2.2.ProdIntermed'!D$181</f>
        <v>1</v>
      </c>
      <c r="D185" s="160">
        <f>+'2.2.2.ProdIntermed'!E$181</f>
        <v>1.0823337409044773</v>
      </c>
      <c r="E185" s="160">
        <f>+'2.2.2.ProdIntermed'!F$181</f>
        <v>1.0861114475827298</v>
      </c>
      <c r="F185" s="160">
        <f>+'2.2.2.ProdIntermed'!G$181</f>
        <v>1.0674186490149371</v>
      </c>
      <c r="G185" s="160">
        <f t="shared" si="9"/>
        <v>0.98501177623314329</v>
      </c>
      <c r="H185" s="160">
        <f>+'2.2.2.ProdIntermed'!H$181</f>
        <v>0.98501177623314329</v>
      </c>
      <c r="I185" s="160">
        <f t="shared" si="10"/>
        <v>0.98501177623314329</v>
      </c>
      <c r="J185" s="160">
        <f t="shared" si="11"/>
        <v>0.96268258178319388</v>
      </c>
      <c r="K185" s="160">
        <f>+'2.2.2.ProdIntermed'!I$181</f>
        <v>0.96268258178319388</v>
      </c>
      <c r="L185" s="160">
        <f>+'2.2.2.ProdIntermed'!J$181</f>
        <v>1.0245513427973163</v>
      </c>
      <c r="M185" s="160">
        <f>+'2.2.2.ProdIntermed'!K$181</f>
        <v>1.0298434949399453</v>
      </c>
      <c r="N185" s="160">
        <f>+'2.2.2.ProdIntermed'!L$181</f>
        <v>1.0358907338897501</v>
      </c>
    </row>
    <row r="186" spans="1:14" x14ac:dyDescent="0.2">
      <c r="A186" s="1"/>
      <c r="B186" s="144" t="s">
        <v>500</v>
      </c>
      <c r="C186" s="160">
        <f>+'2.2.2.ProdIntermed'!D$181</f>
        <v>1</v>
      </c>
      <c r="D186" s="160">
        <f>+'2.2.2.ProdIntermed'!E$181</f>
        <v>1.0823337409044773</v>
      </c>
      <c r="E186" s="160">
        <f>+'2.2.2.ProdIntermed'!F$181</f>
        <v>1.0861114475827298</v>
      </c>
      <c r="F186" s="160">
        <f>+'2.2.2.ProdIntermed'!G$181</f>
        <v>1.0674186490149371</v>
      </c>
      <c r="G186" s="160">
        <f t="shared" si="9"/>
        <v>0.98501177623314329</v>
      </c>
      <c r="H186" s="160">
        <f>+'2.2.2.ProdIntermed'!H$181</f>
        <v>0.98501177623314329</v>
      </c>
      <c r="I186" s="160">
        <f t="shared" si="10"/>
        <v>0.98501177623314329</v>
      </c>
      <c r="J186" s="160">
        <f t="shared" si="11"/>
        <v>0.96268258178319388</v>
      </c>
      <c r="K186" s="160">
        <f>+'2.2.2.ProdIntermed'!I$181</f>
        <v>0.96268258178319388</v>
      </c>
      <c r="L186" s="160">
        <f>+'2.2.2.ProdIntermed'!J$181</f>
        <v>1.0245513427973163</v>
      </c>
      <c r="M186" s="160">
        <f>+'2.2.2.ProdIntermed'!K$181</f>
        <v>1.0298434949399453</v>
      </c>
      <c r="N186" s="160">
        <f>+'2.2.2.ProdIntermed'!L$181</f>
        <v>1.0358907338897501</v>
      </c>
    </row>
    <row r="187" spans="1:14" x14ac:dyDescent="0.2">
      <c r="A187" s="1"/>
      <c r="B187" s="144" t="s">
        <v>220</v>
      </c>
      <c r="C187" s="160">
        <f>+'2.2.2.ProdIntermed'!D$181</f>
        <v>1</v>
      </c>
      <c r="D187" s="160">
        <f>+'2.2.2.ProdIntermed'!E$181</f>
        <v>1.0823337409044773</v>
      </c>
      <c r="E187" s="160">
        <f>+'2.2.2.ProdIntermed'!F$181</f>
        <v>1.0861114475827298</v>
      </c>
      <c r="F187" s="160">
        <f>+'2.2.2.ProdIntermed'!G$181</f>
        <v>1.0674186490149371</v>
      </c>
      <c r="G187" s="160">
        <f t="shared" si="9"/>
        <v>0.98501177623314329</v>
      </c>
      <c r="H187" s="160">
        <f>+'2.2.2.ProdIntermed'!H$181</f>
        <v>0.98501177623314329</v>
      </c>
      <c r="I187" s="160">
        <f t="shared" si="10"/>
        <v>0.98501177623314329</v>
      </c>
      <c r="J187" s="160">
        <f t="shared" si="11"/>
        <v>0.96268258178319388</v>
      </c>
      <c r="K187" s="160">
        <f>+'2.2.2.ProdIntermed'!I$181</f>
        <v>0.96268258178319388</v>
      </c>
      <c r="L187" s="160">
        <f>+'2.2.2.ProdIntermed'!J$181</f>
        <v>1.0245513427973163</v>
      </c>
      <c r="M187" s="160">
        <f>+'2.2.2.ProdIntermed'!K$181</f>
        <v>1.0298434949399453</v>
      </c>
      <c r="N187" s="160">
        <f>+'2.2.2.ProdIntermed'!L$181</f>
        <v>1.0358907338897501</v>
      </c>
    </row>
    <row r="188" spans="1:14" x14ac:dyDescent="0.2">
      <c r="A188" s="1"/>
      <c r="B188" s="144" t="s">
        <v>221</v>
      </c>
      <c r="C188" s="160">
        <f>+'2.2.2.ProdIntermed'!D$181</f>
        <v>1</v>
      </c>
      <c r="D188" s="160">
        <f>+'2.2.2.ProdIntermed'!E$181</f>
        <v>1.0823337409044773</v>
      </c>
      <c r="E188" s="160">
        <f>+'2.2.2.ProdIntermed'!F$181</f>
        <v>1.0861114475827298</v>
      </c>
      <c r="F188" s="160">
        <f>+'2.2.2.ProdIntermed'!G$181</f>
        <v>1.0674186490149371</v>
      </c>
      <c r="G188" s="160">
        <f t="shared" si="9"/>
        <v>0.98501177623314329</v>
      </c>
      <c r="H188" s="160">
        <f>+'2.2.2.ProdIntermed'!H$181</f>
        <v>0.98501177623314329</v>
      </c>
      <c r="I188" s="160">
        <f t="shared" si="10"/>
        <v>0.98501177623314329</v>
      </c>
      <c r="J188" s="160">
        <f t="shared" si="11"/>
        <v>0.96268258178319388</v>
      </c>
      <c r="K188" s="160">
        <f>+'2.2.2.ProdIntermed'!I$181</f>
        <v>0.96268258178319388</v>
      </c>
      <c r="L188" s="160">
        <f>+'2.2.2.ProdIntermed'!J$181</f>
        <v>1.0245513427973163</v>
      </c>
      <c r="M188" s="160">
        <f>+'2.2.2.ProdIntermed'!K$181</f>
        <v>1.0298434949399453</v>
      </c>
      <c r="N188" s="160">
        <f>+'2.2.2.ProdIntermed'!L$181</f>
        <v>1.0358907338897501</v>
      </c>
    </row>
    <row r="189" spans="1:14" x14ac:dyDescent="0.2">
      <c r="A189" s="1"/>
      <c r="B189" s="144" t="s">
        <v>222</v>
      </c>
      <c r="C189" s="160">
        <f>+'2.2.2.ProdIntermed'!D$181</f>
        <v>1</v>
      </c>
      <c r="D189" s="160">
        <f>+'2.2.2.ProdIntermed'!E$181</f>
        <v>1.0823337409044773</v>
      </c>
      <c r="E189" s="160">
        <f>+'2.2.2.ProdIntermed'!F$181</f>
        <v>1.0861114475827298</v>
      </c>
      <c r="F189" s="160">
        <f>+'2.2.2.ProdIntermed'!G$181</f>
        <v>1.0674186490149371</v>
      </c>
      <c r="G189" s="160">
        <f t="shared" si="9"/>
        <v>0.98501177623314329</v>
      </c>
      <c r="H189" s="160">
        <f>+'2.2.2.ProdIntermed'!H$181</f>
        <v>0.98501177623314329</v>
      </c>
      <c r="I189" s="160">
        <f t="shared" si="10"/>
        <v>0.98501177623314329</v>
      </c>
      <c r="J189" s="160">
        <f t="shared" si="11"/>
        <v>0.96268258178319388</v>
      </c>
      <c r="K189" s="160">
        <f>+'2.2.2.ProdIntermed'!I$181</f>
        <v>0.96268258178319388</v>
      </c>
      <c r="L189" s="160">
        <f>+'2.2.2.ProdIntermed'!J$181</f>
        <v>1.0245513427973163</v>
      </c>
      <c r="M189" s="160">
        <f>+'2.2.2.ProdIntermed'!K$181</f>
        <v>1.0298434949399453</v>
      </c>
      <c r="N189" s="160">
        <f>+'2.2.2.ProdIntermed'!L$181</f>
        <v>1.0358907338897501</v>
      </c>
    </row>
    <row r="190" spans="1:14" x14ac:dyDescent="0.2">
      <c r="A190" s="1"/>
      <c r="B190" s="144" t="s">
        <v>223</v>
      </c>
      <c r="C190" s="160">
        <f>+'2.2.2.ProdIntermed'!D$181</f>
        <v>1</v>
      </c>
      <c r="D190" s="160">
        <f>+'2.2.2.ProdIntermed'!E$181</f>
        <v>1.0823337409044773</v>
      </c>
      <c r="E190" s="160">
        <f>+'2.2.2.ProdIntermed'!F$181</f>
        <v>1.0861114475827298</v>
      </c>
      <c r="F190" s="160">
        <f>+'2.2.2.ProdIntermed'!G$181</f>
        <v>1.0674186490149371</v>
      </c>
      <c r="G190" s="160">
        <f t="shared" si="9"/>
        <v>0.98501177623314329</v>
      </c>
      <c r="H190" s="160">
        <f>+'2.2.2.ProdIntermed'!H$181</f>
        <v>0.98501177623314329</v>
      </c>
      <c r="I190" s="160">
        <f t="shared" si="10"/>
        <v>0.98501177623314329</v>
      </c>
      <c r="J190" s="160">
        <f t="shared" si="11"/>
        <v>0.96268258178319388</v>
      </c>
      <c r="K190" s="160">
        <f>+'2.2.2.ProdIntermed'!I$181</f>
        <v>0.96268258178319388</v>
      </c>
      <c r="L190" s="160">
        <f>+'2.2.2.ProdIntermed'!J$181</f>
        <v>1.0245513427973163</v>
      </c>
      <c r="M190" s="160">
        <f>+'2.2.2.ProdIntermed'!K$181</f>
        <v>1.0298434949399453</v>
      </c>
      <c r="N190" s="160">
        <f>+'2.2.2.ProdIntermed'!L$181</f>
        <v>1.0358907338897501</v>
      </c>
    </row>
    <row r="191" spans="1:14" x14ac:dyDescent="0.2">
      <c r="A191" s="1"/>
      <c r="B191" s="144" t="s">
        <v>224</v>
      </c>
      <c r="C191" s="160">
        <f>+'2.2.2.ProdIntermed'!D$181</f>
        <v>1</v>
      </c>
      <c r="D191" s="160">
        <f>+'2.2.2.ProdIntermed'!E$181</f>
        <v>1.0823337409044773</v>
      </c>
      <c r="E191" s="160">
        <f>+'2.2.2.ProdIntermed'!F$181</f>
        <v>1.0861114475827298</v>
      </c>
      <c r="F191" s="160">
        <f>+'2.2.2.ProdIntermed'!G$181</f>
        <v>1.0674186490149371</v>
      </c>
      <c r="G191" s="160">
        <f t="shared" si="9"/>
        <v>0.98501177623314329</v>
      </c>
      <c r="H191" s="160">
        <f>+'2.2.2.ProdIntermed'!H$181</f>
        <v>0.98501177623314329</v>
      </c>
      <c r="I191" s="160">
        <f t="shared" si="10"/>
        <v>0.98501177623314329</v>
      </c>
      <c r="J191" s="160">
        <f t="shared" si="11"/>
        <v>0.96268258178319388</v>
      </c>
      <c r="K191" s="160">
        <f>+'2.2.2.ProdIntermed'!I$181</f>
        <v>0.96268258178319388</v>
      </c>
      <c r="L191" s="160">
        <f>+'2.2.2.ProdIntermed'!J$181</f>
        <v>1.0245513427973163</v>
      </c>
      <c r="M191" s="160">
        <f>+'2.2.2.ProdIntermed'!K$181</f>
        <v>1.0298434949399453</v>
      </c>
      <c r="N191" s="160">
        <f>+'2.2.2.ProdIntermed'!L$181</f>
        <v>1.0358907338897501</v>
      </c>
    </row>
    <row r="192" spans="1:14" x14ac:dyDescent="0.2">
      <c r="A192" s="1"/>
      <c r="B192" s="144" t="s">
        <v>225</v>
      </c>
      <c r="C192" s="160">
        <f>+'2.2.2.ProdIntermed'!D$181</f>
        <v>1</v>
      </c>
      <c r="D192" s="160">
        <f>+'2.2.2.ProdIntermed'!E$181</f>
        <v>1.0823337409044773</v>
      </c>
      <c r="E192" s="160">
        <f>+'2.2.2.ProdIntermed'!F$181</f>
        <v>1.0861114475827298</v>
      </c>
      <c r="F192" s="160">
        <f>+'2.2.2.ProdIntermed'!G$181</f>
        <v>1.0674186490149371</v>
      </c>
      <c r="G192" s="160">
        <f t="shared" si="9"/>
        <v>0.98501177623314329</v>
      </c>
      <c r="H192" s="160">
        <f>+'2.2.2.ProdIntermed'!H$181</f>
        <v>0.98501177623314329</v>
      </c>
      <c r="I192" s="160">
        <f t="shared" si="10"/>
        <v>0.98501177623314329</v>
      </c>
      <c r="J192" s="160">
        <f t="shared" si="11"/>
        <v>0.96268258178319388</v>
      </c>
      <c r="K192" s="160">
        <f>+'2.2.2.ProdIntermed'!I$181</f>
        <v>0.96268258178319388</v>
      </c>
      <c r="L192" s="160">
        <f>+'2.2.2.ProdIntermed'!J$181</f>
        <v>1.0245513427973163</v>
      </c>
      <c r="M192" s="160">
        <f>+'2.2.2.ProdIntermed'!K$181</f>
        <v>1.0298434949399453</v>
      </c>
      <c r="N192" s="160">
        <f>+'2.2.2.ProdIntermed'!L$181</f>
        <v>1.0358907338897501</v>
      </c>
    </row>
    <row r="193" spans="1:15" x14ac:dyDescent="0.2">
      <c r="A193" s="1"/>
      <c r="B193" s="144" t="s">
        <v>226</v>
      </c>
      <c r="C193" s="160">
        <f>+'2.2.2.ProdIntermed'!D$181</f>
        <v>1</v>
      </c>
      <c r="D193" s="160">
        <f>+'2.2.2.ProdIntermed'!E$181</f>
        <v>1.0823337409044773</v>
      </c>
      <c r="E193" s="160">
        <f>+'2.2.2.ProdIntermed'!F$181</f>
        <v>1.0861114475827298</v>
      </c>
      <c r="F193" s="160">
        <f>+'2.2.2.ProdIntermed'!G$181</f>
        <v>1.0674186490149371</v>
      </c>
      <c r="G193" s="160">
        <f t="shared" si="9"/>
        <v>0.98501177623314329</v>
      </c>
      <c r="H193" s="160">
        <f>+'2.2.2.ProdIntermed'!H$181</f>
        <v>0.98501177623314329</v>
      </c>
      <c r="I193" s="160">
        <f t="shared" si="10"/>
        <v>0.98501177623314329</v>
      </c>
      <c r="J193" s="160">
        <f t="shared" si="11"/>
        <v>0.96268258178319388</v>
      </c>
      <c r="K193" s="160">
        <f>+'2.2.2.ProdIntermed'!I$181</f>
        <v>0.96268258178319388</v>
      </c>
      <c r="L193" s="160">
        <f>+'2.2.2.ProdIntermed'!J$181</f>
        <v>1.0245513427973163</v>
      </c>
      <c r="M193" s="160">
        <f>+'2.2.2.ProdIntermed'!K$181</f>
        <v>1.0298434949399453</v>
      </c>
      <c r="N193" s="160">
        <f>+'2.2.2.ProdIntermed'!L$181</f>
        <v>1.0358907338897501</v>
      </c>
    </row>
    <row r="194" spans="1:15" x14ac:dyDescent="0.2">
      <c r="A194" s="1"/>
      <c r="B194" s="144" t="s">
        <v>227</v>
      </c>
      <c r="C194" s="160">
        <f>+'2.2.2.ProdIntermed'!D$181</f>
        <v>1</v>
      </c>
      <c r="D194" s="160">
        <f>+'2.2.2.ProdIntermed'!E$181</f>
        <v>1.0823337409044773</v>
      </c>
      <c r="E194" s="160">
        <f>+'2.2.2.ProdIntermed'!F$181</f>
        <v>1.0861114475827298</v>
      </c>
      <c r="F194" s="160">
        <f>+'2.2.2.ProdIntermed'!G$181</f>
        <v>1.0674186490149371</v>
      </c>
      <c r="G194" s="160">
        <f t="shared" si="9"/>
        <v>0.98501177623314329</v>
      </c>
      <c r="H194" s="160">
        <f>+'2.2.2.ProdIntermed'!H$181</f>
        <v>0.98501177623314329</v>
      </c>
      <c r="I194" s="160">
        <f t="shared" si="10"/>
        <v>0.98501177623314329</v>
      </c>
      <c r="J194" s="160">
        <f t="shared" si="11"/>
        <v>0.96268258178319388</v>
      </c>
      <c r="K194" s="160">
        <f>+'2.2.2.ProdIntermed'!I$181</f>
        <v>0.96268258178319388</v>
      </c>
      <c r="L194" s="160">
        <f>+'2.2.2.ProdIntermed'!J$181</f>
        <v>1.0245513427973163</v>
      </c>
      <c r="M194" s="160">
        <f>+'2.2.2.ProdIntermed'!K$181</f>
        <v>1.0298434949399453</v>
      </c>
      <c r="N194" s="160">
        <f>+'2.2.2.ProdIntermed'!L$181</f>
        <v>1.0358907338897501</v>
      </c>
    </row>
    <row r="195" spans="1:15" x14ac:dyDescent="0.2">
      <c r="A195" s="1"/>
      <c r="B195" s="144" t="s">
        <v>228</v>
      </c>
      <c r="C195" s="160">
        <f>+'2.2.2.ProdIntermed'!D$181</f>
        <v>1</v>
      </c>
      <c r="D195" s="160">
        <f>+'2.2.2.ProdIntermed'!E$181</f>
        <v>1.0823337409044773</v>
      </c>
      <c r="E195" s="160">
        <f>+'2.2.2.ProdIntermed'!F$181</f>
        <v>1.0861114475827298</v>
      </c>
      <c r="F195" s="160">
        <f>+'2.2.2.ProdIntermed'!G$181</f>
        <v>1.0674186490149371</v>
      </c>
      <c r="G195" s="160">
        <f t="shared" si="9"/>
        <v>0.98501177623314329</v>
      </c>
      <c r="H195" s="160">
        <f>+'2.2.2.ProdIntermed'!H$181</f>
        <v>0.98501177623314329</v>
      </c>
      <c r="I195" s="160">
        <f t="shared" si="10"/>
        <v>0.98501177623314329</v>
      </c>
      <c r="J195" s="160">
        <f t="shared" si="11"/>
        <v>0.96268258178319388</v>
      </c>
      <c r="K195" s="160">
        <f>+'2.2.2.ProdIntermed'!I$181</f>
        <v>0.96268258178319388</v>
      </c>
      <c r="L195" s="160">
        <f>+'2.2.2.ProdIntermed'!J$181</f>
        <v>1.0245513427973163</v>
      </c>
      <c r="M195" s="160">
        <f>+'2.2.2.ProdIntermed'!K$181</f>
        <v>1.0298434949399453</v>
      </c>
      <c r="N195" s="160">
        <f>+'2.2.2.ProdIntermed'!L$181</f>
        <v>1.0358907338897501</v>
      </c>
    </row>
    <row r="196" spans="1:15" x14ac:dyDescent="0.2">
      <c r="A196" s="1"/>
      <c r="B196" s="144" t="s">
        <v>229</v>
      </c>
      <c r="C196" s="160">
        <f>+'2.2.2.ProdIntermed'!D$181</f>
        <v>1</v>
      </c>
      <c r="D196" s="160">
        <f>+'2.2.2.ProdIntermed'!E$181</f>
        <v>1.0823337409044773</v>
      </c>
      <c r="E196" s="160">
        <f>+'2.2.2.ProdIntermed'!F$181</f>
        <v>1.0861114475827298</v>
      </c>
      <c r="F196" s="160">
        <f>+'2.2.2.ProdIntermed'!G$181</f>
        <v>1.0674186490149371</v>
      </c>
      <c r="G196" s="160">
        <f t="shared" si="9"/>
        <v>0.98501177623314329</v>
      </c>
      <c r="H196" s="160">
        <f>+'2.2.2.ProdIntermed'!H$181</f>
        <v>0.98501177623314329</v>
      </c>
      <c r="I196" s="160">
        <f t="shared" si="10"/>
        <v>0.98501177623314329</v>
      </c>
      <c r="J196" s="160">
        <f t="shared" si="11"/>
        <v>0.96268258178319388</v>
      </c>
      <c r="K196" s="160">
        <f>+'2.2.2.ProdIntermed'!I$181</f>
        <v>0.96268258178319388</v>
      </c>
      <c r="L196" s="160">
        <f>+'2.2.2.ProdIntermed'!J$181</f>
        <v>1.0245513427973163</v>
      </c>
      <c r="M196" s="160">
        <f>+'2.2.2.ProdIntermed'!K$181</f>
        <v>1.0298434949399453</v>
      </c>
      <c r="N196" s="160">
        <f>+'2.2.2.ProdIntermed'!L$181</f>
        <v>1.0358907338897501</v>
      </c>
    </row>
    <row r="197" spans="1:15" x14ac:dyDescent="0.2">
      <c r="A197" s="1"/>
      <c r="B197" s="144" t="s">
        <v>225</v>
      </c>
      <c r="C197" s="160">
        <f>+'2.2.2.ProdIntermed'!D$181</f>
        <v>1</v>
      </c>
      <c r="D197" s="160">
        <f>+'2.2.2.ProdIntermed'!E$181</f>
        <v>1.0823337409044773</v>
      </c>
      <c r="E197" s="160">
        <f>+'2.2.2.ProdIntermed'!F$181</f>
        <v>1.0861114475827298</v>
      </c>
      <c r="F197" s="160">
        <f>+'2.2.2.ProdIntermed'!G$181</f>
        <v>1.0674186490149371</v>
      </c>
      <c r="G197" s="160">
        <f t="shared" si="9"/>
        <v>0.98501177623314329</v>
      </c>
      <c r="H197" s="160">
        <f>+'2.2.2.ProdIntermed'!H$181</f>
        <v>0.98501177623314329</v>
      </c>
      <c r="I197" s="160">
        <f t="shared" si="10"/>
        <v>0.98501177623314329</v>
      </c>
      <c r="J197" s="160">
        <f t="shared" si="11"/>
        <v>0.96268258178319388</v>
      </c>
      <c r="K197" s="160">
        <f>+'2.2.2.ProdIntermed'!I$181</f>
        <v>0.96268258178319388</v>
      </c>
      <c r="L197" s="160">
        <f>+'2.2.2.ProdIntermed'!J$181</f>
        <v>1.0245513427973163</v>
      </c>
      <c r="M197" s="160">
        <f>+'2.2.2.ProdIntermed'!K$181</f>
        <v>1.0298434949399453</v>
      </c>
      <c r="N197" s="160">
        <f>+'2.2.2.ProdIntermed'!L$181</f>
        <v>1.0358907338897501</v>
      </c>
    </row>
    <row r="198" spans="1:15" x14ac:dyDescent="0.2">
      <c r="A198" s="1"/>
      <c r="B198" s="144" t="s">
        <v>230</v>
      </c>
      <c r="C198" s="160">
        <f>+'2.2.2.ProdIntermed'!D$181</f>
        <v>1</v>
      </c>
      <c r="D198" s="160">
        <f>+'2.2.2.ProdIntermed'!E$181</f>
        <v>1.0823337409044773</v>
      </c>
      <c r="E198" s="160">
        <f>+'2.2.2.ProdIntermed'!F$181</f>
        <v>1.0861114475827298</v>
      </c>
      <c r="F198" s="160">
        <f>+'2.2.2.ProdIntermed'!G$181</f>
        <v>1.0674186490149371</v>
      </c>
      <c r="G198" s="160">
        <f t="shared" si="9"/>
        <v>0.98501177623314329</v>
      </c>
      <c r="H198" s="160">
        <f>+'2.2.2.ProdIntermed'!H$181</f>
        <v>0.98501177623314329</v>
      </c>
      <c r="I198" s="160">
        <f t="shared" si="10"/>
        <v>0.98501177623314329</v>
      </c>
      <c r="J198" s="160">
        <f t="shared" si="11"/>
        <v>0.96268258178319388</v>
      </c>
      <c r="K198" s="160">
        <f>+'2.2.2.ProdIntermed'!I$181</f>
        <v>0.96268258178319388</v>
      </c>
      <c r="L198" s="160">
        <f>+'2.2.2.ProdIntermed'!J$181</f>
        <v>1.0245513427973163</v>
      </c>
      <c r="M198" s="160">
        <f>+'2.2.2.ProdIntermed'!K$181</f>
        <v>1.0298434949399453</v>
      </c>
      <c r="N198" s="160">
        <f>+'2.2.2.ProdIntermed'!L$181</f>
        <v>1.0358907338897501</v>
      </c>
    </row>
    <row r="199" spans="1:15" x14ac:dyDescent="0.2">
      <c r="A199" s="1"/>
      <c r="B199" s="136" t="s">
        <v>231</v>
      </c>
      <c r="C199" s="247">
        <f>+'2.2.2.ProdIntermed'!D$181</f>
        <v>1</v>
      </c>
      <c r="D199" s="247">
        <f>+'2.2.2.ProdIntermed'!E$181</f>
        <v>1.0823337409044773</v>
      </c>
      <c r="E199" s="247">
        <f>+'2.2.2.ProdIntermed'!F$181</f>
        <v>1.0861114475827298</v>
      </c>
      <c r="F199" s="247">
        <f>+'2.2.2.ProdIntermed'!G$181</f>
        <v>1.0674186490149371</v>
      </c>
      <c r="G199" s="247">
        <f t="shared" si="9"/>
        <v>0.98501177623314329</v>
      </c>
      <c r="H199" s="247">
        <f>+'2.2.2.ProdIntermed'!H$181</f>
        <v>0.98501177623314329</v>
      </c>
      <c r="I199" s="247">
        <f t="shared" si="10"/>
        <v>0.98501177623314329</v>
      </c>
      <c r="J199" s="247">
        <f t="shared" si="11"/>
        <v>0.96268258178319388</v>
      </c>
      <c r="K199" s="247">
        <f>+'2.2.2.ProdIntermed'!I$181</f>
        <v>0.96268258178319388</v>
      </c>
      <c r="L199" s="247">
        <f>+'2.2.2.ProdIntermed'!J$181</f>
        <v>1.0245513427973163</v>
      </c>
      <c r="M199" s="247">
        <f>+'2.2.2.ProdIntermed'!K$181</f>
        <v>1.0298434949399453</v>
      </c>
      <c r="N199" s="247">
        <f>+'2.2.2.ProdIntermed'!L$181</f>
        <v>1.0358907338897501</v>
      </c>
    </row>
    <row r="200" spans="1:15" x14ac:dyDescent="0.2">
      <c r="A200" s="1"/>
      <c r="B200" s="1"/>
    </row>
    <row r="201" spans="1:15" x14ac:dyDescent="0.2">
      <c r="A201" s="1"/>
      <c r="B201" s="39" t="s">
        <v>36</v>
      </c>
    </row>
    <row r="202" spans="1:15" x14ac:dyDescent="0.2">
      <c r="A202" s="1"/>
      <c r="B202" s="1"/>
    </row>
    <row r="203" spans="1:15" x14ac:dyDescent="0.2">
      <c r="A203" s="1"/>
      <c r="B203" s="31" t="s">
        <v>284</v>
      </c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</row>
    <row r="204" spans="1:15" x14ac:dyDescent="0.2">
      <c r="A204" s="1"/>
      <c r="B204" s="173" t="s">
        <v>285</v>
      </c>
    </row>
    <row r="205" spans="1:15" x14ac:dyDescent="0.2">
      <c r="A205" s="1"/>
      <c r="B205" s="169" t="s">
        <v>342</v>
      </c>
      <c r="C205" s="187">
        <f>+'2.2.3.7.PrecioCapital'!C10</f>
        <v>0.28556809055046972</v>
      </c>
      <c r="D205" s="187">
        <f>+'2.2.3.7.PrecioCapital'!D10</f>
        <v>0.32611527906736892</v>
      </c>
      <c r="E205" s="187">
        <f>+'2.2.3.7.PrecioCapital'!E10</f>
        <v>0.34525033664836519</v>
      </c>
      <c r="F205" s="187">
        <f>+'2.2.3.7.PrecioCapital'!F10</f>
        <v>0.36625316511024902</v>
      </c>
      <c r="G205" s="187">
        <f>+'2.2.3.7.PrecioCapital'!G10</f>
        <v>0.40010118977343573</v>
      </c>
      <c r="H205" s="187">
        <f>+'2.2.3.7.PrecioCapital'!H10</f>
        <v>0.40010118977343573</v>
      </c>
      <c r="I205" s="187">
        <f>+'2.2.3.7.PrecioCapital'!I10</f>
        <v>0.40010118977343573</v>
      </c>
      <c r="J205" s="187">
        <f>+'2.2.3.7.PrecioCapital'!J10</f>
        <v>0.32409760026694751</v>
      </c>
      <c r="K205" s="187">
        <f>+'2.2.3.7.PrecioCapital'!K10</f>
        <v>0.32409760026694751</v>
      </c>
      <c r="L205" s="187">
        <f>+'2.2.3.7.PrecioCapital'!L10</f>
        <v>0.22983628306950812</v>
      </c>
      <c r="M205" s="187">
        <f>+'2.2.3.7.PrecioCapital'!M10</f>
        <v>0.27659978964757248</v>
      </c>
      <c r="N205" s="187">
        <f>+'2.2.3.7.PrecioCapital'!N10</f>
        <v>0.33413001142406934</v>
      </c>
      <c r="O205" s="187"/>
    </row>
    <row r="206" spans="1:15" x14ac:dyDescent="0.2">
      <c r="A206" s="1"/>
      <c r="B206" s="169" t="s">
        <v>501</v>
      </c>
      <c r="C206" s="187">
        <f>+'2.2.3.7.PrecioCapital'!C11</f>
        <v>0.14593328926153312</v>
      </c>
      <c r="D206" s="187">
        <f>+'2.2.3.7.PrecioCapital'!D11</f>
        <v>0.18223305395809944</v>
      </c>
      <c r="E206" s="187">
        <f>+'2.2.3.7.PrecioCapital'!E11</f>
        <v>0.20422867208808643</v>
      </c>
      <c r="F206" s="187">
        <f>+'2.2.3.7.PrecioCapital'!F11</f>
        <v>0.22960435123183817</v>
      </c>
      <c r="G206" s="187">
        <f>+'2.2.3.7.PrecioCapital'!G11</f>
        <v>0.27723142612650109</v>
      </c>
      <c r="H206" s="187">
        <f>+'2.2.3.7.PrecioCapital'!H11</f>
        <v>0.27723142612650109</v>
      </c>
      <c r="I206" s="187">
        <f>+'2.2.3.7.PrecioCapital'!I11</f>
        <v>0.27723142612650109</v>
      </c>
      <c r="J206" s="187">
        <f>+'2.2.3.7.PrecioCapital'!J11</f>
        <v>0.20459609068520535</v>
      </c>
      <c r="K206" s="187">
        <f>+'2.2.3.7.PrecioCapital'!K11</f>
        <v>0.20459609068520535</v>
      </c>
      <c r="L206" s="187">
        <f>+'2.2.3.7.PrecioCapital'!L11</f>
        <v>0.10099133173029262</v>
      </c>
      <c r="M206" s="187">
        <f>+'2.2.3.7.PrecioCapital'!M11</f>
        <v>0.14388628564206998</v>
      </c>
      <c r="N206" s="187">
        <f>+'2.2.3.7.PrecioCapital'!N11</f>
        <v>0.20267242714935299</v>
      </c>
    </row>
    <row r="207" spans="1:15" x14ac:dyDescent="0.2">
      <c r="A207" s="1"/>
      <c r="B207" s="169" t="s">
        <v>343</v>
      </c>
      <c r="C207" s="187">
        <f>+'2.2.3.7.PrecioCapital'!C12</f>
        <v>0.12168473283566568</v>
      </c>
      <c r="D207" s="187">
        <f>+'2.2.3.7.PrecioCapital'!D12</f>
        <v>0.15724690278349313</v>
      </c>
      <c r="E207" s="187">
        <f>+'2.2.3.7.PrecioCapital'!E12</f>
        <v>0.17973927718943369</v>
      </c>
      <c r="F207" s="187">
        <f>+'2.2.3.7.PrecioCapital'!F12</f>
        <v>0.20587433233058994</v>
      </c>
      <c r="G207" s="187">
        <f>+'2.2.3.7.PrecioCapital'!G12</f>
        <v>0.25589423533077243</v>
      </c>
      <c r="H207" s="187">
        <f>+'2.2.3.7.PrecioCapital'!H12</f>
        <v>0.25589423533077243</v>
      </c>
      <c r="I207" s="187">
        <f>+'2.2.3.7.PrecioCapital'!I12</f>
        <v>0.25589423533077243</v>
      </c>
      <c r="J207" s="187">
        <f>+'2.2.3.7.PrecioCapital'!J12</f>
        <v>0.18384382068287886</v>
      </c>
      <c r="K207" s="187">
        <f>+'2.2.3.7.PrecioCapital'!K12</f>
        <v>0.18384382068287886</v>
      </c>
      <c r="L207" s="187">
        <f>+'2.2.3.7.PrecioCapital'!L12</f>
        <v>7.8616507947844527E-2</v>
      </c>
      <c r="M207" s="187">
        <f>+'2.2.3.7.PrecioCapital'!M12</f>
        <v>0.12083966072731829</v>
      </c>
      <c r="N207" s="187">
        <f>+'2.2.3.7.PrecioCapital'!N12</f>
        <v>0.17984390144896051</v>
      </c>
    </row>
    <row r="208" spans="1:15" x14ac:dyDescent="0.2">
      <c r="A208" s="1"/>
      <c r="B208" s="169" t="s">
        <v>469</v>
      </c>
      <c r="C208" s="187">
        <f>+'2.2.3.7.PrecioCapital'!C13</f>
        <v>0.12177945977848099</v>
      </c>
      <c r="D208" s="187">
        <f>+'2.2.3.7.PrecioCapital'!D13</f>
        <v>0.15734451113889064</v>
      </c>
      <c r="E208" s="187">
        <f>+'2.2.3.7.PrecioCapital'!E13</f>
        <v>0.17983494496731722</v>
      </c>
      <c r="F208" s="187">
        <f>+'2.2.3.7.PrecioCapital'!F13</f>
        <v>0.20596703360748192</v>
      </c>
      <c r="G208" s="187">
        <f>+'2.2.3.7.PrecioCapital'!G13</f>
        <v>0.25597758902889989</v>
      </c>
      <c r="H208" s="187">
        <f>+'2.2.3.7.PrecioCapital'!H13</f>
        <v>0.25597758902889989</v>
      </c>
      <c r="I208" s="187">
        <f>+'2.2.3.7.PrecioCapital'!I13</f>
        <v>0.25597758902889989</v>
      </c>
      <c r="J208" s="187">
        <f>+'2.2.3.7.PrecioCapital'!J13</f>
        <v>0.18392488938896076</v>
      </c>
      <c r="K208" s="187">
        <f>+'2.2.3.7.PrecioCapital'!K13</f>
        <v>0.18392488938896076</v>
      </c>
      <c r="L208" s="187">
        <f>+'2.2.3.7.PrecioCapital'!L13</f>
        <v>7.8703915157400384E-2</v>
      </c>
      <c r="M208" s="187">
        <f>+'2.2.3.7.PrecioCapital'!M13</f>
        <v>0.12092969232680997</v>
      </c>
      <c r="N208" s="187">
        <f>+'2.2.3.7.PrecioCapital'!N13</f>
        <v>0.17993308104425684</v>
      </c>
    </row>
    <row r="209" spans="1:14" x14ac:dyDescent="0.2">
      <c r="A209" s="1"/>
      <c r="B209" s="169" t="s">
        <v>470</v>
      </c>
      <c r="C209" s="187">
        <f>+'2.2.3.7.PrecioCapital'!C14</f>
        <v>0.12198432049907436</v>
      </c>
      <c r="D209" s="187">
        <f>+'2.2.3.7.PrecioCapital'!D14</f>
        <v>0.1575556033311262</v>
      </c>
      <c r="E209" s="187">
        <f>+'2.2.3.7.PrecioCapital'!E14</f>
        <v>0.18004184037988213</v>
      </c>
      <c r="F209" s="187">
        <f>+'2.2.3.7.PrecioCapital'!F14</f>
        <v>0.20616751353240714</v>
      </c>
      <c r="G209" s="187">
        <f>+'2.2.3.7.PrecioCapital'!G14</f>
        <v>0.25615785346217501</v>
      </c>
      <c r="H209" s="187">
        <f>+'2.2.3.7.PrecioCapital'!H14</f>
        <v>0.25615785346217501</v>
      </c>
      <c r="I209" s="187">
        <f>+'2.2.3.7.PrecioCapital'!I14</f>
        <v>0.25615785346217501</v>
      </c>
      <c r="J209" s="187">
        <f>+'2.2.3.7.PrecioCapital'!J14</f>
        <v>0.18410021219630479</v>
      </c>
      <c r="K209" s="187">
        <f>+'2.2.3.7.PrecioCapital'!K14</f>
        <v>0.18410021219630479</v>
      </c>
      <c r="L209" s="187">
        <f>+'2.2.3.7.PrecioCapital'!L14</f>
        <v>7.889294589567275E-2</v>
      </c>
      <c r="M209" s="187">
        <f>+'2.2.3.7.PrecioCapital'!M14</f>
        <v>0.12112439868806139</v>
      </c>
      <c r="N209" s="187">
        <f>+'2.2.3.7.PrecioCapital'!N14</f>
        <v>0.18012594482315286</v>
      </c>
    </row>
    <row r="210" spans="1:14" x14ac:dyDescent="0.2">
      <c r="A210" s="1"/>
      <c r="B210" s="169" t="s">
        <v>471</v>
      </c>
      <c r="C210" s="187">
        <f>+'2.2.3.7.PrecioCapital'!C15</f>
        <v>0.12324385405227613</v>
      </c>
      <c r="D210" s="187">
        <f>+'2.2.3.7.PrecioCapital'!D15</f>
        <v>0.15885344948811295</v>
      </c>
      <c r="E210" s="187">
        <f>+'2.2.3.7.PrecioCapital'!E15</f>
        <v>0.18131388371436932</v>
      </c>
      <c r="F210" s="187">
        <f>+'2.2.3.7.PrecioCapital'!F15</f>
        <v>0.20740011288798574</v>
      </c>
      <c r="G210" s="187">
        <f>+'2.2.3.7.PrecioCapital'!G15</f>
        <v>0.25726616305662248</v>
      </c>
      <c r="H210" s="187">
        <f>+'2.2.3.7.PrecioCapital'!H15</f>
        <v>0.25726616305662248</v>
      </c>
      <c r="I210" s="187">
        <f>+'2.2.3.7.PrecioCapital'!I15</f>
        <v>0.25726616305662248</v>
      </c>
      <c r="J210" s="187">
        <f>+'2.2.3.7.PrecioCapital'!J15</f>
        <v>0.18517813947222089</v>
      </c>
      <c r="K210" s="187">
        <f>+'2.2.3.7.PrecioCapital'!K15</f>
        <v>0.18517813947222089</v>
      </c>
      <c r="L210" s="187">
        <f>+'2.2.3.7.PrecioCapital'!L15</f>
        <v>8.0055152866101209E-2</v>
      </c>
      <c r="M210" s="187">
        <f>+'2.2.3.7.PrecioCapital'!M15</f>
        <v>0.12232150076945458</v>
      </c>
      <c r="N210" s="187">
        <f>+'2.2.3.7.PrecioCapital'!N15</f>
        <v>0.18131171825992126</v>
      </c>
    </row>
    <row r="211" spans="1:14" x14ac:dyDescent="0.2">
      <c r="A211" s="1"/>
      <c r="B211" s="169" t="s">
        <v>502</v>
      </c>
      <c r="C211" s="187">
        <f>+'2.2.3.7.PrecioCapital'!C16</f>
        <v>0.1253486003207171</v>
      </c>
      <c r="D211" s="187">
        <f>+'2.2.3.7.PrecioCapital'!D16</f>
        <v>0.16102221811597872</v>
      </c>
      <c r="E211" s="187">
        <f>+'2.2.3.7.PrecioCapital'!E16</f>
        <v>0.1834395344798859</v>
      </c>
      <c r="F211" s="187">
        <f>+'2.2.3.7.PrecioCapital'!F16</f>
        <v>0.20945985070722994</v>
      </c>
      <c r="G211" s="187">
        <f>+'2.2.3.7.PrecioCapital'!G16</f>
        <v>0.25911820620169046</v>
      </c>
      <c r="H211" s="187">
        <f>+'2.2.3.7.PrecioCapital'!H16</f>
        <v>0.25911820620169046</v>
      </c>
      <c r="I211" s="187">
        <f>+'2.2.3.7.PrecioCapital'!I16</f>
        <v>0.25911820620169046</v>
      </c>
      <c r="J211" s="187">
        <f>+'2.2.3.7.PrecioCapital'!J16</f>
        <v>0.18697941217819039</v>
      </c>
      <c r="K211" s="187">
        <f>+'2.2.3.7.PrecioCapital'!K16</f>
        <v>0.18697941217819039</v>
      </c>
      <c r="L211" s="187">
        <f>+'2.2.3.7.PrecioCapital'!L16</f>
        <v>8.1997261337882016E-2</v>
      </c>
      <c r="M211" s="187">
        <f>+'2.2.3.7.PrecioCapital'!M16</f>
        <v>0.12432192079189093</v>
      </c>
      <c r="N211" s="187">
        <f>+'2.2.3.7.PrecioCapital'!N16</f>
        <v>0.18329320752625358</v>
      </c>
    </row>
    <row r="212" spans="1:14" x14ac:dyDescent="0.2">
      <c r="A212" s="1"/>
      <c r="B212" s="169" t="s">
        <v>472</v>
      </c>
      <c r="C212" s="187">
        <f>+'2.2.3.7.PrecioCapital'!C17</f>
        <v>0.5719984521688013</v>
      </c>
      <c r="D212" s="187">
        <f>+'2.2.3.7.PrecioCapital'!D17</f>
        <v>0.62125830493253709</v>
      </c>
      <c r="E212" s="187">
        <f>+'2.2.3.7.PrecioCapital'!E17</f>
        <v>0.6345255460027831</v>
      </c>
      <c r="F212" s="187">
        <f>+'2.2.3.7.PrecioCapital'!F17</f>
        <v>0.64655842434801492</v>
      </c>
      <c r="G212" s="187">
        <f>+'2.2.3.7.PrecioCapital'!G17</f>
        <v>0.65214173058766056</v>
      </c>
      <c r="H212" s="187">
        <f>+'2.2.3.7.PrecioCapital'!H17</f>
        <v>0.65214173058766056</v>
      </c>
      <c r="I212" s="187">
        <f>+'2.2.3.7.PrecioCapital'!I17</f>
        <v>0.65214173058766056</v>
      </c>
      <c r="J212" s="187">
        <f>+'2.2.3.7.PrecioCapital'!J17</f>
        <v>0.5692289019730854</v>
      </c>
      <c r="K212" s="187">
        <f>+'2.2.3.7.PrecioCapital'!K17</f>
        <v>0.5692289019730854</v>
      </c>
      <c r="L212" s="187">
        <f>+'2.2.3.7.PrecioCapital'!L17</f>
        <v>0.49413361914995019</v>
      </c>
      <c r="M212" s="187">
        <f>+'2.2.3.7.PrecioCapital'!M17</f>
        <v>0.54883261837680841</v>
      </c>
      <c r="N212" s="187">
        <f>+'2.2.3.7.PrecioCapital'!N17</f>
        <v>0.60378659455169281</v>
      </c>
    </row>
    <row r="213" spans="1:14" x14ac:dyDescent="0.2">
      <c r="A213" s="1"/>
      <c r="B213" s="169" t="s">
        <v>503</v>
      </c>
      <c r="C213" s="187">
        <f>+'2.2.3.7.PrecioCapital'!C18</f>
        <v>0.5719984521688013</v>
      </c>
      <c r="D213" s="187">
        <f>+'2.2.3.7.PrecioCapital'!D18</f>
        <v>0.62125830493253709</v>
      </c>
      <c r="E213" s="187">
        <f>+'2.2.3.7.PrecioCapital'!E18</f>
        <v>0.6345255460027831</v>
      </c>
      <c r="F213" s="187">
        <f>+'2.2.3.7.PrecioCapital'!F18</f>
        <v>0.64655842434801492</v>
      </c>
      <c r="G213" s="187">
        <f>+'2.2.3.7.PrecioCapital'!G18</f>
        <v>0.65214173058766056</v>
      </c>
      <c r="H213" s="187">
        <f>+'2.2.3.7.PrecioCapital'!H18</f>
        <v>0.65214173058766056</v>
      </c>
      <c r="I213" s="187">
        <f>+'2.2.3.7.PrecioCapital'!I18</f>
        <v>0.65214173058766056</v>
      </c>
      <c r="J213" s="187">
        <f>+'2.2.3.7.PrecioCapital'!J18</f>
        <v>0.5692289019730854</v>
      </c>
      <c r="K213" s="187">
        <f>+'2.2.3.7.PrecioCapital'!K18</f>
        <v>0.5692289019730854</v>
      </c>
      <c r="L213" s="187">
        <f>+'2.2.3.7.PrecioCapital'!L18</f>
        <v>0.49413361914995019</v>
      </c>
      <c r="M213" s="187">
        <f>+'2.2.3.7.PrecioCapital'!M18</f>
        <v>0.54883261837680841</v>
      </c>
      <c r="N213" s="187">
        <f>+'2.2.3.7.PrecioCapital'!N18</f>
        <v>0.60378659455169281</v>
      </c>
    </row>
    <row r="214" spans="1:14" x14ac:dyDescent="0.2">
      <c r="A214" s="1"/>
      <c r="B214" s="169" t="s">
        <v>565</v>
      </c>
      <c r="C214" s="187">
        <f>+'2.2.3.7.PrecioCapital'!C19</f>
        <v>0.44668516896078125</v>
      </c>
      <c r="D214" s="187">
        <f>+'2.2.3.7.PrecioCapital'!D19</f>
        <v>0.49213323111652602</v>
      </c>
      <c r="E214" s="187">
        <f>+'2.2.3.7.PrecioCapital'!E19</f>
        <v>0.50796764191022525</v>
      </c>
      <c r="F214" s="187">
        <f>+'2.2.3.7.PrecioCapital'!F19</f>
        <v>0.52392487343149241</v>
      </c>
      <c r="G214" s="187">
        <f>+'2.2.3.7.PrecioCapital'!G19</f>
        <v>0.54187399398143721</v>
      </c>
      <c r="H214" s="187">
        <f>+'2.2.3.7.PrecioCapital'!H19</f>
        <v>0.54187399398143721</v>
      </c>
      <c r="I214" s="187">
        <f>+'2.2.3.7.PrecioCapital'!I19</f>
        <v>0.54187399398143721</v>
      </c>
      <c r="J214" s="187">
        <f>+'2.2.3.7.PrecioCapital'!J19</f>
        <v>0.46198395747665011</v>
      </c>
      <c r="K214" s="187">
        <f>+'2.2.3.7.PrecioCapital'!K19</f>
        <v>0.46198395747665011</v>
      </c>
      <c r="L214" s="187">
        <f>+'2.2.3.7.PrecioCapital'!L19</f>
        <v>0.37850353461475678</v>
      </c>
      <c r="M214" s="187">
        <f>+'2.2.3.7.PrecioCapital'!M19</f>
        <v>0.42973075580776765</v>
      </c>
      <c r="N214" s="187">
        <f>+'2.2.3.7.PrecioCapital'!N19</f>
        <v>0.48581183943335754</v>
      </c>
    </row>
    <row r="215" spans="1:14" x14ac:dyDescent="0.2">
      <c r="A215" s="1"/>
      <c r="B215" s="169" t="s">
        <v>344</v>
      </c>
      <c r="C215" s="187">
        <f>+'2.2.3.7.PrecioCapital'!C20</f>
        <v>0.28556809055046972</v>
      </c>
      <c r="D215" s="187">
        <f>+'2.2.3.7.PrecioCapital'!D20</f>
        <v>0.32611527906736892</v>
      </c>
      <c r="E215" s="187">
        <f>+'2.2.3.7.PrecioCapital'!E20</f>
        <v>0.34525033664836519</v>
      </c>
      <c r="F215" s="187">
        <f>+'2.2.3.7.PrecioCapital'!F20</f>
        <v>0.36625316511024902</v>
      </c>
      <c r="G215" s="187">
        <f>+'2.2.3.7.PrecioCapital'!G20</f>
        <v>0.40010118977343573</v>
      </c>
      <c r="H215" s="187">
        <f>+'2.2.3.7.PrecioCapital'!H20</f>
        <v>0.40010118977343573</v>
      </c>
      <c r="I215" s="187">
        <f>+'2.2.3.7.PrecioCapital'!I20</f>
        <v>0.40010118977343573</v>
      </c>
      <c r="J215" s="187">
        <f>+'2.2.3.7.PrecioCapital'!J20</f>
        <v>0.32409760026694751</v>
      </c>
      <c r="K215" s="187">
        <f>+'2.2.3.7.PrecioCapital'!K20</f>
        <v>0.32409760026694751</v>
      </c>
      <c r="L215" s="187">
        <f>+'2.2.3.7.PrecioCapital'!L20</f>
        <v>0.22983628306950812</v>
      </c>
      <c r="M215" s="187">
        <f>+'2.2.3.7.PrecioCapital'!M20</f>
        <v>0.27659978964757248</v>
      </c>
      <c r="N215" s="187">
        <f>+'2.2.3.7.PrecioCapital'!N20</f>
        <v>0.33413001142406934</v>
      </c>
    </row>
    <row r="216" spans="1:14" x14ac:dyDescent="0.2">
      <c r="A216" s="1"/>
      <c r="B216" s="169" t="s">
        <v>473</v>
      </c>
      <c r="C216" s="187">
        <f>+'2.2.3.7.PrecioCapital'!C21</f>
        <v>0.14593328926153312</v>
      </c>
      <c r="D216" s="187">
        <f>+'2.2.3.7.PrecioCapital'!D21</f>
        <v>0.18223305395809944</v>
      </c>
      <c r="E216" s="187">
        <f>+'2.2.3.7.PrecioCapital'!E21</f>
        <v>0.20422867208808643</v>
      </c>
      <c r="F216" s="187">
        <f>+'2.2.3.7.PrecioCapital'!F21</f>
        <v>0.22960435123183817</v>
      </c>
      <c r="G216" s="187">
        <f>+'2.2.3.7.PrecioCapital'!G21</f>
        <v>0.27723142612650109</v>
      </c>
      <c r="H216" s="187">
        <f>+'2.2.3.7.PrecioCapital'!H21</f>
        <v>0.27723142612650109</v>
      </c>
      <c r="I216" s="187">
        <f>+'2.2.3.7.PrecioCapital'!I21</f>
        <v>0.27723142612650109</v>
      </c>
      <c r="J216" s="187">
        <f>+'2.2.3.7.PrecioCapital'!J21</f>
        <v>0.20459609068520535</v>
      </c>
      <c r="K216" s="187">
        <f>+'2.2.3.7.PrecioCapital'!K21</f>
        <v>0.20459609068520535</v>
      </c>
      <c r="L216" s="187">
        <f>+'2.2.3.7.PrecioCapital'!L21</f>
        <v>0.10099133173029262</v>
      </c>
      <c r="M216" s="187">
        <f>+'2.2.3.7.PrecioCapital'!M21</f>
        <v>0.14388628564206998</v>
      </c>
      <c r="N216" s="187">
        <f>+'2.2.3.7.PrecioCapital'!N21</f>
        <v>0.20267242714935299</v>
      </c>
    </row>
    <row r="217" spans="1:14" x14ac:dyDescent="0.2">
      <c r="A217" s="1"/>
      <c r="B217" s="169" t="s">
        <v>566</v>
      </c>
      <c r="C217" s="187">
        <f>+'2.2.3.7.PrecioCapital'!C22</f>
        <v>0.13089569527657074</v>
      </c>
      <c r="D217" s="187">
        <f>+'2.2.3.7.PrecioCapital'!D22</f>
        <v>0.16673804510017812</v>
      </c>
      <c r="E217" s="187">
        <f>+'2.2.3.7.PrecioCapital'!E22</f>
        <v>0.18904172359697946</v>
      </c>
      <c r="F217" s="187">
        <f>+'2.2.3.7.PrecioCapital'!F22</f>
        <v>0.21488832512185546</v>
      </c>
      <c r="G217" s="187">
        <f>+'2.2.3.7.PrecioCapital'!G22</f>
        <v>0.2639992977337543</v>
      </c>
      <c r="H217" s="187">
        <f>+'2.2.3.7.PrecioCapital'!H22</f>
        <v>0.2639992977337543</v>
      </c>
      <c r="I217" s="187">
        <f>+'2.2.3.7.PrecioCapital'!I22</f>
        <v>0.2639992977337543</v>
      </c>
      <c r="J217" s="187">
        <f>+'2.2.3.7.PrecioCapital'!J22</f>
        <v>0.19172669734563311</v>
      </c>
      <c r="K217" s="187">
        <f>+'2.2.3.7.PrecioCapital'!K22</f>
        <v>0.19172669734563311</v>
      </c>
      <c r="L217" s="187">
        <f>+'2.2.3.7.PrecioCapital'!L22</f>
        <v>8.7115721586069408E-2</v>
      </c>
      <c r="M217" s="187">
        <f>+'2.2.3.7.PrecioCapital'!M22</f>
        <v>0.1295940621337851</v>
      </c>
      <c r="N217" s="187">
        <f>+'2.2.3.7.PrecioCapital'!N22</f>
        <v>0.18851545653515275</v>
      </c>
    </row>
    <row r="218" spans="1:14" x14ac:dyDescent="0.2">
      <c r="A218" s="1"/>
      <c r="B218" s="169" t="s">
        <v>504</v>
      </c>
      <c r="C218" s="187">
        <f>+'2.2.3.7.PrecioCapital'!C23</f>
        <v>0.12514835040532332</v>
      </c>
      <c r="D218" s="187">
        <f>+'2.2.3.7.PrecioCapital'!D23</f>
        <v>0.16081587698082592</v>
      </c>
      <c r="E218" s="187">
        <f>+'2.2.3.7.PrecioCapital'!E23</f>
        <v>0.18323729566738206</v>
      </c>
      <c r="F218" s="187">
        <f>+'2.2.3.7.PrecioCapital'!F23</f>
        <v>0.20926388298883006</v>
      </c>
      <c r="G218" s="187">
        <f>+'2.2.3.7.PrecioCapital'!G23</f>
        <v>0.25894199898438053</v>
      </c>
      <c r="H218" s="187">
        <f>+'2.2.3.7.PrecioCapital'!H23</f>
        <v>0.25894199898438053</v>
      </c>
      <c r="I218" s="187">
        <f>+'2.2.3.7.PrecioCapital'!I23</f>
        <v>0.25894199898438053</v>
      </c>
      <c r="J218" s="187">
        <f>+'2.2.3.7.PrecioCapital'!J23</f>
        <v>0.18680803536551704</v>
      </c>
      <c r="K218" s="187">
        <f>+'2.2.3.7.PrecioCapital'!K23</f>
        <v>0.18680803536551704</v>
      </c>
      <c r="L218" s="187">
        <f>+'2.2.3.7.PrecioCapital'!L23</f>
        <v>8.181248511901372E-2</v>
      </c>
      <c r="M218" s="187">
        <f>+'2.2.3.7.PrecioCapital'!M23</f>
        <v>0.12413159669142745</v>
      </c>
      <c r="N218" s="187">
        <f>+'2.2.3.7.PrecioCapital'!N23</f>
        <v>0.18310468453709983</v>
      </c>
    </row>
    <row r="219" spans="1:14" x14ac:dyDescent="0.2">
      <c r="A219" s="1"/>
      <c r="B219" s="169" t="s">
        <v>474</v>
      </c>
      <c r="C219" s="187">
        <f>+'2.2.3.7.PrecioCapital'!C24</f>
        <v>0.12201782568432762</v>
      </c>
      <c r="D219" s="187">
        <f>+'2.2.3.7.PrecioCapital'!D24</f>
        <v>0.15759012768008818</v>
      </c>
      <c r="E219" s="187">
        <f>+'2.2.3.7.PrecioCapital'!E24</f>
        <v>0.18007567834113677</v>
      </c>
      <c r="F219" s="187">
        <f>+'2.2.3.7.PrecioCapital'!F24</f>
        <v>0.20620030223394412</v>
      </c>
      <c r="G219" s="187">
        <f>+'2.2.3.7.PrecioCapital'!G24</f>
        <v>0.25618733589889575</v>
      </c>
      <c r="H219" s="187">
        <f>+'2.2.3.7.PrecioCapital'!H24</f>
        <v>0.25618733589889575</v>
      </c>
      <c r="I219" s="187">
        <f>+'2.2.3.7.PrecioCapital'!I24</f>
        <v>0.25618733589889575</v>
      </c>
      <c r="J219" s="187">
        <f>+'2.2.3.7.PrecioCapital'!J24</f>
        <v>0.18412888642493275</v>
      </c>
      <c r="K219" s="187">
        <f>+'2.2.3.7.PrecioCapital'!K24</f>
        <v>0.18412888642493275</v>
      </c>
      <c r="L219" s="187">
        <f>+'2.2.3.7.PrecioCapital'!L24</f>
        <v>7.8923862070750334E-2</v>
      </c>
      <c r="M219" s="187">
        <f>+'2.2.3.7.PrecioCapital'!M24</f>
        <v>0.12115624311721711</v>
      </c>
      <c r="N219" s="187">
        <f>+'2.2.3.7.PrecioCapital'!N24</f>
        <v>0.18015748789603594</v>
      </c>
    </row>
    <row r="220" spans="1:14" x14ac:dyDescent="0.2">
      <c r="A220" s="1"/>
      <c r="B220" s="169" t="s">
        <v>286</v>
      </c>
      <c r="C220" s="187">
        <f>+'2.2.3.7.PrecioCapital'!C25</f>
        <v>0.5719984521688013</v>
      </c>
      <c r="D220" s="187">
        <f>+'2.2.3.7.PrecioCapital'!D25</f>
        <v>0.62125830493253709</v>
      </c>
      <c r="E220" s="187">
        <f>+'2.2.3.7.PrecioCapital'!E25</f>
        <v>0.6345255460027831</v>
      </c>
      <c r="F220" s="187">
        <f>+'2.2.3.7.PrecioCapital'!F25</f>
        <v>0.64655842434801492</v>
      </c>
      <c r="G220" s="187">
        <f>+'2.2.3.7.PrecioCapital'!G25</f>
        <v>0.65214173058766056</v>
      </c>
      <c r="H220" s="187">
        <f>+'2.2.3.7.PrecioCapital'!H25</f>
        <v>0.65214173058766056</v>
      </c>
      <c r="I220" s="187">
        <f>+'2.2.3.7.PrecioCapital'!I25</f>
        <v>0.65214173058766056</v>
      </c>
      <c r="J220" s="187">
        <f>+'2.2.3.7.PrecioCapital'!J25</f>
        <v>0.5692289019730854</v>
      </c>
      <c r="K220" s="187">
        <f>+'2.2.3.7.PrecioCapital'!K25</f>
        <v>0.5692289019730854</v>
      </c>
      <c r="L220" s="187">
        <f>+'2.2.3.7.PrecioCapital'!L25</f>
        <v>0.49413361914995019</v>
      </c>
      <c r="M220" s="187">
        <f>+'2.2.3.7.PrecioCapital'!M25</f>
        <v>0.54883261837680841</v>
      </c>
      <c r="N220" s="187">
        <f>+'2.2.3.7.PrecioCapital'!N25</f>
        <v>0.60378659455169281</v>
      </c>
    </row>
    <row r="221" spans="1:14" x14ac:dyDescent="0.2">
      <c r="A221" s="1"/>
      <c r="B221" s="169" t="s">
        <v>475</v>
      </c>
      <c r="C221" s="187">
        <f>+'2.2.3.7.PrecioCapital'!C26</f>
        <v>0.28556809055046972</v>
      </c>
      <c r="D221" s="187">
        <f>+'2.2.3.7.PrecioCapital'!D26</f>
        <v>0.32611527906736892</v>
      </c>
      <c r="E221" s="187">
        <f>+'2.2.3.7.PrecioCapital'!E26</f>
        <v>0.34525033664836519</v>
      </c>
      <c r="F221" s="187">
        <f>+'2.2.3.7.PrecioCapital'!F26</f>
        <v>0.36625316511024902</v>
      </c>
      <c r="G221" s="187">
        <f>+'2.2.3.7.PrecioCapital'!G26</f>
        <v>0.40010118977343573</v>
      </c>
      <c r="H221" s="187">
        <f>+'2.2.3.7.PrecioCapital'!H26</f>
        <v>0.40010118977343573</v>
      </c>
      <c r="I221" s="187">
        <f>+'2.2.3.7.PrecioCapital'!I26</f>
        <v>0.40010118977343573</v>
      </c>
      <c r="J221" s="187">
        <f>+'2.2.3.7.PrecioCapital'!J26</f>
        <v>0.32409760026694751</v>
      </c>
      <c r="K221" s="187">
        <f>+'2.2.3.7.PrecioCapital'!K26</f>
        <v>0.32409760026694751</v>
      </c>
      <c r="L221" s="187">
        <f>+'2.2.3.7.PrecioCapital'!L26</f>
        <v>0.22983628306950812</v>
      </c>
      <c r="M221" s="187">
        <f>+'2.2.3.7.PrecioCapital'!M26</f>
        <v>0.27659978964757248</v>
      </c>
      <c r="N221" s="187">
        <f>+'2.2.3.7.PrecioCapital'!N26</f>
        <v>0.33413001142406934</v>
      </c>
    </row>
    <row r="222" spans="1:14" x14ac:dyDescent="0.2">
      <c r="A222" s="1"/>
      <c r="B222" s="169" t="s">
        <v>476</v>
      </c>
      <c r="C222" s="187">
        <f>+'2.2.3.7.PrecioCapital'!C27</f>
        <v>0.28556809055046972</v>
      </c>
      <c r="D222" s="187">
        <f>+'2.2.3.7.PrecioCapital'!D27</f>
        <v>0.32611527906736892</v>
      </c>
      <c r="E222" s="187">
        <f>+'2.2.3.7.PrecioCapital'!E27</f>
        <v>0.34525033664836519</v>
      </c>
      <c r="F222" s="187">
        <f>+'2.2.3.7.PrecioCapital'!F27</f>
        <v>0.36625316511024902</v>
      </c>
      <c r="G222" s="187">
        <f>+'2.2.3.7.PrecioCapital'!G27</f>
        <v>0.40010118977343573</v>
      </c>
      <c r="H222" s="187">
        <f>+'2.2.3.7.PrecioCapital'!H27</f>
        <v>0.40010118977343573</v>
      </c>
      <c r="I222" s="187">
        <f>+'2.2.3.7.PrecioCapital'!I27</f>
        <v>0.40010118977343573</v>
      </c>
      <c r="J222" s="187">
        <f>+'2.2.3.7.PrecioCapital'!J27</f>
        <v>0.32409760026694751</v>
      </c>
      <c r="K222" s="187">
        <f>+'2.2.3.7.PrecioCapital'!K27</f>
        <v>0.32409760026694751</v>
      </c>
      <c r="L222" s="187">
        <f>+'2.2.3.7.PrecioCapital'!L27</f>
        <v>0.22983628306950812</v>
      </c>
      <c r="M222" s="187">
        <f>+'2.2.3.7.PrecioCapital'!M27</f>
        <v>0.27659978964757248</v>
      </c>
      <c r="N222" s="187">
        <f>+'2.2.3.7.PrecioCapital'!N27</f>
        <v>0.33413001142406934</v>
      </c>
    </row>
    <row r="223" spans="1:14" x14ac:dyDescent="0.2">
      <c r="A223" s="1"/>
      <c r="B223" s="169" t="s">
        <v>345</v>
      </c>
      <c r="C223" s="187">
        <f>+'2.2.3.7.PrecioCapital'!C28</f>
        <v>0.28556809055046972</v>
      </c>
      <c r="D223" s="187">
        <f>+'2.2.3.7.PrecioCapital'!D28</f>
        <v>0.32611527906736892</v>
      </c>
      <c r="E223" s="187">
        <f>+'2.2.3.7.PrecioCapital'!E28</f>
        <v>0.34525033664836519</v>
      </c>
      <c r="F223" s="187">
        <f>+'2.2.3.7.PrecioCapital'!F28</f>
        <v>0.36625316511024902</v>
      </c>
      <c r="G223" s="187">
        <f>+'2.2.3.7.PrecioCapital'!G28</f>
        <v>0.40010118977343573</v>
      </c>
      <c r="H223" s="187">
        <f>+'2.2.3.7.PrecioCapital'!H28</f>
        <v>0.40010118977343573</v>
      </c>
      <c r="I223" s="187">
        <f>+'2.2.3.7.PrecioCapital'!I28</f>
        <v>0.40010118977343573</v>
      </c>
      <c r="J223" s="187">
        <f>+'2.2.3.7.PrecioCapital'!J28</f>
        <v>0.32409760026694751</v>
      </c>
      <c r="K223" s="187">
        <f>+'2.2.3.7.PrecioCapital'!K28</f>
        <v>0.32409760026694751</v>
      </c>
      <c r="L223" s="187">
        <f>+'2.2.3.7.PrecioCapital'!L28</f>
        <v>0.22983628306950812</v>
      </c>
      <c r="M223" s="187">
        <f>+'2.2.3.7.PrecioCapital'!M28</f>
        <v>0.27659978964757248</v>
      </c>
      <c r="N223" s="187">
        <f>+'2.2.3.7.PrecioCapital'!N28</f>
        <v>0.33413001142406934</v>
      </c>
    </row>
    <row r="224" spans="1:14" x14ac:dyDescent="0.2">
      <c r="A224" s="1"/>
      <c r="B224" s="169" t="s">
        <v>346</v>
      </c>
      <c r="C224" s="187">
        <f>+'2.2.3.7.PrecioCapital'!C29</f>
        <v>0.28556809055046972</v>
      </c>
      <c r="D224" s="187">
        <f>+'2.2.3.7.PrecioCapital'!D29</f>
        <v>0.32611527906736892</v>
      </c>
      <c r="E224" s="187">
        <f>+'2.2.3.7.PrecioCapital'!E29</f>
        <v>0.34525033664836519</v>
      </c>
      <c r="F224" s="187">
        <f>+'2.2.3.7.PrecioCapital'!F29</f>
        <v>0.36625316511024902</v>
      </c>
      <c r="G224" s="187">
        <f>+'2.2.3.7.PrecioCapital'!G29</f>
        <v>0.40010118977343573</v>
      </c>
      <c r="H224" s="187">
        <f>+'2.2.3.7.PrecioCapital'!H29</f>
        <v>0.40010118977343573</v>
      </c>
      <c r="I224" s="187">
        <f>+'2.2.3.7.PrecioCapital'!I29</f>
        <v>0.40010118977343573</v>
      </c>
      <c r="J224" s="187">
        <f>+'2.2.3.7.PrecioCapital'!J29</f>
        <v>0.32409760026694751</v>
      </c>
      <c r="K224" s="187">
        <f>+'2.2.3.7.PrecioCapital'!K29</f>
        <v>0.32409760026694751</v>
      </c>
      <c r="L224" s="187">
        <f>+'2.2.3.7.PrecioCapital'!L29</f>
        <v>0.22983628306950812</v>
      </c>
      <c r="M224" s="187">
        <f>+'2.2.3.7.PrecioCapital'!M29</f>
        <v>0.27659978964757248</v>
      </c>
      <c r="N224" s="187">
        <f>+'2.2.3.7.PrecioCapital'!N29</f>
        <v>0.33413001142406934</v>
      </c>
    </row>
    <row r="225" spans="1:14" x14ac:dyDescent="0.2">
      <c r="A225" s="1"/>
      <c r="B225" s="169" t="s">
        <v>477</v>
      </c>
      <c r="C225" s="187">
        <f>+'2.2.3.7.PrecioCapital'!C30</f>
        <v>0.28556809055046972</v>
      </c>
      <c r="D225" s="187">
        <f>+'2.2.3.7.PrecioCapital'!D30</f>
        <v>0.32611527906736892</v>
      </c>
      <c r="E225" s="187">
        <f>+'2.2.3.7.PrecioCapital'!E30</f>
        <v>0.34525033664836519</v>
      </c>
      <c r="F225" s="187">
        <f>+'2.2.3.7.PrecioCapital'!F30</f>
        <v>0.36625316511024902</v>
      </c>
      <c r="G225" s="187">
        <f>+'2.2.3.7.PrecioCapital'!G30</f>
        <v>0.40010118977343573</v>
      </c>
      <c r="H225" s="187">
        <f>+'2.2.3.7.PrecioCapital'!H30</f>
        <v>0.40010118977343573</v>
      </c>
      <c r="I225" s="187">
        <f>+'2.2.3.7.PrecioCapital'!I30</f>
        <v>0.40010118977343573</v>
      </c>
      <c r="J225" s="187">
        <f>+'2.2.3.7.PrecioCapital'!J30</f>
        <v>0.32409760026694751</v>
      </c>
      <c r="K225" s="187">
        <f>+'2.2.3.7.PrecioCapital'!K30</f>
        <v>0.32409760026694751</v>
      </c>
      <c r="L225" s="187">
        <f>+'2.2.3.7.PrecioCapital'!L30</f>
        <v>0.22983628306950812</v>
      </c>
      <c r="M225" s="187">
        <f>+'2.2.3.7.PrecioCapital'!M30</f>
        <v>0.27659978964757248</v>
      </c>
      <c r="N225" s="187">
        <f>+'2.2.3.7.PrecioCapital'!N30</f>
        <v>0.33413001142406934</v>
      </c>
    </row>
    <row r="226" spans="1:14" x14ac:dyDescent="0.2">
      <c r="A226" s="1"/>
      <c r="B226" s="169" t="s">
        <v>347</v>
      </c>
      <c r="C226" s="187">
        <f>+'2.2.3.7.PrecioCapital'!C31</f>
        <v>0.28556809055046972</v>
      </c>
      <c r="D226" s="187">
        <f>+'2.2.3.7.PrecioCapital'!D31</f>
        <v>0.32611527906736892</v>
      </c>
      <c r="E226" s="187">
        <f>+'2.2.3.7.PrecioCapital'!E31</f>
        <v>0.34525033664836519</v>
      </c>
      <c r="F226" s="187">
        <f>+'2.2.3.7.PrecioCapital'!F31</f>
        <v>0.36625316511024902</v>
      </c>
      <c r="G226" s="187">
        <f>+'2.2.3.7.PrecioCapital'!G31</f>
        <v>0.40010118977343573</v>
      </c>
      <c r="H226" s="187">
        <f>+'2.2.3.7.PrecioCapital'!H31</f>
        <v>0.40010118977343573</v>
      </c>
      <c r="I226" s="187">
        <f>+'2.2.3.7.PrecioCapital'!I31</f>
        <v>0.40010118977343573</v>
      </c>
      <c r="J226" s="187">
        <f>+'2.2.3.7.PrecioCapital'!J31</f>
        <v>0.32409760026694751</v>
      </c>
      <c r="K226" s="187">
        <f>+'2.2.3.7.PrecioCapital'!K31</f>
        <v>0.32409760026694751</v>
      </c>
      <c r="L226" s="187">
        <f>+'2.2.3.7.PrecioCapital'!L31</f>
        <v>0.22983628306950812</v>
      </c>
      <c r="M226" s="187">
        <f>+'2.2.3.7.PrecioCapital'!M31</f>
        <v>0.27659978964757248</v>
      </c>
      <c r="N226" s="187">
        <f>+'2.2.3.7.PrecioCapital'!N31</f>
        <v>0.33413001142406934</v>
      </c>
    </row>
    <row r="227" spans="1:14" x14ac:dyDescent="0.2">
      <c r="A227" s="1"/>
      <c r="B227" s="169" t="s">
        <v>347</v>
      </c>
      <c r="C227" s="187">
        <f>+'2.2.3.7.PrecioCapital'!C32</f>
        <v>0.28556809055046972</v>
      </c>
      <c r="D227" s="187">
        <f>+'2.2.3.7.PrecioCapital'!D32</f>
        <v>0.32611527906736892</v>
      </c>
      <c r="E227" s="187">
        <f>+'2.2.3.7.PrecioCapital'!E32</f>
        <v>0.34525033664836519</v>
      </c>
      <c r="F227" s="187">
        <f>+'2.2.3.7.PrecioCapital'!F32</f>
        <v>0.36625316511024902</v>
      </c>
      <c r="G227" s="187">
        <f>+'2.2.3.7.PrecioCapital'!G32</f>
        <v>0.40010118977343573</v>
      </c>
      <c r="H227" s="187">
        <f>+'2.2.3.7.PrecioCapital'!H32</f>
        <v>0.40010118977343573</v>
      </c>
      <c r="I227" s="187">
        <f>+'2.2.3.7.PrecioCapital'!I32</f>
        <v>0.40010118977343573</v>
      </c>
      <c r="J227" s="187">
        <f>+'2.2.3.7.PrecioCapital'!J32</f>
        <v>0.32409760026694751</v>
      </c>
      <c r="K227" s="187">
        <f>+'2.2.3.7.PrecioCapital'!K32</f>
        <v>0.32409760026694751</v>
      </c>
      <c r="L227" s="187">
        <f>+'2.2.3.7.PrecioCapital'!L32</f>
        <v>0.22983628306950812</v>
      </c>
      <c r="M227" s="187">
        <f>+'2.2.3.7.PrecioCapital'!M32</f>
        <v>0.27659978964757248</v>
      </c>
      <c r="N227" s="187">
        <f>+'2.2.3.7.PrecioCapital'!N32</f>
        <v>0.33413001142406934</v>
      </c>
    </row>
    <row r="228" spans="1:14" x14ac:dyDescent="0.2">
      <c r="A228" s="1"/>
      <c r="B228" s="169" t="s">
        <v>505</v>
      </c>
      <c r="C228" s="187">
        <f>+'2.2.3.7.PrecioCapital'!C33</f>
        <v>0.28556809055046972</v>
      </c>
      <c r="D228" s="187">
        <f>+'2.2.3.7.PrecioCapital'!D33</f>
        <v>0.32611527906736892</v>
      </c>
      <c r="E228" s="187">
        <f>+'2.2.3.7.PrecioCapital'!E33</f>
        <v>0.34525033664836519</v>
      </c>
      <c r="F228" s="187">
        <f>+'2.2.3.7.PrecioCapital'!F33</f>
        <v>0.36625316511024902</v>
      </c>
      <c r="G228" s="187">
        <f>+'2.2.3.7.PrecioCapital'!G33</f>
        <v>0.40010118977343573</v>
      </c>
      <c r="H228" s="187">
        <f>+'2.2.3.7.PrecioCapital'!H33</f>
        <v>0.40010118977343573</v>
      </c>
      <c r="I228" s="187">
        <f>+'2.2.3.7.PrecioCapital'!I33</f>
        <v>0.40010118977343573</v>
      </c>
      <c r="J228" s="187">
        <f>+'2.2.3.7.PrecioCapital'!J33</f>
        <v>0.32409760026694751</v>
      </c>
      <c r="K228" s="187">
        <f>+'2.2.3.7.PrecioCapital'!K33</f>
        <v>0.32409760026694751</v>
      </c>
      <c r="L228" s="187">
        <f>+'2.2.3.7.PrecioCapital'!L33</f>
        <v>0.22983628306950812</v>
      </c>
      <c r="M228" s="187">
        <f>+'2.2.3.7.PrecioCapital'!M33</f>
        <v>0.27659978964757248</v>
      </c>
      <c r="N228" s="187">
        <f>+'2.2.3.7.PrecioCapital'!N33</f>
        <v>0.33413001142406934</v>
      </c>
    </row>
    <row r="229" spans="1:14" x14ac:dyDescent="0.2">
      <c r="A229" s="1"/>
      <c r="B229" s="169" t="s">
        <v>506</v>
      </c>
      <c r="C229" s="187">
        <f>+'2.2.3.7.PrecioCapital'!C34</f>
        <v>0.28556809055046972</v>
      </c>
      <c r="D229" s="187">
        <f>+'2.2.3.7.PrecioCapital'!D34</f>
        <v>0.32611527906736892</v>
      </c>
      <c r="E229" s="187">
        <f>+'2.2.3.7.PrecioCapital'!E34</f>
        <v>0.34525033664836519</v>
      </c>
      <c r="F229" s="187">
        <f>+'2.2.3.7.PrecioCapital'!F34</f>
        <v>0.36625316511024902</v>
      </c>
      <c r="G229" s="187">
        <f>+'2.2.3.7.PrecioCapital'!G34</f>
        <v>0.40010118977343573</v>
      </c>
      <c r="H229" s="187">
        <f>+'2.2.3.7.PrecioCapital'!H34</f>
        <v>0.40010118977343573</v>
      </c>
      <c r="I229" s="187">
        <f>+'2.2.3.7.PrecioCapital'!I34</f>
        <v>0.40010118977343573</v>
      </c>
      <c r="J229" s="187">
        <f>+'2.2.3.7.PrecioCapital'!J34</f>
        <v>0.32409760026694751</v>
      </c>
      <c r="K229" s="187">
        <f>+'2.2.3.7.PrecioCapital'!K34</f>
        <v>0.32409760026694751</v>
      </c>
      <c r="L229" s="187">
        <f>+'2.2.3.7.PrecioCapital'!L34</f>
        <v>0.22983628306950812</v>
      </c>
      <c r="M229" s="187">
        <f>+'2.2.3.7.PrecioCapital'!M34</f>
        <v>0.27659978964757248</v>
      </c>
      <c r="N229" s="187">
        <f>+'2.2.3.7.PrecioCapital'!N34</f>
        <v>0.33413001142406934</v>
      </c>
    </row>
    <row r="230" spans="1:14" x14ac:dyDescent="0.2">
      <c r="A230" s="1"/>
      <c r="B230" s="169" t="s">
        <v>507</v>
      </c>
      <c r="C230" s="187">
        <f>+'2.2.3.7.PrecioCapital'!C35</f>
        <v>0.28556809055046972</v>
      </c>
      <c r="D230" s="187">
        <f>+'2.2.3.7.PrecioCapital'!D35</f>
        <v>0.32611527906736892</v>
      </c>
      <c r="E230" s="187">
        <f>+'2.2.3.7.PrecioCapital'!E35</f>
        <v>0.34525033664836519</v>
      </c>
      <c r="F230" s="187">
        <f>+'2.2.3.7.PrecioCapital'!F35</f>
        <v>0.36625316511024902</v>
      </c>
      <c r="G230" s="187">
        <f>+'2.2.3.7.PrecioCapital'!G35</f>
        <v>0.40010118977343573</v>
      </c>
      <c r="H230" s="187">
        <f>+'2.2.3.7.PrecioCapital'!H35</f>
        <v>0.40010118977343573</v>
      </c>
      <c r="I230" s="187">
        <f>+'2.2.3.7.PrecioCapital'!I35</f>
        <v>0.40010118977343573</v>
      </c>
      <c r="J230" s="187">
        <f>+'2.2.3.7.PrecioCapital'!J35</f>
        <v>0.32409760026694751</v>
      </c>
      <c r="K230" s="187">
        <f>+'2.2.3.7.PrecioCapital'!K35</f>
        <v>0.32409760026694751</v>
      </c>
      <c r="L230" s="187">
        <f>+'2.2.3.7.PrecioCapital'!L35</f>
        <v>0.22983628306950812</v>
      </c>
      <c r="M230" s="187">
        <f>+'2.2.3.7.PrecioCapital'!M35</f>
        <v>0.27659978964757248</v>
      </c>
      <c r="N230" s="187">
        <f>+'2.2.3.7.PrecioCapital'!N35</f>
        <v>0.33413001142406934</v>
      </c>
    </row>
    <row r="231" spans="1:14" x14ac:dyDescent="0.2">
      <c r="A231" s="1"/>
      <c r="B231" s="169" t="s">
        <v>508</v>
      </c>
      <c r="C231" s="187">
        <f>+'2.2.3.7.PrecioCapital'!C36</f>
        <v>0.28556809055046972</v>
      </c>
      <c r="D231" s="187">
        <f>+'2.2.3.7.PrecioCapital'!D36</f>
        <v>0.32611527906736892</v>
      </c>
      <c r="E231" s="187">
        <f>+'2.2.3.7.PrecioCapital'!E36</f>
        <v>0.34525033664836519</v>
      </c>
      <c r="F231" s="187">
        <f>+'2.2.3.7.PrecioCapital'!F36</f>
        <v>0.36625316511024902</v>
      </c>
      <c r="G231" s="187">
        <f>+'2.2.3.7.PrecioCapital'!G36</f>
        <v>0.40010118977343573</v>
      </c>
      <c r="H231" s="187">
        <f>+'2.2.3.7.PrecioCapital'!H36</f>
        <v>0.40010118977343573</v>
      </c>
      <c r="I231" s="187">
        <f>+'2.2.3.7.PrecioCapital'!I36</f>
        <v>0.40010118977343573</v>
      </c>
      <c r="J231" s="187">
        <f>+'2.2.3.7.PrecioCapital'!J36</f>
        <v>0.32409760026694751</v>
      </c>
      <c r="K231" s="187">
        <f>+'2.2.3.7.PrecioCapital'!K36</f>
        <v>0.32409760026694751</v>
      </c>
      <c r="L231" s="187">
        <f>+'2.2.3.7.PrecioCapital'!L36</f>
        <v>0.22983628306950812</v>
      </c>
      <c r="M231" s="187">
        <f>+'2.2.3.7.PrecioCapital'!M36</f>
        <v>0.27659978964757248</v>
      </c>
      <c r="N231" s="187">
        <f>+'2.2.3.7.PrecioCapital'!N36</f>
        <v>0.33413001142406934</v>
      </c>
    </row>
    <row r="232" spans="1:14" x14ac:dyDescent="0.2">
      <c r="A232" s="1"/>
      <c r="B232" s="169" t="s">
        <v>509</v>
      </c>
      <c r="C232" s="187">
        <f>+'2.2.3.7.PrecioCapital'!C37</f>
        <v>0.28556809055046972</v>
      </c>
      <c r="D232" s="187">
        <f>+'2.2.3.7.PrecioCapital'!D37</f>
        <v>0.32611527906736892</v>
      </c>
      <c r="E232" s="187">
        <f>+'2.2.3.7.PrecioCapital'!E37</f>
        <v>0.34525033664836519</v>
      </c>
      <c r="F232" s="187">
        <f>+'2.2.3.7.PrecioCapital'!F37</f>
        <v>0.36625316511024902</v>
      </c>
      <c r="G232" s="187">
        <f>+'2.2.3.7.PrecioCapital'!G37</f>
        <v>0.40010118977343573</v>
      </c>
      <c r="H232" s="187">
        <f>+'2.2.3.7.PrecioCapital'!H37</f>
        <v>0.40010118977343573</v>
      </c>
      <c r="I232" s="187">
        <f>+'2.2.3.7.PrecioCapital'!I37</f>
        <v>0.40010118977343573</v>
      </c>
      <c r="J232" s="187">
        <f>+'2.2.3.7.PrecioCapital'!J37</f>
        <v>0.32409760026694751</v>
      </c>
      <c r="K232" s="187">
        <f>+'2.2.3.7.PrecioCapital'!K37</f>
        <v>0.32409760026694751</v>
      </c>
      <c r="L232" s="187">
        <f>+'2.2.3.7.PrecioCapital'!L37</f>
        <v>0.22983628306950812</v>
      </c>
      <c r="M232" s="187">
        <f>+'2.2.3.7.PrecioCapital'!M37</f>
        <v>0.27659978964757248</v>
      </c>
      <c r="N232" s="187">
        <f>+'2.2.3.7.PrecioCapital'!N37</f>
        <v>0.33413001142406934</v>
      </c>
    </row>
    <row r="233" spans="1:14" x14ac:dyDescent="0.2">
      <c r="A233" s="1"/>
      <c r="B233" s="169" t="s">
        <v>510</v>
      </c>
      <c r="C233" s="187">
        <f>+'2.2.3.7.PrecioCapital'!C38</f>
        <v>0.1709959459031371</v>
      </c>
      <c r="D233" s="187">
        <f>+'2.2.3.7.PrecioCapital'!D38</f>
        <v>0.20805806872130167</v>
      </c>
      <c r="E233" s="187">
        <f>+'2.2.3.7.PrecioCapital'!E38</f>
        <v>0.22954025290659799</v>
      </c>
      <c r="F233" s="187">
        <f>+'2.2.3.7.PrecioCapital'!F38</f>
        <v>0.25413106141514269</v>
      </c>
      <c r="G233" s="187">
        <f>+'2.2.3.7.PrecioCapital'!G38</f>
        <v>0.29928497344774574</v>
      </c>
      <c r="H233" s="187">
        <f>+'2.2.3.7.PrecioCapital'!H38</f>
        <v>0.29928497344774574</v>
      </c>
      <c r="I233" s="187">
        <f>+'2.2.3.7.PrecioCapital'!I38</f>
        <v>0.29928497344774574</v>
      </c>
      <c r="J233" s="187">
        <f>+'2.2.3.7.PrecioCapital'!J38</f>
        <v>0.22604507958449238</v>
      </c>
      <c r="K233" s="187">
        <f>+'2.2.3.7.PrecioCapital'!K38</f>
        <v>0.22604507958449238</v>
      </c>
      <c r="L233" s="187">
        <f>+'2.2.3.7.PrecioCapital'!L38</f>
        <v>0.12411734863733129</v>
      </c>
      <c r="M233" s="187">
        <f>+'2.2.3.7.PrecioCapital'!M38</f>
        <v>0.16770665815587812</v>
      </c>
      <c r="N233" s="187">
        <f>+'2.2.3.7.PrecioCapital'!N38</f>
        <v>0.22626737817302003</v>
      </c>
    </row>
    <row r="234" spans="1:14" x14ac:dyDescent="0.2">
      <c r="A234" s="1"/>
      <c r="B234" s="169" t="s">
        <v>567</v>
      </c>
      <c r="C234" s="187">
        <f>+'2.2.3.7.PrecioCapital'!C39</f>
        <v>0.1709959459031371</v>
      </c>
      <c r="D234" s="187">
        <f>+'2.2.3.7.PrecioCapital'!D39</f>
        <v>0.20805806872130167</v>
      </c>
      <c r="E234" s="187">
        <f>+'2.2.3.7.PrecioCapital'!E39</f>
        <v>0.22954025290659799</v>
      </c>
      <c r="F234" s="187">
        <f>+'2.2.3.7.PrecioCapital'!F39</f>
        <v>0.25413106141514269</v>
      </c>
      <c r="G234" s="187">
        <f>+'2.2.3.7.PrecioCapital'!G39</f>
        <v>0.29928497344774574</v>
      </c>
      <c r="H234" s="187">
        <f>+'2.2.3.7.PrecioCapital'!H39</f>
        <v>0.29928497344774574</v>
      </c>
      <c r="I234" s="187">
        <f>+'2.2.3.7.PrecioCapital'!I39</f>
        <v>0.29928497344774574</v>
      </c>
      <c r="J234" s="187">
        <f>+'2.2.3.7.PrecioCapital'!J39</f>
        <v>0.22604507958449238</v>
      </c>
      <c r="K234" s="187">
        <f>+'2.2.3.7.PrecioCapital'!K39</f>
        <v>0.22604507958449238</v>
      </c>
      <c r="L234" s="187">
        <f>+'2.2.3.7.PrecioCapital'!L39</f>
        <v>0.12411734863733129</v>
      </c>
      <c r="M234" s="187">
        <f>+'2.2.3.7.PrecioCapital'!M39</f>
        <v>0.16770665815587812</v>
      </c>
      <c r="N234" s="187">
        <f>+'2.2.3.7.PrecioCapital'!N39</f>
        <v>0.22626737817302003</v>
      </c>
    </row>
    <row r="235" spans="1:14" x14ac:dyDescent="0.2">
      <c r="A235" s="1"/>
      <c r="B235" s="169" t="s">
        <v>478</v>
      </c>
      <c r="C235" s="187">
        <f>+'2.2.3.7.PrecioCapital'!C40</f>
        <v>0.14593328926153312</v>
      </c>
      <c r="D235" s="187">
        <f>+'2.2.3.7.PrecioCapital'!D40</f>
        <v>0.18223305395809944</v>
      </c>
      <c r="E235" s="187">
        <f>+'2.2.3.7.PrecioCapital'!E40</f>
        <v>0.20422867208808643</v>
      </c>
      <c r="F235" s="187">
        <f>+'2.2.3.7.PrecioCapital'!F40</f>
        <v>0.22960435123183817</v>
      </c>
      <c r="G235" s="187">
        <f>+'2.2.3.7.PrecioCapital'!G40</f>
        <v>0.27723142612650109</v>
      </c>
      <c r="H235" s="187">
        <f>+'2.2.3.7.PrecioCapital'!H40</f>
        <v>0.27723142612650109</v>
      </c>
      <c r="I235" s="187">
        <f>+'2.2.3.7.PrecioCapital'!I40</f>
        <v>0.27723142612650109</v>
      </c>
      <c r="J235" s="187">
        <f>+'2.2.3.7.PrecioCapital'!J40</f>
        <v>0.20459609068520535</v>
      </c>
      <c r="K235" s="187">
        <f>+'2.2.3.7.PrecioCapital'!K40</f>
        <v>0.20459609068520535</v>
      </c>
      <c r="L235" s="187">
        <f>+'2.2.3.7.PrecioCapital'!L40</f>
        <v>0.10099133173029262</v>
      </c>
      <c r="M235" s="187">
        <f>+'2.2.3.7.PrecioCapital'!M40</f>
        <v>0.14388628564206998</v>
      </c>
      <c r="N235" s="187">
        <f>+'2.2.3.7.PrecioCapital'!N40</f>
        <v>0.20267242714935299</v>
      </c>
    </row>
    <row r="236" spans="1:14" x14ac:dyDescent="0.2">
      <c r="A236" s="1"/>
      <c r="B236" s="169" t="s">
        <v>511</v>
      </c>
      <c r="C236" s="187">
        <f>+'2.2.3.7.PrecioCapital'!C41</f>
        <v>0.14593328926153312</v>
      </c>
      <c r="D236" s="187">
        <f>+'2.2.3.7.PrecioCapital'!D41</f>
        <v>0.18223305395809944</v>
      </c>
      <c r="E236" s="187">
        <f>+'2.2.3.7.PrecioCapital'!E41</f>
        <v>0.20422867208808643</v>
      </c>
      <c r="F236" s="187">
        <f>+'2.2.3.7.PrecioCapital'!F41</f>
        <v>0.22960435123183817</v>
      </c>
      <c r="G236" s="187">
        <f>+'2.2.3.7.PrecioCapital'!G41</f>
        <v>0.27723142612650109</v>
      </c>
      <c r="H236" s="187">
        <f>+'2.2.3.7.PrecioCapital'!H41</f>
        <v>0.27723142612650109</v>
      </c>
      <c r="I236" s="187">
        <f>+'2.2.3.7.PrecioCapital'!I41</f>
        <v>0.27723142612650109</v>
      </c>
      <c r="J236" s="187">
        <f>+'2.2.3.7.PrecioCapital'!J41</f>
        <v>0.20459609068520535</v>
      </c>
      <c r="K236" s="187">
        <f>+'2.2.3.7.PrecioCapital'!K41</f>
        <v>0.20459609068520535</v>
      </c>
      <c r="L236" s="187">
        <f>+'2.2.3.7.PrecioCapital'!L41</f>
        <v>0.10099133173029262</v>
      </c>
      <c r="M236" s="187">
        <f>+'2.2.3.7.PrecioCapital'!M41</f>
        <v>0.14388628564206998</v>
      </c>
      <c r="N236" s="187">
        <f>+'2.2.3.7.PrecioCapital'!N41</f>
        <v>0.20267242714935299</v>
      </c>
    </row>
    <row r="237" spans="1:14" x14ac:dyDescent="0.2">
      <c r="A237" s="1"/>
      <c r="B237" s="169" t="s">
        <v>512</v>
      </c>
      <c r="C237" s="187">
        <f>+'2.2.3.7.PrecioCapital'!C42</f>
        <v>0.12193653183915794</v>
      </c>
      <c r="D237" s="187">
        <f>+'2.2.3.7.PrecioCapital'!D42</f>
        <v>0.15750636103149679</v>
      </c>
      <c r="E237" s="187">
        <f>+'2.2.3.7.PrecioCapital'!E42</f>
        <v>0.17999357707942762</v>
      </c>
      <c r="F237" s="187">
        <f>+'2.2.3.7.PrecioCapital'!F42</f>
        <v>0.20612074679779563</v>
      </c>
      <c r="G237" s="187">
        <f>+'2.2.3.7.PrecioCapital'!G42</f>
        <v>0.25611580247420695</v>
      </c>
      <c r="H237" s="187">
        <f>+'2.2.3.7.PrecioCapital'!H42</f>
        <v>0.25611580247420695</v>
      </c>
      <c r="I237" s="187">
        <f>+'2.2.3.7.PrecioCapital'!I42</f>
        <v>0.25611580247420695</v>
      </c>
      <c r="J237" s="187">
        <f>+'2.2.3.7.PrecioCapital'!J42</f>
        <v>0.18405931396070607</v>
      </c>
      <c r="K237" s="187">
        <f>+'2.2.3.7.PrecioCapital'!K42</f>
        <v>0.18405931396070607</v>
      </c>
      <c r="L237" s="187">
        <f>+'2.2.3.7.PrecioCapital'!L42</f>
        <v>7.8848849957520839E-2</v>
      </c>
      <c r="M237" s="187">
        <f>+'2.2.3.7.PrecioCapital'!M42</f>
        <v>0.12107897877518377</v>
      </c>
      <c r="N237" s="187">
        <f>+'2.2.3.7.PrecioCapital'!N42</f>
        <v>0.18008095473665331</v>
      </c>
    </row>
    <row r="238" spans="1:14" x14ac:dyDescent="0.2">
      <c r="A238" s="1"/>
      <c r="B238" s="169" t="s">
        <v>287</v>
      </c>
      <c r="C238" s="187">
        <f>+'2.2.3.7.PrecioCapital'!C43</f>
        <v>0.28556809055046972</v>
      </c>
      <c r="D238" s="187">
        <f>+'2.2.3.7.PrecioCapital'!D43</f>
        <v>0.32611527906736892</v>
      </c>
      <c r="E238" s="187">
        <f>+'2.2.3.7.PrecioCapital'!E43</f>
        <v>0.34525033664836519</v>
      </c>
      <c r="F238" s="187">
        <f>+'2.2.3.7.PrecioCapital'!F43</f>
        <v>0.36625316511024902</v>
      </c>
      <c r="G238" s="187">
        <f>+'2.2.3.7.PrecioCapital'!G43</f>
        <v>0.40010118977343573</v>
      </c>
      <c r="H238" s="187">
        <f>+'2.2.3.7.PrecioCapital'!H43</f>
        <v>0.40010118977343573</v>
      </c>
      <c r="I238" s="187">
        <f>+'2.2.3.7.PrecioCapital'!I43</f>
        <v>0.40010118977343573</v>
      </c>
      <c r="J238" s="187">
        <f>+'2.2.3.7.PrecioCapital'!J43</f>
        <v>0.32409760026694751</v>
      </c>
      <c r="K238" s="187">
        <f>+'2.2.3.7.PrecioCapital'!K43</f>
        <v>0.32409760026694751</v>
      </c>
      <c r="L238" s="187">
        <f>+'2.2.3.7.PrecioCapital'!L43</f>
        <v>0.22983628306950812</v>
      </c>
      <c r="M238" s="187">
        <f>+'2.2.3.7.PrecioCapital'!M43</f>
        <v>0.27659978964757248</v>
      </c>
      <c r="N238" s="187">
        <f>+'2.2.3.7.PrecioCapital'!N43</f>
        <v>0.33413001142406934</v>
      </c>
    </row>
    <row r="239" spans="1:14" x14ac:dyDescent="0.2">
      <c r="A239" s="1"/>
      <c r="B239" s="169" t="s">
        <v>288</v>
      </c>
      <c r="C239" s="187">
        <f>+'2.2.3.7.PrecioCapital'!C44</f>
        <v>0.1208706326199291</v>
      </c>
      <c r="D239" s="187">
        <f>+'2.2.3.7.PrecioCapital'!D44</f>
        <v>0.15640803919489721</v>
      </c>
      <c r="E239" s="187">
        <f>+'2.2.3.7.PrecioCapital'!E44</f>
        <v>0.17891709126957483</v>
      </c>
      <c r="F239" s="187">
        <f>+'2.2.3.7.PrecioCapital'!F44</f>
        <v>0.20507764104853368</v>
      </c>
      <c r="G239" s="187">
        <f>+'2.2.3.7.PrecioCapital'!G44</f>
        <v>0.25517787880525639</v>
      </c>
      <c r="H239" s="187">
        <f>+'2.2.3.7.PrecioCapital'!H44</f>
        <v>0.25517787880525639</v>
      </c>
      <c r="I239" s="187">
        <f>+'2.2.3.7.PrecioCapital'!I44</f>
        <v>0.25517787880525639</v>
      </c>
      <c r="J239" s="187">
        <f>+'2.2.3.7.PrecioCapital'!J44</f>
        <v>0.18314710178591825</v>
      </c>
      <c r="K239" s="187">
        <f>+'2.2.3.7.PrecioCapital'!K44</f>
        <v>0.18314710178591825</v>
      </c>
      <c r="L239" s="187">
        <f>+'2.2.3.7.PrecioCapital'!L44</f>
        <v>7.7865314823253942E-2</v>
      </c>
      <c r="M239" s="187">
        <f>+'2.2.3.7.PrecioCapital'!M44</f>
        <v>0.12006591312826187</v>
      </c>
      <c r="N239" s="187">
        <f>+'2.2.3.7.PrecioCapital'!N44</f>
        <v>0.17907747612568592</v>
      </c>
    </row>
    <row r="240" spans="1:14" x14ac:dyDescent="0.2">
      <c r="A240" s="1"/>
      <c r="B240" s="169" t="s">
        <v>289</v>
      </c>
      <c r="C240" s="187">
        <f>+'2.2.3.7.PrecioCapital'!C45</f>
        <v>0.12450361321048484</v>
      </c>
      <c r="D240" s="187">
        <f>+'2.2.3.7.PrecioCapital'!D45</f>
        <v>0.16015152811257982</v>
      </c>
      <c r="E240" s="187">
        <f>+'2.2.3.7.PrecioCapital'!E45</f>
        <v>0.18258615489458924</v>
      </c>
      <c r="F240" s="187">
        <f>+'2.2.3.7.PrecioCapital'!F45</f>
        <v>0.20863293302417427</v>
      </c>
      <c r="G240" s="187">
        <f>+'2.2.3.7.PrecioCapital'!G45</f>
        <v>0.25837467116915869</v>
      </c>
      <c r="H240" s="187">
        <f>+'2.2.3.7.PrecioCapital'!H45</f>
        <v>0.25837467116915869</v>
      </c>
      <c r="I240" s="187">
        <f>+'2.2.3.7.PrecioCapital'!I45</f>
        <v>0.25837467116915869</v>
      </c>
      <c r="J240" s="187">
        <f>+'2.2.3.7.PrecioCapital'!J45</f>
        <v>0.18625625982420865</v>
      </c>
      <c r="K240" s="187">
        <f>+'2.2.3.7.PrecioCapital'!K45</f>
        <v>0.18625625982420865</v>
      </c>
      <c r="L240" s="187">
        <f>+'2.2.3.7.PrecioCapital'!L45</f>
        <v>8.1217568008603344E-2</v>
      </c>
      <c r="M240" s="187">
        <f>+'2.2.3.7.PrecioCapital'!M45</f>
        <v>0.1235188172732605</v>
      </c>
      <c r="N240" s="187">
        <f>+'2.2.3.7.PrecioCapital'!N45</f>
        <v>0.18249770408993934</v>
      </c>
    </row>
    <row r="241" spans="1:14" x14ac:dyDescent="0.2">
      <c r="A241" s="1"/>
      <c r="B241" s="169" t="s">
        <v>290</v>
      </c>
      <c r="C241" s="187">
        <f>+'2.2.3.7.PrecioCapital'!C46</f>
        <v>0.28556809055046972</v>
      </c>
      <c r="D241" s="187">
        <f>+'2.2.3.7.PrecioCapital'!D46</f>
        <v>0.32611527906736892</v>
      </c>
      <c r="E241" s="187">
        <f>+'2.2.3.7.PrecioCapital'!E46</f>
        <v>0.34525033664836519</v>
      </c>
      <c r="F241" s="187">
        <f>+'2.2.3.7.PrecioCapital'!F46</f>
        <v>0.36625316511024902</v>
      </c>
      <c r="G241" s="187">
        <f>+'2.2.3.7.PrecioCapital'!G46</f>
        <v>0.40010118977343573</v>
      </c>
      <c r="H241" s="187">
        <f>+'2.2.3.7.PrecioCapital'!H46</f>
        <v>0.40010118977343573</v>
      </c>
      <c r="I241" s="187">
        <f>+'2.2.3.7.PrecioCapital'!I46</f>
        <v>0.40010118977343573</v>
      </c>
      <c r="J241" s="187">
        <f>+'2.2.3.7.PrecioCapital'!J46</f>
        <v>0.32409760026694751</v>
      </c>
      <c r="K241" s="187">
        <f>+'2.2.3.7.PrecioCapital'!K46</f>
        <v>0.32409760026694751</v>
      </c>
      <c r="L241" s="187">
        <f>+'2.2.3.7.PrecioCapital'!L46</f>
        <v>0.22983628306950812</v>
      </c>
      <c r="M241" s="187">
        <f>+'2.2.3.7.PrecioCapital'!M46</f>
        <v>0.27659978964757248</v>
      </c>
      <c r="N241" s="187">
        <f>+'2.2.3.7.PrecioCapital'!N46</f>
        <v>0.33413001142406934</v>
      </c>
    </row>
    <row r="242" spans="1:14" x14ac:dyDescent="0.2">
      <c r="A242" s="1"/>
      <c r="B242" s="169" t="s">
        <v>291</v>
      </c>
      <c r="C242" s="187">
        <f>+'2.2.3.7.PrecioCapital'!C47</f>
        <v>0.28556809055046972</v>
      </c>
      <c r="D242" s="187">
        <f>+'2.2.3.7.PrecioCapital'!D47</f>
        <v>0.32611527906736892</v>
      </c>
      <c r="E242" s="187">
        <f>+'2.2.3.7.PrecioCapital'!E47</f>
        <v>0.34525033664836519</v>
      </c>
      <c r="F242" s="187">
        <f>+'2.2.3.7.PrecioCapital'!F47</f>
        <v>0.36625316511024902</v>
      </c>
      <c r="G242" s="187">
        <f>+'2.2.3.7.PrecioCapital'!G47</f>
        <v>0.40010118977343573</v>
      </c>
      <c r="H242" s="187">
        <f>+'2.2.3.7.PrecioCapital'!H47</f>
        <v>0.40010118977343573</v>
      </c>
      <c r="I242" s="187">
        <f>+'2.2.3.7.PrecioCapital'!I47</f>
        <v>0.40010118977343573</v>
      </c>
      <c r="J242" s="187">
        <f>+'2.2.3.7.PrecioCapital'!J47</f>
        <v>0.32409760026694751</v>
      </c>
      <c r="K242" s="187">
        <f>+'2.2.3.7.PrecioCapital'!K47</f>
        <v>0.32409760026694751</v>
      </c>
      <c r="L242" s="187">
        <f>+'2.2.3.7.PrecioCapital'!L47</f>
        <v>0.22983628306950812</v>
      </c>
      <c r="M242" s="187">
        <f>+'2.2.3.7.PrecioCapital'!M47</f>
        <v>0.27659978964757248</v>
      </c>
      <c r="N242" s="187">
        <f>+'2.2.3.7.PrecioCapital'!N47</f>
        <v>0.33413001142406934</v>
      </c>
    </row>
    <row r="243" spans="1:14" x14ac:dyDescent="0.2">
      <c r="A243" s="1"/>
      <c r="B243" s="173" t="s">
        <v>292</v>
      </c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</row>
    <row r="244" spans="1:14" x14ac:dyDescent="0.2">
      <c r="A244" s="1"/>
      <c r="B244" s="189" t="s">
        <v>293</v>
      </c>
      <c r="C244" s="187">
        <f>+'2.2.3.7.PrecioCapital'!C49</f>
        <v>0.42300684901739494</v>
      </c>
      <c r="D244" s="187">
        <f>+'2.2.3.7.PrecioCapital'!D49</f>
        <v>0.41226867631840142</v>
      </c>
      <c r="E244" s="187">
        <f>+'2.2.3.7.PrecioCapital'!E49</f>
        <v>0.41153566212121384</v>
      </c>
      <c r="F244" s="187">
        <f>+'2.2.3.7.PrecioCapital'!F49</f>
        <v>0.42727536579790104</v>
      </c>
      <c r="G244" s="187">
        <f>+'2.2.3.7.PrecioCapital'!G49</f>
        <v>0.44806744816382432</v>
      </c>
      <c r="H244" s="187">
        <f>+'2.2.3.7.PrecioCapital'!H49</f>
        <v>0.44806744816382432</v>
      </c>
      <c r="I244" s="187">
        <f>+'2.2.3.7.PrecioCapital'!I49</f>
        <v>0.44806744816382432</v>
      </c>
      <c r="J244" s="187">
        <f>+'2.2.3.7.PrecioCapital'!J49</f>
        <v>0.41827004815064506</v>
      </c>
      <c r="K244" s="187">
        <f>+'2.2.3.7.PrecioCapital'!K49</f>
        <v>0.41827004815064506</v>
      </c>
      <c r="L244" s="187">
        <f>+'2.2.3.7.PrecioCapital'!L49</f>
        <v>0.39547356155600055</v>
      </c>
      <c r="M244" s="187">
        <f>+'2.2.3.7.PrecioCapital'!M49</f>
        <v>0.41921820036741908</v>
      </c>
      <c r="N244" s="187">
        <f>+'2.2.3.7.PrecioCapital'!N49</f>
        <v>0.41554308885773222</v>
      </c>
    </row>
    <row r="245" spans="1:14" x14ac:dyDescent="0.2">
      <c r="A245" s="1"/>
      <c r="B245" s="169" t="s">
        <v>479</v>
      </c>
      <c r="C245" s="187">
        <f>+'2.2.3.7.PrecioCapital'!C50</f>
        <v>0.42300684901739494</v>
      </c>
      <c r="D245" s="187">
        <f>+'2.2.3.7.PrecioCapital'!D50</f>
        <v>0.41226867631840142</v>
      </c>
      <c r="E245" s="187">
        <f>+'2.2.3.7.PrecioCapital'!E50</f>
        <v>0.41153566212121384</v>
      </c>
      <c r="F245" s="187">
        <f>+'2.2.3.7.PrecioCapital'!F50</f>
        <v>0.42727536579790104</v>
      </c>
      <c r="G245" s="187">
        <f>+'2.2.3.7.PrecioCapital'!G50</f>
        <v>0.44806744816382432</v>
      </c>
      <c r="H245" s="187">
        <f>+'2.2.3.7.PrecioCapital'!H50</f>
        <v>0.44806744816382432</v>
      </c>
      <c r="I245" s="187">
        <f>+'2.2.3.7.PrecioCapital'!I50</f>
        <v>0.44806744816382432</v>
      </c>
      <c r="J245" s="187">
        <f>+'2.2.3.7.PrecioCapital'!J50</f>
        <v>0.41827004815064506</v>
      </c>
      <c r="K245" s="187">
        <f>+'2.2.3.7.PrecioCapital'!K50</f>
        <v>0.41827004815064506</v>
      </c>
      <c r="L245" s="187">
        <f>+'2.2.3.7.PrecioCapital'!L50</f>
        <v>0.39547356155600055</v>
      </c>
      <c r="M245" s="187">
        <f>+'2.2.3.7.PrecioCapital'!M50</f>
        <v>0.41921820036741908</v>
      </c>
      <c r="N245" s="187">
        <f>+'2.2.3.7.PrecioCapital'!N50</f>
        <v>0.41554308885773222</v>
      </c>
    </row>
    <row r="246" spans="1:14" x14ac:dyDescent="0.2">
      <c r="A246" s="1"/>
      <c r="B246" s="169" t="s">
        <v>294</v>
      </c>
      <c r="C246" s="187">
        <f>+'2.2.3.7.PrecioCapital'!C51</f>
        <v>0.42300684901739494</v>
      </c>
      <c r="D246" s="187">
        <f>+'2.2.3.7.PrecioCapital'!D51</f>
        <v>0.41226867631840142</v>
      </c>
      <c r="E246" s="187">
        <f>+'2.2.3.7.PrecioCapital'!E51</f>
        <v>0.41153566212121384</v>
      </c>
      <c r="F246" s="187">
        <f>+'2.2.3.7.PrecioCapital'!F51</f>
        <v>0.42727536579790104</v>
      </c>
      <c r="G246" s="187">
        <f>+'2.2.3.7.PrecioCapital'!G51</f>
        <v>0.44806744816382432</v>
      </c>
      <c r="H246" s="187">
        <f>+'2.2.3.7.PrecioCapital'!H51</f>
        <v>0.44806744816382432</v>
      </c>
      <c r="I246" s="187">
        <f>+'2.2.3.7.PrecioCapital'!I51</f>
        <v>0.44806744816382432</v>
      </c>
      <c r="J246" s="187">
        <f>+'2.2.3.7.PrecioCapital'!J51</f>
        <v>0.41827004815064506</v>
      </c>
      <c r="K246" s="187">
        <f>+'2.2.3.7.PrecioCapital'!K51</f>
        <v>0.41827004815064506</v>
      </c>
      <c r="L246" s="187">
        <f>+'2.2.3.7.PrecioCapital'!L51</f>
        <v>0.39547356155600055</v>
      </c>
      <c r="M246" s="187">
        <f>+'2.2.3.7.PrecioCapital'!M51</f>
        <v>0.41921820036741908</v>
      </c>
      <c r="N246" s="187">
        <f>+'2.2.3.7.PrecioCapital'!N51</f>
        <v>0.41554308885773222</v>
      </c>
    </row>
    <row r="247" spans="1:14" x14ac:dyDescent="0.2">
      <c r="A247" s="1"/>
      <c r="B247" s="169" t="s">
        <v>295</v>
      </c>
      <c r="C247" s="187">
        <f>+'2.2.3.7.PrecioCapital'!C52</f>
        <v>0.42300684901739494</v>
      </c>
      <c r="D247" s="187">
        <f>+'2.2.3.7.PrecioCapital'!D52</f>
        <v>0.41226867631840142</v>
      </c>
      <c r="E247" s="187">
        <f>+'2.2.3.7.PrecioCapital'!E52</f>
        <v>0.41153566212121384</v>
      </c>
      <c r="F247" s="187">
        <f>+'2.2.3.7.PrecioCapital'!F52</f>
        <v>0.42727536579790104</v>
      </c>
      <c r="G247" s="187">
        <f>+'2.2.3.7.PrecioCapital'!G52</f>
        <v>0.44806744816382432</v>
      </c>
      <c r="H247" s="187">
        <f>+'2.2.3.7.PrecioCapital'!H52</f>
        <v>0.44806744816382432</v>
      </c>
      <c r="I247" s="187">
        <f>+'2.2.3.7.PrecioCapital'!I52</f>
        <v>0.44806744816382432</v>
      </c>
      <c r="J247" s="187">
        <f>+'2.2.3.7.PrecioCapital'!J52</f>
        <v>0.41827004815064506</v>
      </c>
      <c r="K247" s="187">
        <f>+'2.2.3.7.PrecioCapital'!K52</f>
        <v>0.41827004815064506</v>
      </c>
      <c r="L247" s="187">
        <f>+'2.2.3.7.PrecioCapital'!L52</f>
        <v>0.39547356155600055</v>
      </c>
      <c r="M247" s="187">
        <f>+'2.2.3.7.PrecioCapital'!M52</f>
        <v>0.41921820036741908</v>
      </c>
      <c r="N247" s="187">
        <f>+'2.2.3.7.PrecioCapital'!N52</f>
        <v>0.41554308885773222</v>
      </c>
    </row>
    <row r="248" spans="1:14" x14ac:dyDescent="0.2">
      <c r="A248" s="1"/>
      <c r="B248" s="169" t="s">
        <v>296</v>
      </c>
      <c r="C248" s="187">
        <f>+'2.2.3.7.PrecioCapital'!C53</f>
        <v>0.42300684901739494</v>
      </c>
      <c r="D248" s="187">
        <f>+'2.2.3.7.PrecioCapital'!D53</f>
        <v>0.41226867631840142</v>
      </c>
      <c r="E248" s="187">
        <f>+'2.2.3.7.PrecioCapital'!E53</f>
        <v>0.41153566212121384</v>
      </c>
      <c r="F248" s="187">
        <f>+'2.2.3.7.PrecioCapital'!F53</f>
        <v>0.42727536579790104</v>
      </c>
      <c r="G248" s="187">
        <f>+'2.2.3.7.PrecioCapital'!G53</f>
        <v>0.44806744816382432</v>
      </c>
      <c r="H248" s="187">
        <f>+'2.2.3.7.PrecioCapital'!H53</f>
        <v>0.44806744816382432</v>
      </c>
      <c r="I248" s="187">
        <f>+'2.2.3.7.PrecioCapital'!I53</f>
        <v>0.44806744816382432</v>
      </c>
      <c r="J248" s="187">
        <f>+'2.2.3.7.PrecioCapital'!J53</f>
        <v>0.41827004815064506</v>
      </c>
      <c r="K248" s="187">
        <f>+'2.2.3.7.PrecioCapital'!K53</f>
        <v>0.41827004815064506</v>
      </c>
      <c r="L248" s="187">
        <f>+'2.2.3.7.PrecioCapital'!L53</f>
        <v>0.39547356155600055</v>
      </c>
      <c r="M248" s="187">
        <f>+'2.2.3.7.PrecioCapital'!M53</f>
        <v>0.41921820036741908</v>
      </c>
      <c r="N248" s="187">
        <f>+'2.2.3.7.PrecioCapital'!N53</f>
        <v>0.41554308885773222</v>
      </c>
    </row>
    <row r="249" spans="1:14" x14ac:dyDescent="0.2">
      <c r="A249" s="1"/>
      <c r="B249" s="173" t="s">
        <v>297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</row>
    <row r="250" spans="1:14" x14ac:dyDescent="0.2">
      <c r="A250" s="1"/>
      <c r="B250" s="169" t="s">
        <v>492</v>
      </c>
      <c r="C250" s="187">
        <f>+'2.2.3.7.PrecioCapital'!C55</f>
        <v>0.62350810215022689</v>
      </c>
      <c r="D250" s="187">
        <f>+'2.2.3.7.PrecioCapital'!D55</f>
        <v>0.61926704617543871</v>
      </c>
      <c r="E250" s="187">
        <f>+'2.2.3.7.PrecioCapital'!E55</f>
        <v>0.61797364992764492</v>
      </c>
      <c r="F250" s="187">
        <f>+'2.2.3.7.PrecioCapital'!F55</f>
        <v>0.6326193561925858</v>
      </c>
      <c r="G250" s="187">
        <f>+'2.2.3.7.PrecioCapital'!G55</f>
        <v>0.64100248068109877</v>
      </c>
      <c r="H250" s="187">
        <f>+'2.2.3.7.PrecioCapital'!H55</f>
        <v>0.64100248068109877</v>
      </c>
      <c r="I250" s="187">
        <f>+'2.2.3.7.PrecioCapital'!I55</f>
        <v>0.64100248068109877</v>
      </c>
      <c r="J250" s="187">
        <f>+'2.2.3.7.PrecioCapital'!J55</f>
        <v>0.60867776182267874</v>
      </c>
      <c r="K250" s="187">
        <f>+'2.2.3.7.PrecioCapital'!K55</f>
        <v>0.60867776182267874</v>
      </c>
      <c r="L250" s="187">
        <f>+'2.2.3.7.PrecioCapital'!L55</f>
        <v>0.59202679380780476</v>
      </c>
      <c r="M250" s="187">
        <f>+'2.2.3.7.PrecioCapital'!M55</f>
        <v>0.61524101825727984</v>
      </c>
      <c r="N250" s="187">
        <f>+'2.2.3.7.PrecioCapital'!N55</f>
        <v>0.61160667867150231</v>
      </c>
    </row>
    <row r="251" spans="1:14" x14ac:dyDescent="0.2">
      <c r="A251" s="1"/>
      <c r="B251" s="169" t="s">
        <v>348</v>
      </c>
      <c r="C251" s="187">
        <f>+'2.2.3.7.PrecioCapital'!C56</f>
        <v>0.62350810215022689</v>
      </c>
      <c r="D251" s="187">
        <f>+'2.2.3.7.PrecioCapital'!D56</f>
        <v>0.61926704617543871</v>
      </c>
      <c r="E251" s="187">
        <f>+'2.2.3.7.PrecioCapital'!E56</f>
        <v>0.61797364992764492</v>
      </c>
      <c r="F251" s="187">
        <f>+'2.2.3.7.PrecioCapital'!F56</f>
        <v>0.6326193561925858</v>
      </c>
      <c r="G251" s="187">
        <f>+'2.2.3.7.PrecioCapital'!G56</f>
        <v>0.64100248068109877</v>
      </c>
      <c r="H251" s="187">
        <f>+'2.2.3.7.PrecioCapital'!H56</f>
        <v>0.64100248068109877</v>
      </c>
      <c r="I251" s="187">
        <f>+'2.2.3.7.PrecioCapital'!I56</f>
        <v>0.64100248068109877</v>
      </c>
      <c r="J251" s="187">
        <f>+'2.2.3.7.PrecioCapital'!J56</f>
        <v>0.60867776182267874</v>
      </c>
      <c r="K251" s="187">
        <f>+'2.2.3.7.PrecioCapital'!K56</f>
        <v>0.60867776182267874</v>
      </c>
      <c r="L251" s="187">
        <f>+'2.2.3.7.PrecioCapital'!L56</f>
        <v>0.59202679380780476</v>
      </c>
      <c r="M251" s="187">
        <f>+'2.2.3.7.PrecioCapital'!M56</f>
        <v>0.61524101825727984</v>
      </c>
      <c r="N251" s="187">
        <f>+'2.2.3.7.PrecioCapital'!N56</f>
        <v>0.61160667867150231</v>
      </c>
    </row>
    <row r="252" spans="1:14" x14ac:dyDescent="0.2">
      <c r="A252" s="1"/>
      <c r="B252" s="169" t="s">
        <v>513</v>
      </c>
      <c r="C252" s="187">
        <f>+'2.2.3.7.PrecioCapital'!C57</f>
        <v>0.42300684901739494</v>
      </c>
      <c r="D252" s="187">
        <f>+'2.2.3.7.PrecioCapital'!D57</f>
        <v>0.41226867631840142</v>
      </c>
      <c r="E252" s="187">
        <f>+'2.2.3.7.PrecioCapital'!E57</f>
        <v>0.41153566212121384</v>
      </c>
      <c r="F252" s="187">
        <f>+'2.2.3.7.PrecioCapital'!F57</f>
        <v>0.42727536579790104</v>
      </c>
      <c r="G252" s="187">
        <f>+'2.2.3.7.PrecioCapital'!G57</f>
        <v>0.44806744816382432</v>
      </c>
      <c r="H252" s="187">
        <f>+'2.2.3.7.PrecioCapital'!H57</f>
        <v>0.44806744816382432</v>
      </c>
      <c r="I252" s="187">
        <f>+'2.2.3.7.PrecioCapital'!I57</f>
        <v>0.44806744816382432</v>
      </c>
      <c r="J252" s="187">
        <f>+'2.2.3.7.PrecioCapital'!J57</f>
        <v>0.41827004815064506</v>
      </c>
      <c r="K252" s="187">
        <f>+'2.2.3.7.PrecioCapital'!K57</f>
        <v>0.41827004815064506</v>
      </c>
      <c r="L252" s="187">
        <f>+'2.2.3.7.PrecioCapital'!L57</f>
        <v>0.39547356155600055</v>
      </c>
      <c r="M252" s="187">
        <f>+'2.2.3.7.PrecioCapital'!M57</f>
        <v>0.41921820036741908</v>
      </c>
      <c r="N252" s="187">
        <f>+'2.2.3.7.PrecioCapital'!N57</f>
        <v>0.41554308885773222</v>
      </c>
    </row>
    <row r="253" spans="1:14" x14ac:dyDescent="0.2">
      <c r="A253" s="1"/>
      <c r="B253" s="169" t="s">
        <v>349</v>
      </c>
      <c r="C253" s="187">
        <f>+'2.2.3.7.PrecioCapital'!C58</f>
        <v>0.42300684901739494</v>
      </c>
      <c r="D253" s="187">
        <f>+'2.2.3.7.PrecioCapital'!D58</f>
        <v>0.41226867631840142</v>
      </c>
      <c r="E253" s="187">
        <f>+'2.2.3.7.PrecioCapital'!E58</f>
        <v>0.41153566212121384</v>
      </c>
      <c r="F253" s="187">
        <f>+'2.2.3.7.PrecioCapital'!F58</f>
        <v>0.42727536579790104</v>
      </c>
      <c r="G253" s="187">
        <f>+'2.2.3.7.PrecioCapital'!G58</f>
        <v>0.44806744816382432</v>
      </c>
      <c r="H253" s="187">
        <f>+'2.2.3.7.PrecioCapital'!H58</f>
        <v>0.44806744816382432</v>
      </c>
      <c r="I253" s="187">
        <f>+'2.2.3.7.PrecioCapital'!I58</f>
        <v>0.44806744816382432</v>
      </c>
      <c r="J253" s="187">
        <f>+'2.2.3.7.PrecioCapital'!J58</f>
        <v>0.41827004815064506</v>
      </c>
      <c r="K253" s="187">
        <f>+'2.2.3.7.PrecioCapital'!K58</f>
        <v>0.41827004815064506</v>
      </c>
      <c r="L253" s="187">
        <f>+'2.2.3.7.PrecioCapital'!L58</f>
        <v>0.39547356155600055</v>
      </c>
      <c r="M253" s="187">
        <f>+'2.2.3.7.PrecioCapital'!M58</f>
        <v>0.41921820036741908</v>
      </c>
      <c r="N253" s="187">
        <f>+'2.2.3.7.PrecioCapital'!N58</f>
        <v>0.41554308885773222</v>
      </c>
    </row>
    <row r="254" spans="1:14" x14ac:dyDescent="0.2">
      <c r="A254" s="1"/>
      <c r="B254" s="169" t="s">
        <v>514</v>
      </c>
      <c r="C254" s="187">
        <f>+'2.2.3.7.PrecioCapital'!C59</f>
        <v>0.42300684901739494</v>
      </c>
      <c r="D254" s="187">
        <f>+'2.2.3.7.PrecioCapital'!D59</f>
        <v>0.41226867631840142</v>
      </c>
      <c r="E254" s="187">
        <f>+'2.2.3.7.PrecioCapital'!E59</f>
        <v>0.41153566212121384</v>
      </c>
      <c r="F254" s="187">
        <f>+'2.2.3.7.PrecioCapital'!F59</f>
        <v>0.42727536579790104</v>
      </c>
      <c r="G254" s="187">
        <f>+'2.2.3.7.PrecioCapital'!G59</f>
        <v>0.44806744816382432</v>
      </c>
      <c r="H254" s="187">
        <f>+'2.2.3.7.PrecioCapital'!H59</f>
        <v>0.44806744816382432</v>
      </c>
      <c r="I254" s="187">
        <f>+'2.2.3.7.PrecioCapital'!I59</f>
        <v>0.44806744816382432</v>
      </c>
      <c r="J254" s="187">
        <f>+'2.2.3.7.PrecioCapital'!J59</f>
        <v>0.41827004815064506</v>
      </c>
      <c r="K254" s="187">
        <f>+'2.2.3.7.PrecioCapital'!K59</f>
        <v>0.41827004815064506</v>
      </c>
      <c r="L254" s="187">
        <f>+'2.2.3.7.PrecioCapital'!L59</f>
        <v>0.39547356155600055</v>
      </c>
      <c r="M254" s="187">
        <f>+'2.2.3.7.PrecioCapital'!M59</f>
        <v>0.41921820036741908</v>
      </c>
      <c r="N254" s="187">
        <f>+'2.2.3.7.PrecioCapital'!N59</f>
        <v>0.41554308885773222</v>
      </c>
    </row>
    <row r="255" spans="1:14" x14ac:dyDescent="0.2">
      <c r="A255" s="1"/>
      <c r="B255" s="189" t="s">
        <v>350</v>
      </c>
      <c r="C255" s="187">
        <f>+'2.2.3.7.PrecioCapital'!C60</f>
        <v>0.33707774053189543</v>
      </c>
      <c r="D255" s="187">
        <f>+'2.2.3.7.PrecioCapital'!D60</f>
        <v>0.32355508923681398</v>
      </c>
      <c r="E255" s="187">
        <f>+'2.2.3.7.PrecioCapital'!E60</f>
        <v>0.32306223877560053</v>
      </c>
      <c r="F255" s="187">
        <f>+'2.2.3.7.PrecioCapital'!F60</f>
        <v>0.3392707984858932</v>
      </c>
      <c r="G255" s="187">
        <f>+'2.2.3.7.PrecioCapital'!G60</f>
        <v>0.36538100565642095</v>
      </c>
      <c r="H255" s="187">
        <f>+'2.2.3.7.PrecioCapital'!H60</f>
        <v>0.36538100565642095</v>
      </c>
      <c r="I255" s="187">
        <f>+'2.2.3.7.PrecioCapital'!I60</f>
        <v>0.36538100565642095</v>
      </c>
      <c r="J255" s="187">
        <f>+'2.2.3.7.PrecioCapital'!J60</f>
        <v>0.33666674229120203</v>
      </c>
      <c r="K255" s="187">
        <f>+'2.2.3.7.PrecioCapital'!K60</f>
        <v>0.33666674229120203</v>
      </c>
      <c r="L255" s="187">
        <f>+'2.2.3.7.PrecioCapital'!L60</f>
        <v>0.31123646201951288</v>
      </c>
      <c r="M255" s="187">
        <f>+'2.2.3.7.PrecioCapital'!M60</f>
        <v>0.33520842127176448</v>
      </c>
      <c r="N255" s="187">
        <f>+'2.2.3.7.PrecioCapital'!N60</f>
        <v>0.33151583608040214</v>
      </c>
    </row>
    <row r="256" spans="1:14" x14ac:dyDescent="0.2">
      <c r="A256" s="1"/>
      <c r="B256" s="173" t="s">
        <v>141</v>
      </c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</row>
    <row r="257" spans="1:14" x14ac:dyDescent="0.2">
      <c r="A257" s="1"/>
      <c r="B257" s="169" t="s">
        <v>480</v>
      </c>
      <c r="C257" s="187">
        <f>+'2.2.3.7.PrecioCapital'!C62</f>
        <v>0.62350810215022689</v>
      </c>
      <c r="D257" s="187">
        <f>+'2.2.3.7.PrecioCapital'!D62</f>
        <v>0.61926704617543871</v>
      </c>
      <c r="E257" s="187">
        <f>+'2.2.3.7.PrecioCapital'!E62</f>
        <v>0.61797364992764492</v>
      </c>
      <c r="F257" s="187">
        <f>+'2.2.3.7.PrecioCapital'!F62</f>
        <v>0.6326193561925858</v>
      </c>
      <c r="G257" s="187">
        <f>+'2.2.3.7.PrecioCapital'!G62</f>
        <v>0.64100248068109877</v>
      </c>
      <c r="H257" s="187">
        <f>+'2.2.3.7.PrecioCapital'!H62</f>
        <v>0.64100248068109877</v>
      </c>
      <c r="I257" s="187">
        <f>+'2.2.3.7.PrecioCapital'!I62</f>
        <v>0.64100248068109877</v>
      </c>
      <c r="J257" s="187">
        <f>+'2.2.3.7.PrecioCapital'!J62</f>
        <v>0.60867776182267874</v>
      </c>
      <c r="K257" s="187">
        <f>+'2.2.3.7.PrecioCapital'!K62</f>
        <v>0.60867776182267874</v>
      </c>
      <c r="L257" s="187">
        <f>+'2.2.3.7.PrecioCapital'!L62</f>
        <v>0.59202679380780476</v>
      </c>
      <c r="M257" s="187">
        <f>+'2.2.3.7.PrecioCapital'!M62</f>
        <v>0.61524101825727984</v>
      </c>
      <c r="N257" s="187">
        <f>+'2.2.3.7.PrecioCapital'!N62</f>
        <v>0.61160667867150231</v>
      </c>
    </row>
    <row r="258" spans="1:14" x14ac:dyDescent="0.2">
      <c r="A258" s="1"/>
      <c r="B258" s="169" t="s">
        <v>141</v>
      </c>
      <c r="C258" s="187">
        <f>+'2.2.3.7.PrecioCapital'!C63</f>
        <v>0.62350810215022689</v>
      </c>
      <c r="D258" s="187">
        <f>+'2.2.3.7.PrecioCapital'!D63</f>
        <v>0.61926704617543871</v>
      </c>
      <c r="E258" s="187">
        <f>+'2.2.3.7.PrecioCapital'!E63</f>
        <v>0.61797364992764492</v>
      </c>
      <c r="F258" s="187">
        <f>+'2.2.3.7.PrecioCapital'!F63</f>
        <v>0.6326193561925858</v>
      </c>
      <c r="G258" s="187">
        <f>+'2.2.3.7.PrecioCapital'!G63</f>
        <v>0.64100248068109877</v>
      </c>
      <c r="H258" s="187">
        <f>+'2.2.3.7.PrecioCapital'!H63</f>
        <v>0.64100248068109877</v>
      </c>
      <c r="I258" s="187">
        <f>+'2.2.3.7.PrecioCapital'!I63</f>
        <v>0.64100248068109877</v>
      </c>
      <c r="J258" s="187">
        <f>+'2.2.3.7.PrecioCapital'!J63</f>
        <v>0.60867776182267874</v>
      </c>
      <c r="K258" s="187">
        <f>+'2.2.3.7.PrecioCapital'!K63</f>
        <v>0.60867776182267874</v>
      </c>
      <c r="L258" s="187">
        <f>+'2.2.3.7.PrecioCapital'!L63</f>
        <v>0.59202679380780476</v>
      </c>
      <c r="M258" s="187">
        <f>+'2.2.3.7.PrecioCapital'!M63</f>
        <v>0.61524101825727984</v>
      </c>
      <c r="N258" s="187">
        <f>+'2.2.3.7.PrecioCapital'!N63</f>
        <v>0.61160667867150231</v>
      </c>
    </row>
    <row r="259" spans="1:14" x14ac:dyDescent="0.2">
      <c r="A259" s="1"/>
      <c r="B259" s="169" t="s">
        <v>351</v>
      </c>
      <c r="C259" s="187">
        <f>+'2.2.3.7.PrecioCapital'!C64</f>
        <v>0.62350810215022689</v>
      </c>
      <c r="D259" s="187">
        <f>+'2.2.3.7.PrecioCapital'!D64</f>
        <v>0.61926704617543871</v>
      </c>
      <c r="E259" s="187">
        <f>+'2.2.3.7.PrecioCapital'!E64</f>
        <v>0.61797364992764492</v>
      </c>
      <c r="F259" s="187">
        <f>+'2.2.3.7.PrecioCapital'!F64</f>
        <v>0.6326193561925858</v>
      </c>
      <c r="G259" s="187">
        <f>+'2.2.3.7.PrecioCapital'!G64</f>
        <v>0.64100248068109877</v>
      </c>
      <c r="H259" s="187">
        <f>+'2.2.3.7.PrecioCapital'!H64</f>
        <v>0.64100248068109877</v>
      </c>
      <c r="I259" s="187">
        <f>+'2.2.3.7.PrecioCapital'!I64</f>
        <v>0.64100248068109877</v>
      </c>
      <c r="J259" s="187">
        <f>+'2.2.3.7.PrecioCapital'!J64</f>
        <v>0.60867776182267874</v>
      </c>
      <c r="K259" s="187">
        <f>+'2.2.3.7.PrecioCapital'!K64</f>
        <v>0.60867776182267874</v>
      </c>
      <c r="L259" s="187">
        <f>+'2.2.3.7.PrecioCapital'!L64</f>
        <v>0.59202679380780476</v>
      </c>
      <c r="M259" s="187">
        <f>+'2.2.3.7.PrecioCapital'!M64</f>
        <v>0.61524101825727984</v>
      </c>
      <c r="N259" s="187">
        <f>+'2.2.3.7.PrecioCapital'!N64</f>
        <v>0.61160667867150231</v>
      </c>
    </row>
    <row r="260" spans="1:14" x14ac:dyDescent="0.2">
      <c r="A260" s="1"/>
      <c r="B260" s="169" t="s">
        <v>352</v>
      </c>
      <c r="C260" s="187">
        <f>+'2.2.3.7.PrecioCapital'!C65</f>
        <v>0.62350810215022689</v>
      </c>
      <c r="D260" s="187">
        <f>+'2.2.3.7.PrecioCapital'!D65</f>
        <v>0.61926704617543871</v>
      </c>
      <c r="E260" s="187">
        <f>+'2.2.3.7.PrecioCapital'!E65</f>
        <v>0.61797364992764492</v>
      </c>
      <c r="F260" s="187">
        <f>+'2.2.3.7.PrecioCapital'!F65</f>
        <v>0.6326193561925858</v>
      </c>
      <c r="G260" s="187">
        <f>+'2.2.3.7.PrecioCapital'!G65</f>
        <v>0.64100248068109877</v>
      </c>
      <c r="H260" s="187">
        <f>+'2.2.3.7.PrecioCapital'!H65</f>
        <v>0.64100248068109877</v>
      </c>
      <c r="I260" s="187">
        <f>+'2.2.3.7.PrecioCapital'!I65</f>
        <v>0.64100248068109877</v>
      </c>
      <c r="J260" s="187">
        <f>+'2.2.3.7.PrecioCapital'!J65</f>
        <v>0.60867776182267874</v>
      </c>
      <c r="K260" s="187">
        <f>+'2.2.3.7.PrecioCapital'!K65</f>
        <v>0.60867776182267874</v>
      </c>
      <c r="L260" s="187">
        <f>+'2.2.3.7.PrecioCapital'!L65</f>
        <v>0.59202679380780476</v>
      </c>
      <c r="M260" s="187">
        <f>+'2.2.3.7.PrecioCapital'!M65</f>
        <v>0.61524101825727984</v>
      </c>
      <c r="N260" s="187">
        <f>+'2.2.3.7.PrecioCapital'!N65</f>
        <v>0.61160667867150231</v>
      </c>
    </row>
    <row r="261" spans="1:14" x14ac:dyDescent="0.2">
      <c r="A261" s="1"/>
      <c r="B261" s="169" t="s">
        <v>353</v>
      </c>
      <c r="C261" s="187">
        <f>+'2.2.3.7.PrecioCapital'!C66</f>
        <v>0.42300684901739494</v>
      </c>
      <c r="D261" s="187">
        <f>+'2.2.3.7.PrecioCapital'!D66</f>
        <v>0.41226867631840142</v>
      </c>
      <c r="E261" s="187">
        <f>+'2.2.3.7.PrecioCapital'!E66</f>
        <v>0.41153566212121384</v>
      </c>
      <c r="F261" s="187">
        <f>+'2.2.3.7.PrecioCapital'!F66</f>
        <v>0.42727536579790104</v>
      </c>
      <c r="G261" s="187">
        <f>+'2.2.3.7.PrecioCapital'!G66</f>
        <v>0.44806744816382432</v>
      </c>
      <c r="H261" s="187">
        <f>+'2.2.3.7.PrecioCapital'!H66</f>
        <v>0.44806744816382432</v>
      </c>
      <c r="I261" s="187">
        <f>+'2.2.3.7.PrecioCapital'!I66</f>
        <v>0.44806744816382432</v>
      </c>
      <c r="J261" s="187">
        <f>+'2.2.3.7.PrecioCapital'!J66</f>
        <v>0.41827004815064506</v>
      </c>
      <c r="K261" s="187">
        <f>+'2.2.3.7.PrecioCapital'!K66</f>
        <v>0.41827004815064506</v>
      </c>
      <c r="L261" s="187">
        <f>+'2.2.3.7.PrecioCapital'!L66</f>
        <v>0.39547356155600055</v>
      </c>
      <c r="M261" s="187">
        <f>+'2.2.3.7.PrecioCapital'!M66</f>
        <v>0.41921820036741908</v>
      </c>
      <c r="N261" s="187">
        <f>+'2.2.3.7.PrecioCapital'!N66</f>
        <v>0.41554308885773222</v>
      </c>
    </row>
    <row r="262" spans="1:14" x14ac:dyDescent="0.2">
      <c r="A262" s="1"/>
      <c r="B262" s="169" t="s">
        <v>481</v>
      </c>
      <c r="C262" s="187">
        <f>+'2.2.3.7.PrecioCapital'!C67</f>
        <v>0.42300684901739494</v>
      </c>
      <c r="D262" s="187">
        <f>+'2.2.3.7.PrecioCapital'!D67</f>
        <v>0.41226867631840142</v>
      </c>
      <c r="E262" s="187">
        <f>+'2.2.3.7.PrecioCapital'!E67</f>
        <v>0.41153566212121384</v>
      </c>
      <c r="F262" s="187">
        <f>+'2.2.3.7.PrecioCapital'!F67</f>
        <v>0.42727536579790104</v>
      </c>
      <c r="G262" s="187">
        <f>+'2.2.3.7.PrecioCapital'!G67</f>
        <v>0.44806744816382432</v>
      </c>
      <c r="H262" s="187">
        <f>+'2.2.3.7.PrecioCapital'!H67</f>
        <v>0.44806744816382432</v>
      </c>
      <c r="I262" s="187">
        <f>+'2.2.3.7.PrecioCapital'!I67</f>
        <v>0.44806744816382432</v>
      </c>
      <c r="J262" s="187">
        <f>+'2.2.3.7.PrecioCapital'!J67</f>
        <v>0.41827004815064506</v>
      </c>
      <c r="K262" s="187">
        <f>+'2.2.3.7.PrecioCapital'!K67</f>
        <v>0.41827004815064506</v>
      </c>
      <c r="L262" s="187">
        <f>+'2.2.3.7.PrecioCapital'!L67</f>
        <v>0.39547356155600055</v>
      </c>
      <c r="M262" s="187">
        <f>+'2.2.3.7.PrecioCapital'!M67</f>
        <v>0.41921820036741908</v>
      </c>
      <c r="N262" s="187">
        <f>+'2.2.3.7.PrecioCapital'!N67</f>
        <v>0.41554308885773222</v>
      </c>
    </row>
    <row r="263" spans="1:14" x14ac:dyDescent="0.2">
      <c r="A263" s="1"/>
      <c r="B263" s="169" t="s">
        <v>354</v>
      </c>
      <c r="C263" s="187">
        <f>+'2.2.3.7.PrecioCapital'!C68</f>
        <v>0.33707774053189543</v>
      </c>
      <c r="D263" s="187">
        <f>+'2.2.3.7.PrecioCapital'!D68</f>
        <v>0.32355508923681398</v>
      </c>
      <c r="E263" s="187">
        <f>+'2.2.3.7.PrecioCapital'!E68</f>
        <v>0.32306223877560053</v>
      </c>
      <c r="F263" s="187">
        <f>+'2.2.3.7.PrecioCapital'!F68</f>
        <v>0.3392707984858932</v>
      </c>
      <c r="G263" s="187">
        <f>+'2.2.3.7.PrecioCapital'!G68</f>
        <v>0.36538100565642095</v>
      </c>
      <c r="H263" s="187">
        <f>+'2.2.3.7.PrecioCapital'!H68</f>
        <v>0.36538100565642095</v>
      </c>
      <c r="I263" s="187">
        <f>+'2.2.3.7.PrecioCapital'!I68</f>
        <v>0.36538100565642095</v>
      </c>
      <c r="J263" s="187">
        <f>+'2.2.3.7.PrecioCapital'!J68</f>
        <v>0.33666674229120203</v>
      </c>
      <c r="K263" s="187">
        <f>+'2.2.3.7.PrecioCapital'!K68</f>
        <v>0.33666674229120203</v>
      </c>
      <c r="L263" s="187">
        <f>+'2.2.3.7.PrecioCapital'!L68</f>
        <v>0.31123646201951288</v>
      </c>
      <c r="M263" s="187">
        <f>+'2.2.3.7.PrecioCapital'!M68</f>
        <v>0.33520842127176448</v>
      </c>
      <c r="N263" s="187">
        <f>+'2.2.3.7.PrecioCapital'!N68</f>
        <v>0.33151583608040214</v>
      </c>
    </row>
    <row r="264" spans="1:14" x14ac:dyDescent="0.2">
      <c r="A264" s="1"/>
      <c r="B264" s="169" t="s">
        <v>515</v>
      </c>
      <c r="C264" s="187">
        <f>+'2.2.3.7.PrecioCapital'!C69</f>
        <v>0.22250559588456284</v>
      </c>
      <c r="D264" s="187">
        <f>+'2.2.3.7.PrecioCapital'!D69</f>
        <v>0.20527030646136404</v>
      </c>
      <c r="E264" s="187">
        <f>+'2.2.3.7.PrecioCapital'!E69</f>
        <v>0.20509767431478282</v>
      </c>
      <c r="F264" s="187">
        <f>+'2.2.3.7.PrecioCapital'!F69</f>
        <v>0.2219313754032162</v>
      </c>
      <c r="G264" s="187">
        <f>+'2.2.3.7.PrecioCapital'!G69</f>
        <v>0.25513241564654987</v>
      </c>
      <c r="H264" s="187">
        <f>+'2.2.3.7.PrecioCapital'!H69</f>
        <v>0.25513241564654987</v>
      </c>
      <c r="I264" s="187">
        <f>+'2.2.3.7.PrecioCapital'!I69</f>
        <v>0.25513241564654987</v>
      </c>
      <c r="J264" s="187">
        <f>+'2.2.3.7.PrecioCapital'!J69</f>
        <v>0.22786233447861137</v>
      </c>
      <c r="K264" s="187">
        <f>+'2.2.3.7.PrecioCapital'!K69</f>
        <v>0.22786233447861137</v>
      </c>
      <c r="L264" s="187">
        <f>+'2.2.3.7.PrecioCapital'!L69</f>
        <v>0.19892032930419618</v>
      </c>
      <c r="M264" s="187">
        <f>+'2.2.3.7.PrecioCapital'!M69</f>
        <v>0.2231953824775583</v>
      </c>
      <c r="N264" s="187">
        <f>+'2.2.3.7.PrecioCapital'!N69</f>
        <v>0.21947949904396208</v>
      </c>
    </row>
    <row r="265" spans="1:14" x14ac:dyDescent="0.2">
      <c r="A265" s="1"/>
      <c r="B265" s="169" t="s">
        <v>355</v>
      </c>
      <c r="C265" s="187">
        <f>+'2.2.3.7.PrecioCapital'!C70</f>
        <v>0.22250559588456284</v>
      </c>
      <c r="D265" s="187">
        <f>+'2.2.3.7.PrecioCapital'!D70</f>
        <v>0.20527030646136404</v>
      </c>
      <c r="E265" s="187">
        <f>+'2.2.3.7.PrecioCapital'!E70</f>
        <v>0.20509767431478282</v>
      </c>
      <c r="F265" s="187">
        <f>+'2.2.3.7.PrecioCapital'!F70</f>
        <v>0.2219313754032162</v>
      </c>
      <c r="G265" s="187">
        <f>+'2.2.3.7.PrecioCapital'!G70</f>
        <v>0.25513241564654987</v>
      </c>
      <c r="H265" s="187">
        <f>+'2.2.3.7.PrecioCapital'!H70</f>
        <v>0.25513241564654987</v>
      </c>
      <c r="I265" s="187">
        <f>+'2.2.3.7.PrecioCapital'!I70</f>
        <v>0.25513241564654987</v>
      </c>
      <c r="J265" s="187">
        <f>+'2.2.3.7.PrecioCapital'!J70</f>
        <v>0.22786233447861137</v>
      </c>
      <c r="K265" s="187">
        <f>+'2.2.3.7.PrecioCapital'!K70</f>
        <v>0.22786233447861137</v>
      </c>
      <c r="L265" s="187">
        <f>+'2.2.3.7.PrecioCapital'!L70</f>
        <v>0.19892032930419618</v>
      </c>
      <c r="M265" s="187">
        <f>+'2.2.3.7.PrecioCapital'!M70</f>
        <v>0.2231953824775583</v>
      </c>
      <c r="N265" s="187">
        <f>+'2.2.3.7.PrecioCapital'!N70</f>
        <v>0.21947949904396208</v>
      </c>
    </row>
    <row r="266" spans="1:14" x14ac:dyDescent="0.2">
      <c r="A266" s="1"/>
      <c r="B266" s="169" t="s">
        <v>516</v>
      </c>
      <c r="C266" s="187">
        <f>+'2.2.3.7.PrecioCapital'!C71</f>
        <v>0.19744293924295886</v>
      </c>
      <c r="D266" s="187">
        <f>+'2.2.3.7.PrecioCapital'!D71</f>
        <v>0.17939551022923436</v>
      </c>
      <c r="E266" s="187">
        <f>+'2.2.3.7.PrecioCapital'!E71</f>
        <v>0.17929292583897893</v>
      </c>
      <c r="F266" s="187">
        <f>+'2.2.3.7.PrecioCapital'!F71</f>
        <v>0.1962633766038806</v>
      </c>
      <c r="G266" s="187">
        <f>+'2.2.3.7.PrecioCapital'!G71</f>
        <v>0.23101553658189056</v>
      </c>
      <c r="H266" s="187">
        <f>+'2.2.3.7.PrecioCapital'!H71</f>
        <v>0.23101553658189056</v>
      </c>
      <c r="I266" s="187">
        <f>+'2.2.3.7.PrecioCapital'!I71</f>
        <v>0.23101553658189056</v>
      </c>
      <c r="J266" s="187">
        <f>+'2.2.3.7.PrecioCapital'!J71</f>
        <v>0.20406137026960716</v>
      </c>
      <c r="K266" s="187">
        <f>+'2.2.3.7.PrecioCapital'!K71</f>
        <v>0.20406137026960716</v>
      </c>
      <c r="L266" s="187">
        <f>+'2.2.3.7.PrecioCapital'!L71</f>
        <v>0.17435117527272068</v>
      </c>
      <c r="M266" s="187">
        <f>+'2.2.3.7.PrecioCapital'!M71</f>
        <v>0.19869253024132569</v>
      </c>
      <c r="N266" s="187">
        <f>+'2.2.3.7.PrecioCapital'!N71</f>
        <v>0.19497155031724081</v>
      </c>
    </row>
    <row r="267" spans="1:14" x14ac:dyDescent="0.2">
      <c r="A267" s="1"/>
      <c r="B267" s="173" t="s">
        <v>142</v>
      </c>
      <c r="C267" s="187">
        <f>+'2.2.3.7.PrecioCapital'!C72</f>
        <v>0.62350810215022689</v>
      </c>
      <c r="D267" s="187">
        <f>+'2.2.3.7.PrecioCapital'!D72</f>
        <v>0.61926704617543871</v>
      </c>
      <c r="E267" s="187">
        <f>+'2.2.3.7.PrecioCapital'!E72</f>
        <v>0.61797364992764492</v>
      </c>
      <c r="F267" s="187">
        <f>+'2.2.3.7.PrecioCapital'!F72</f>
        <v>0.6326193561925858</v>
      </c>
      <c r="G267" s="187">
        <f>+'2.2.3.7.PrecioCapital'!G72</f>
        <v>0.64100248068109877</v>
      </c>
      <c r="H267" s="187">
        <f>+'2.2.3.7.PrecioCapital'!H72</f>
        <v>0.64100248068109877</v>
      </c>
      <c r="I267" s="187">
        <f>+'2.2.3.7.PrecioCapital'!I72</f>
        <v>0.64100248068109877</v>
      </c>
      <c r="J267" s="187">
        <f>+'2.2.3.7.PrecioCapital'!J72</f>
        <v>0.60867776182267874</v>
      </c>
      <c r="K267" s="187">
        <f>+'2.2.3.7.PrecioCapital'!K72</f>
        <v>0.60867776182267874</v>
      </c>
      <c r="L267" s="187">
        <f>+'2.2.3.7.PrecioCapital'!L72</f>
        <v>0.59202679380780476</v>
      </c>
      <c r="M267" s="187">
        <f>+'2.2.3.7.PrecioCapital'!M72</f>
        <v>0.61524101825727984</v>
      </c>
      <c r="N267" s="187">
        <f>+'2.2.3.7.PrecioCapital'!N72</f>
        <v>0.61160667867150231</v>
      </c>
    </row>
    <row r="268" spans="1:14" x14ac:dyDescent="0.2">
      <c r="A268" s="1"/>
      <c r="B268" s="173" t="s">
        <v>298</v>
      </c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</row>
    <row r="269" spans="1:14" x14ac:dyDescent="0.2">
      <c r="A269" s="1"/>
      <c r="B269" s="169" t="s">
        <v>356</v>
      </c>
      <c r="C269" s="187">
        <f>+'2.2.3.7.PrecioCapital'!C74</f>
        <v>0.33707774053189543</v>
      </c>
      <c r="D269" s="187">
        <f>+'2.2.3.7.PrecioCapital'!D74</f>
        <v>0.32355508923681398</v>
      </c>
      <c r="E269" s="187">
        <f>+'2.2.3.7.PrecioCapital'!E74</f>
        <v>0.32306223877560053</v>
      </c>
      <c r="F269" s="187">
        <f>+'2.2.3.7.PrecioCapital'!F74</f>
        <v>0.3392707984858932</v>
      </c>
      <c r="G269" s="187">
        <f>+'2.2.3.7.PrecioCapital'!G74</f>
        <v>0.36538100565642095</v>
      </c>
      <c r="H269" s="187">
        <f>+'2.2.3.7.PrecioCapital'!H74</f>
        <v>0.36538100565642095</v>
      </c>
      <c r="I269" s="187">
        <f>+'2.2.3.7.PrecioCapital'!I74</f>
        <v>0.36538100565642095</v>
      </c>
      <c r="J269" s="187">
        <f>+'2.2.3.7.PrecioCapital'!J74</f>
        <v>0.33666674229120203</v>
      </c>
      <c r="K269" s="187">
        <f>+'2.2.3.7.PrecioCapital'!K74</f>
        <v>0.33666674229120203</v>
      </c>
      <c r="L269" s="187">
        <f>+'2.2.3.7.PrecioCapital'!L74</f>
        <v>0.31123646201951288</v>
      </c>
      <c r="M269" s="187">
        <f>+'2.2.3.7.PrecioCapital'!M74</f>
        <v>0.33520842127176448</v>
      </c>
      <c r="N269" s="187">
        <f>+'2.2.3.7.PrecioCapital'!N74</f>
        <v>0.33151583608040214</v>
      </c>
    </row>
    <row r="270" spans="1:14" x14ac:dyDescent="0.2">
      <c r="A270" s="1"/>
      <c r="B270" s="169" t="s">
        <v>357</v>
      </c>
      <c r="C270" s="187">
        <f>+'2.2.3.7.PrecioCapital'!C75</f>
        <v>0.62350810215022689</v>
      </c>
      <c r="D270" s="187">
        <f>+'2.2.3.7.PrecioCapital'!D75</f>
        <v>0.61926704617543871</v>
      </c>
      <c r="E270" s="187">
        <f>+'2.2.3.7.PrecioCapital'!E75</f>
        <v>0.61797364992764492</v>
      </c>
      <c r="F270" s="187">
        <f>+'2.2.3.7.PrecioCapital'!F75</f>
        <v>0.6326193561925858</v>
      </c>
      <c r="G270" s="187">
        <f>+'2.2.3.7.PrecioCapital'!G75</f>
        <v>0.64100248068109877</v>
      </c>
      <c r="H270" s="187">
        <f>+'2.2.3.7.PrecioCapital'!H75</f>
        <v>0.64100248068109877</v>
      </c>
      <c r="I270" s="187">
        <f>+'2.2.3.7.PrecioCapital'!I75</f>
        <v>0.64100248068109877</v>
      </c>
      <c r="J270" s="187">
        <f>+'2.2.3.7.PrecioCapital'!J75</f>
        <v>0.60867776182267874</v>
      </c>
      <c r="K270" s="187">
        <f>+'2.2.3.7.PrecioCapital'!K75</f>
        <v>0.60867776182267874</v>
      </c>
      <c r="L270" s="187">
        <f>+'2.2.3.7.PrecioCapital'!L75</f>
        <v>0.59202679380780476</v>
      </c>
      <c r="M270" s="187">
        <f>+'2.2.3.7.PrecioCapital'!M75</f>
        <v>0.61524101825727984</v>
      </c>
      <c r="N270" s="187">
        <f>+'2.2.3.7.PrecioCapital'!N75</f>
        <v>0.61160667867150231</v>
      </c>
    </row>
    <row r="271" spans="1:14" x14ac:dyDescent="0.2">
      <c r="A271" s="1"/>
      <c r="B271" s="169" t="s">
        <v>358</v>
      </c>
      <c r="C271" s="187">
        <f>+'2.2.3.7.PrecioCapital'!C76</f>
        <v>0.42300684901739494</v>
      </c>
      <c r="D271" s="187">
        <f>+'2.2.3.7.PrecioCapital'!D76</f>
        <v>0.41226867631840142</v>
      </c>
      <c r="E271" s="187">
        <f>+'2.2.3.7.PrecioCapital'!E76</f>
        <v>0.41153566212121384</v>
      </c>
      <c r="F271" s="187">
        <f>+'2.2.3.7.PrecioCapital'!F76</f>
        <v>0.42727536579790104</v>
      </c>
      <c r="G271" s="187">
        <f>+'2.2.3.7.PrecioCapital'!G76</f>
        <v>0.44806744816382432</v>
      </c>
      <c r="H271" s="187">
        <f>+'2.2.3.7.PrecioCapital'!H76</f>
        <v>0.44806744816382432</v>
      </c>
      <c r="I271" s="187">
        <f>+'2.2.3.7.PrecioCapital'!I76</f>
        <v>0.44806744816382432</v>
      </c>
      <c r="J271" s="187">
        <f>+'2.2.3.7.PrecioCapital'!J76</f>
        <v>0.41827004815064506</v>
      </c>
      <c r="K271" s="187">
        <f>+'2.2.3.7.PrecioCapital'!K76</f>
        <v>0.41827004815064506</v>
      </c>
      <c r="L271" s="187">
        <f>+'2.2.3.7.PrecioCapital'!L76</f>
        <v>0.39547356155600055</v>
      </c>
      <c r="M271" s="187">
        <f>+'2.2.3.7.PrecioCapital'!M76</f>
        <v>0.41921820036741908</v>
      </c>
      <c r="N271" s="187">
        <f>+'2.2.3.7.PrecioCapital'!N76</f>
        <v>0.41554308885773222</v>
      </c>
    </row>
    <row r="272" spans="1:14" x14ac:dyDescent="0.2">
      <c r="A272" s="1"/>
      <c r="B272" s="169" t="s">
        <v>517</v>
      </c>
      <c r="C272" s="187">
        <f>+'2.2.3.7.PrecioCapital'!C77</f>
        <v>0.33707774053189543</v>
      </c>
      <c r="D272" s="187">
        <f>+'2.2.3.7.PrecioCapital'!D77</f>
        <v>0.32355508923681398</v>
      </c>
      <c r="E272" s="187">
        <f>+'2.2.3.7.PrecioCapital'!E77</f>
        <v>0.32306223877560053</v>
      </c>
      <c r="F272" s="187">
        <f>+'2.2.3.7.PrecioCapital'!F77</f>
        <v>0.3392707984858932</v>
      </c>
      <c r="G272" s="187">
        <f>+'2.2.3.7.PrecioCapital'!G77</f>
        <v>0.36538100565642095</v>
      </c>
      <c r="H272" s="187">
        <f>+'2.2.3.7.PrecioCapital'!H77</f>
        <v>0.36538100565642095</v>
      </c>
      <c r="I272" s="187">
        <f>+'2.2.3.7.PrecioCapital'!I77</f>
        <v>0.36538100565642095</v>
      </c>
      <c r="J272" s="187">
        <f>+'2.2.3.7.PrecioCapital'!J77</f>
        <v>0.33666674229120203</v>
      </c>
      <c r="K272" s="187">
        <f>+'2.2.3.7.PrecioCapital'!K77</f>
        <v>0.33666674229120203</v>
      </c>
      <c r="L272" s="187">
        <f>+'2.2.3.7.PrecioCapital'!L77</f>
        <v>0.31123646201951288</v>
      </c>
      <c r="M272" s="187">
        <f>+'2.2.3.7.PrecioCapital'!M77</f>
        <v>0.33520842127176448</v>
      </c>
      <c r="N272" s="187">
        <f>+'2.2.3.7.PrecioCapital'!N77</f>
        <v>0.33151583608040214</v>
      </c>
    </row>
    <row r="273" spans="1:14" x14ac:dyDescent="0.2">
      <c r="A273" s="1"/>
      <c r="B273" s="169" t="s">
        <v>518</v>
      </c>
      <c r="C273" s="187">
        <f>+'2.2.3.7.PrecioCapital'!C78</f>
        <v>0.33707774053189543</v>
      </c>
      <c r="D273" s="187">
        <f>+'2.2.3.7.PrecioCapital'!D78</f>
        <v>0.32355508923681398</v>
      </c>
      <c r="E273" s="187">
        <f>+'2.2.3.7.PrecioCapital'!E78</f>
        <v>0.32306223877560053</v>
      </c>
      <c r="F273" s="187">
        <f>+'2.2.3.7.PrecioCapital'!F78</f>
        <v>0.3392707984858932</v>
      </c>
      <c r="G273" s="187">
        <f>+'2.2.3.7.PrecioCapital'!G78</f>
        <v>0.36538100565642095</v>
      </c>
      <c r="H273" s="187">
        <f>+'2.2.3.7.PrecioCapital'!H78</f>
        <v>0.36538100565642095</v>
      </c>
      <c r="I273" s="187">
        <f>+'2.2.3.7.PrecioCapital'!I78</f>
        <v>0.36538100565642095</v>
      </c>
      <c r="J273" s="187">
        <f>+'2.2.3.7.PrecioCapital'!J78</f>
        <v>0.33666674229120203</v>
      </c>
      <c r="K273" s="187">
        <f>+'2.2.3.7.PrecioCapital'!K78</f>
        <v>0.33666674229120203</v>
      </c>
      <c r="L273" s="187">
        <f>+'2.2.3.7.PrecioCapital'!L78</f>
        <v>0.31123646201951288</v>
      </c>
      <c r="M273" s="187">
        <f>+'2.2.3.7.PrecioCapital'!M78</f>
        <v>0.33520842127176448</v>
      </c>
      <c r="N273" s="187">
        <f>+'2.2.3.7.PrecioCapital'!N78</f>
        <v>0.33151583608040214</v>
      </c>
    </row>
    <row r="274" spans="1:14" x14ac:dyDescent="0.2">
      <c r="A274" s="1"/>
      <c r="B274" s="169" t="s">
        <v>519</v>
      </c>
      <c r="C274" s="187">
        <f>+'2.2.3.7.PrecioCapital'!C79</f>
        <v>0.33707774053189543</v>
      </c>
      <c r="D274" s="187">
        <f>+'2.2.3.7.PrecioCapital'!D79</f>
        <v>0.32355508923681398</v>
      </c>
      <c r="E274" s="187">
        <f>+'2.2.3.7.PrecioCapital'!E79</f>
        <v>0.32306223877560053</v>
      </c>
      <c r="F274" s="187">
        <f>+'2.2.3.7.PrecioCapital'!F79</f>
        <v>0.3392707984858932</v>
      </c>
      <c r="G274" s="187">
        <f>+'2.2.3.7.PrecioCapital'!G79</f>
        <v>0.36538100565642095</v>
      </c>
      <c r="H274" s="187">
        <f>+'2.2.3.7.PrecioCapital'!H79</f>
        <v>0.36538100565642095</v>
      </c>
      <c r="I274" s="187">
        <f>+'2.2.3.7.PrecioCapital'!I79</f>
        <v>0.36538100565642095</v>
      </c>
      <c r="J274" s="187">
        <f>+'2.2.3.7.PrecioCapital'!J79</f>
        <v>0.33666674229120203</v>
      </c>
      <c r="K274" s="187">
        <f>+'2.2.3.7.PrecioCapital'!K79</f>
        <v>0.33666674229120203</v>
      </c>
      <c r="L274" s="187">
        <f>+'2.2.3.7.PrecioCapital'!L79</f>
        <v>0.31123646201951288</v>
      </c>
      <c r="M274" s="187">
        <f>+'2.2.3.7.PrecioCapital'!M79</f>
        <v>0.33520842127176448</v>
      </c>
      <c r="N274" s="187">
        <f>+'2.2.3.7.PrecioCapital'!N79</f>
        <v>0.33151583608040214</v>
      </c>
    </row>
    <row r="275" spans="1:14" x14ac:dyDescent="0.2">
      <c r="A275" s="1"/>
      <c r="B275" s="169" t="s">
        <v>520</v>
      </c>
      <c r="C275" s="187">
        <f>+'2.2.3.7.PrecioCapital'!C80</f>
        <v>0.33707774053189543</v>
      </c>
      <c r="D275" s="187">
        <f>+'2.2.3.7.PrecioCapital'!D80</f>
        <v>0.32355508923681398</v>
      </c>
      <c r="E275" s="187">
        <f>+'2.2.3.7.PrecioCapital'!E80</f>
        <v>0.32306223877560053</v>
      </c>
      <c r="F275" s="187">
        <f>+'2.2.3.7.PrecioCapital'!F80</f>
        <v>0.3392707984858932</v>
      </c>
      <c r="G275" s="187">
        <f>+'2.2.3.7.PrecioCapital'!G80</f>
        <v>0.36538100565642095</v>
      </c>
      <c r="H275" s="187">
        <f>+'2.2.3.7.PrecioCapital'!H80</f>
        <v>0.36538100565642095</v>
      </c>
      <c r="I275" s="187">
        <f>+'2.2.3.7.PrecioCapital'!I80</f>
        <v>0.36538100565642095</v>
      </c>
      <c r="J275" s="187">
        <f>+'2.2.3.7.PrecioCapital'!J80</f>
        <v>0.33666674229120203</v>
      </c>
      <c r="K275" s="187">
        <f>+'2.2.3.7.PrecioCapital'!K80</f>
        <v>0.33666674229120203</v>
      </c>
      <c r="L275" s="187">
        <f>+'2.2.3.7.PrecioCapital'!L80</f>
        <v>0.31123646201951288</v>
      </c>
      <c r="M275" s="187">
        <f>+'2.2.3.7.PrecioCapital'!M80</f>
        <v>0.33520842127176448</v>
      </c>
      <c r="N275" s="187">
        <f>+'2.2.3.7.PrecioCapital'!N80</f>
        <v>0.33151583608040214</v>
      </c>
    </row>
    <row r="276" spans="1:14" x14ac:dyDescent="0.2">
      <c r="A276" s="1"/>
      <c r="B276" s="169" t="s">
        <v>482</v>
      </c>
      <c r="C276" s="187">
        <f>+'2.2.3.7.PrecioCapital'!C81</f>
        <v>0.62350810215022689</v>
      </c>
      <c r="D276" s="187">
        <f>+'2.2.3.7.PrecioCapital'!D81</f>
        <v>0.61926704617543871</v>
      </c>
      <c r="E276" s="187">
        <f>+'2.2.3.7.PrecioCapital'!E81</f>
        <v>0.61797364992764492</v>
      </c>
      <c r="F276" s="187">
        <f>+'2.2.3.7.PrecioCapital'!F81</f>
        <v>0.6326193561925858</v>
      </c>
      <c r="G276" s="187">
        <f>+'2.2.3.7.PrecioCapital'!G81</f>
        <v>0.64100248068109877</v>
      </c>
      <c r="H276" s="187">
        <f>+'2.2.3.7.PrecioCapital'!H81</f>
        <v>0.64100248068109877</v>
      </c>
      <c r="I276" s="187">
        <f>+'2.2.3.7.PrecioCapital'!I81</f>
        <v>0.64100248068109877</v>
      </c>
      <c r="J276" s="187">
        <f>+'2.2.3.7.PrecioCapital'!J81</f>
        <v>0.60867776182267874</v>
      </c>
      <c r="K276" s="187">
        <f>+'2.2.3.7.PrecioCapital'!K81</f>
        <v>0.60867776182267874</v>
      </c>
      <c r="L276" s="187">
        <f>+'2.2.3.7.PrecioCapital'!L81</f>
        <v>0.59202679380780476</v>
      </c>
      <c r="M276" s="187">
        <f>+'2.2.3.7.PrecioCapital'!M81</f>
        <v>0.61524101825727984</v>
      </c>
      <c r="N276" s="187">
        <f>+'2.2.3.7.PrecioCapital'!N81</f>
        <v>0.61160667867150231</v>
      </c>
    </row>
    <row r="277" spans="1:14" x14ac:dyDescent="0.2">
      <c r="A277" s="1"/>
      <c r="B277" s="169" t="s">
        <v>392</v>
      </c>
      <c r="C277" s="187">
        <f>+'2.2.3.7.PrecioCapital'!C82</f>
        <v>0.33707774053189543</v>
      </c>
      <c r="D277" s="187">
        <f>+'2.2.3.7.PrecioCapital'!D82</f>
        <v>0.32355508923681398</v>
      </c>
      <c r="E277" s="187">
        <f>+'2.2.3.7.PrecioCapital'!E82</f>
        <v>0.32306223877560053</v>
      </c>
      <c r="F277" s="187">
        <f>+'2.2.3.7.PrecioCapital'!F82</f>
        <v>0.3392707984858932</v>
      </c>
      <c r="G277" s="187">
        <f>+'2.2.3.7.PrecioCapital'!G82</f>
        <v>0.36538100565642095</v>
      </c>
      <c r="H277" s="187">
        <f>+'2.2.3.7.PrecioCapital'!H82</f>
        <v>0.36538100565642095</v>
      </c>
      <c r="I277" s="187">
        <f>+'2.2.3.7.PrecioCapital'!I82</f>
        <v>0.36538100565642095</v>
      </c>
      <c r="J277" s="187">
        <f>+'2.2.3.7.PrecioCapital'!J82</f>
        <v>0.33666674229120203</v>
      </c>
      <c r="K277" s="187">
        <f>+'2.2.3.7.PrecioCapital'!K82</f>
        <v>0.33666674229120203</v>
      </c>
      <c r="L277" s="187">
        <f>+'2.2.3.7.PrecioCapital'!L82</f>
        <v>0.31123646201951288</v>
      </c>
      <c r="M277" s="187">
        <f>+'2.2.3.7.PrecioCapital'!M82</f>
        <v>0.33520842127176448</v>
      </c>
      <c r="N277" s="187">
        <f>+'2.2.3.7.PrecioCapital'!N82</f>
        <v>0.33151583608040214</v>
      </c>
    </row>
    <row r="278" spans="1:14" x14ac:dyDescent="0.2">
      <c r="A278" s="1"/>
      <c r="B278" s="169" t="s">
        <v>393</v>
      </c>
      <c r="C278" s="187">
        <f>+'2.2.3.7.PrecioCapital'!C83</f>
        <v>0.33707774053189543</v>
      </c>
      <c r="D278" s="187">
        <f>+'2.2.3.7.PrecioCapital'!D83</f>
        <v>0.32355508923681398</v>
      </c>
      <c r="E278" s="187">
        <f>+'2.2.3.7.PrecioCapital'!E83</f>
        <v>0.32306223877560053</v>
      </c>
      <c r="F278" s="187">
        <f>+'2.2.3.7.PrecioCapital'!F83</f>
        <v>0.3392707984858932</v>
      </c>
      <c r="G278" s="187">
        <f>+'2.2.3.7.PrecioCapital'!G83</f>
        <v>0.36538100565642095</v>
      </c>
      <c r="H278" s="187">
        <f>+'2.2.3.7.PrecioCapital'!H83</f>
        <v>0.36538100565642095</v>
      </c>
      <c r="I278" s="187">
        <f>+'2.2.3.7.PrecioCapital'!I83</f>
        <v>0.36538100565642095</v>
      </c>
      <c r="J278" s="187">
        <f>+'2.2.3.7.PrecioCapital'!J83</f>
        <v>0.33666674229120203</v>
      </c>
      <c r="K278" s="187">
        <f>+'2.2.3.7.PrecioCapital'!K83</f>
        <v>0.33666674229120203</v>
      </c>
      <c r="L278" s="187">
        <f>+'2.2.3.7.PrecioCapital'!L83</f>
        <v>0.31123646201951288</v>
      </c>
      <c r="M278" s="187">
        <f>+'2.2.3.7.PrecioCapital'!M83</f>
        <v>0.33520842127176448</v>
      </c>
      <c r="N278" s="187">
        <f>+'2.2.3.7.PrecioCapital'!N83</f>
        <v>0.33151583608040214</v>
      </c>
    </row>
    <row r="279" spans="1:14" x14ac:dyDescent="0.2">
      <c r="A279" s="1"/>
      <c r="B279" s="169" t="s">
        <v>394</v>
      </c>
      <c r="C279" s="187">
        <f>+'2.2.3.7.PrecioCapital'!C84</f>
        <v>0.33707774053189543</v>
      </c>
      <c r="D279" s="187">
        <f>+'2.2.3.7.PrecioCapital'!D84</f>
        <v>0.32355508923681398</v>
      </c>
      <c r="E279" s="187">
        <f>+'2.2.3.7.PrecioCapital'!E84</f>
        <v>0.32306223877560053</v>
      </c>
      <c r="F279" s="187">
        <f>+'2.2.3.7.PrecioCapital'!F84</f>
        <v>0.3392707984858932</v>
      </c>
      <c r="G279" s="187">
        <f>+'2.2.3.7.PrecioCapital'!G84</f>
        <v>0.36538100565642095</v>
      </c>
      <c r="H279" s="187">
        <f>+'2.2.3.7.PrecioCapital'!H84</f>
        <v>0.36538100565642095</v>
      </c>
      <c r="I279" s="187">
        <f>+'2.2.3.7.PrecioCapital'!I84</f>
        <v>0.36538100565642095</v>
      </c>
      <c r="J279" s="187">
        <f>+'2.2.3.7.PrecioCapital'!J84</f>
        <v>0.33666674229120203</v>
      </c>
      <c r="K279" s="187">
        <f>+'2.2.3.7.PrecioCapital'!K84</f>
        <v>0.33666674229120203</v>
      </c>
      <c r="L279" s="187">
        <f>+'2.2.3.7.PrecioCapital'!L84</f>
        <v>0.31123646201951288</v>
      </c>
      <c r="M279" s="187">
        <f>+'2.2.3.7.PrecioCapital'!M84</f>
        <v>0.33520842127176448</v>
      </c>
      <c r="N279" s="187">
        <f>+'2.2.3.7.PrecioCapital'!N84</f>
        <v>0.33151583608040214</v>
      </c>
    </row>
    <row r="280" spans="1:14" x14ac:dyDescent="0.2">
      <c r="A280" s="1"/>
      <c r="B280" s="169" t="s">
        <v>483</v>
      </c>
      <c r="C280" s="187">
        <f>+'2.2.3.7.PrecioCapital'!C85</f>
        <v>0.33707774053189543</v>
      </c>
      <c r="D280" s="187">
        <f>+'2.2.3.7.PrecioCapital'!D85</f>
        <v>0.32355508923681398</v>
      </c>
      <c r="E280" s="187">
        <f>+'2.2.3.7.PrecioCapital'!E85</f>
        <v>0.32306223877560053</v>
      </c>
      <c r="F280" s="187">
        <f>+'2.2.3.7.PrecioCapital'!F85</f>
        <v>0.3392707984858932</v>
      </c>
      <c r="G280" s="187">
        <f>+'2.2.3.7.PrecioCapital'!G85</f>
        <v>0.36538100565642095</v>
      </c>
      <c r="H280" s="187">
        <f>+'2.2.3.7.PrecioCapital'!H85</f>
        <v>0.36538100565642095</v>
      </c>
      <c r="I280" s="187">
        <f>+'2.2.3.7.PrecioCapital'!I85</f>
        <v>0.36538100565642095</v>
      </c>
      <c r="J280" s="187">
        <f>+'2.2.3.7.PrecioCapital'!J85</f>
        <v>0.33666674229120203</v>
      </c>
      <c r="K280" s="187">
        <f>+'2.2.3.7.PrecioCapital'!K85</f>
        <v>0.33666674229120203</v>
      </c>
      <c r="L280" s="187">
        <f>+'2.2.3.7.PrecioCapital'!L85</f>
        <v>0.31123646201951288</v>
      </c>
      <c r="M280" s="187">
        <f>+'2.2.3.7.PrecioCapital'!M85</f>
        <v>0.33520842127176448</v>
      </c>
      <c r="N280" s="187">
        <f>+'2.2.3.7.PrecioCapital'!N85</f>
        <v>0.33151583608040214</v>
      </c>
    </row>
    <row r="281" spans="1:14" x14ac:dyDescent="0.2">
      <c r="A281" s="1"/>
      <c r="B281" s="169" t="s">
        <v>521</v>
      </c>
      <c r="C281" s="187">
        <f>+'2.2.3.7.PrecioCapital'!C86</f>
        <v>0.33707774053189543</v>
      </c>
      <c r="D281" s="187">
        <f>+'2.2.3.7.PrecioCapital'!D86</f>
        <v>0.32355508923681398</v>
      </c>
      <c r="E281" s="187">
        <f>+'2.2.3.7.PrecioCapital'!E86</f>
        <v>0.32306223877560053</v>
      </c>
      <c r="F281" s="187">
        <f>+'2.2.3.7.PrecioCapital'!F86</f>
        <v>0.3392707984858932</v>
      </c>
      <c r="G281" s="187">
        <f>+'2.2.3.7.PrecioCapital'!G86</f>
        <v>0.36538100565642095</v>
      </c>
      <c r="H281" s="187">
        <f>+'2.2.3.7.PrecioCapital'!H86</f>
        <v>0.36538100565642095</v>
      </c>
      <c r="I281" s="187">
        <f>+'2.2.3.7.PrecioCapital'!I86</f>
        <v>0.36538100565642095</v>
      </c>
      <c r="J281" s="187">
        <f>+'2.2.3.7.PrecioCapital'!J86</f>
        <v>0.33666674229120203</v>
      </c>
      <c r="K281" s="187">
        <f>+'2.2.3.7.PrecioCapital'!K86</f>
        <v>0.33666674229120203</v>
      </c>
      <c r="L281" s="187">
        <f>+'2.2.3.7.PrecioCapital'!L86</f>
        <v>0.31123646201951288</v>
      </c>
      <c r="M281" s="187">
        <f>+'2.2.3.7.PrecioCapital'!M86</f>
        <v>0.33520842127176448</v>
      </c>
      <c r="N281" s="187">
        <f>+'2.2.3.7.PrecioCapital'!N86</f>
        <v>0.33151583608040214</v>
      </c>
    </row>
    <row r="282" spans="1:14" x14ac:dyDescent="0.2">
      <c r="A282" s="1"/>
      <c r="B282" s="169" t="s">
        <v>395</v>
      </c>
      <c r="C282" s="187">
        <f>+'2.2.3.7.PrecioCapital'!C87</f>
        <v>0.27263090916777089</v>
      </c>
      <c r="D282" s="187">
        <f>+'2.2.3.7.PrecioCapital'!D87</f>
        <v>0.25701989892562344</v>
      </c>
      <c r="E282" s="187">
        <f>+'2.2.3.7.PrecioCapital'!E87</f>
        <v>0.25670717126639059</v>
      </c>
      <c r="F282" s="187">
        <f>+'2.2.3.7.PrecioCapital'!F87</f>
        <v>0.27326737300188741</v>
      </c>
      <c r="G282" s="187">
        <f>+'2.2.3.7.PrecioCapital'!G87</f>
        <v>0.3033661737758685</v>
      </c>
      <c r="H282" s="187">
        <f>+'2.2.3.7.PrecioCapital'!H87</f>
        <v>0.3033661737758685</v>
      </c>
      <c r="I282" s="187">
        <f>+'2.2.3.7.PrecioCapital'!I87</f>
        <v>0.3033661737758685</v>
      </c>
      <c r="J282" s="187">
        <f>+'2.2.3.7.PrecioCapital'!J87</f>
        <v>0.27546426289661979</v>
      </c>
      <c r="K282" s="187">
        <f>+'2.2.3.7.PrecioCapital'!K87</f>
        <v>0.27546426289661979</v>
      </c>
      <c r="L282" s="187">
        <f>+'2.2.3.7.PrecioCapital'!L87</f>
        <v>0.24805863736714728</v>
      </c>
      <c r="M282" s="187">
        <f>+'2.2.3.7.PrecioCapital'!M87</f>
        <v>0.27220108695002349</v>
      </c>
      <c r="N282" s="187">
        <f>+'2.2.3.7.PrecioCapital'!N87</f>
        <v>0.26849539649740461</v>
      </c>
    </row>
    <row r="283" spans="1:14" x14ac:dyDescent="0.2">
      <c r="A283" s="1"/>
      <c r="B283" s="169" t="s">
        <v>395</v>
      </c>
      <c r="C283" s="187">
        <f>+'2.2.3.7.PrecioCapital'!C88</f>
        <v>0.27263090916777089</v>
      </c>
      <c r="D283" s="187">
        <f>+'2.2.3.7.PrecioCapital'!D88</f>
        <v>0.25701989892562344</v>
      </c>
      <c r="E283" s="187">
        <f>+'2.2.3.7.PrecioCapital'!E88</f>
        <v>0.25670717126639059</v>
      </c>
      <c r="F283" s="187">
        <f>+'2.2.3.7.PrecioCapital'!F88</f>
        <v>0.27326737300188741</v>
      </c>
      <c r="G283" s="187">
        <f>+'2.2.3.7.PrecioCapital'!G88</f>
        <v>0.3033661737758685</v>
      </c>
      <c r="H283" s="187">
        <f>+'2.2.3.7.PrecioCapital'!H88</f>
        <v>0.3033661737758685</v>
      </c>
      <c r="I283" s="187">
        <f>+'2.2.3.7.PrecioCapital'!I88</f>
        <v>0.3033661737758685</v>
      </c>
      <c r="J283" s="187">
        <f>+'2.2.3.7.PrecioCapital'!J88</f>
        <v>0.27546426289661979</v>
      </c>
      <c r="K283" s="187">
        <f>+'2.2.3.7.PrecioCapital'!K88</f>
        <v>0.27546426289661979</v>
      </c>
      <c r="L283" s="187">
        <f>+'2.2.3.7.PrecioCapital'!L88</f>
        <v>0.24805863736714728</v>
      </c>
      <c r="M283" s="187">
        <f>+'2.2.3.7.PrecioCapital'!M88</f>
        <v>0.27220108695002349</v>
      </c>
      <c r="N283" s="187">
        <f>+'2.2.3.7.PrecioCapital'!N88</f>
        <v>0.26849539649740461</v>
      </c>
    </row>
    <row r="284" spans="1:14" x14ac:dyDescent="0.2">
      <c r="A284" s="1"/>
      <c r="B284" s="169" t="s">
        <v>522</v>
      </c>
      <c r="C284" s="187">
        <f>+'2.2.3.7.PrecioCapital'!C89</f>
        <v>0.33707774053189543</v>
      </c>
      <c r="D284" s="187">
        <f>+'2.2.3.7.PrecioCapital'!D89</f>
        <v>0.32355508923681398</v>
      </c>
      <c r="E284" s="187">
        <f>+'2.2.3.7.PrecioCapital'!E89</f>
        <v>0.32306223877560053</v>
      </c>
      <c r="F284" s="187">
        <f>+'2.2.3.7.PrecioCapital'!F89</f>
        <v>0.3392707984858932</v>
      </c>
      <c r="G284" s="187">
        <f>+'2.2.3.7.PrecioCapital'!G89</f>
        <v>0.36538100565642095</v>
      </c>
      <c r="H284" s="187">
        <f>+'2.2.3.7.PrecioCapital'!H89</f>
        <v>0.36538100565642095</v>
      </c>
      <c r="I284" s="187">
        <f>+'2.2.3.7.PrecioCapital'!I89</f>
        <v>0.36538100565642095</v>
      </c>
      <c r="J284" s="187">
        <f>+'2.2.3.7.PrecioCapital'!J89</f>
        <v>0.33666674229120203</v>
      </c>
      <c r="K284" s="187">
        <f>+'2.2.3.7.PrecioCapital'!K89</f>
        <v>0.33666674229120203</v>
      </c>
      <c r="L284" s="187">
        <f>+'2.2.3.7.PrecioCapital'!L89</f>
        <v>0.31123646201951288</v>
      </c>
      <c r="M284" s="187">
        <f>+'2.2.3.7.PrecioCapital'!M89</f>
        <v>0.33520842127176448</v>
      </c>
      <c r="N284" s="187">
        <f>+'2.2.3.7.PrecioCapital'!N89</f>
        <v>0.33151583608040214</v>
      </c>
    </row>
    <row r="285" spans="1:14" x14ac:dyDescent="0.2">
      <c r="A285" s="1"/>
      <c r="B285" s="169" t="s">
        <v>359</v>
      </c>
      <c r="C285" s="187">
        <f>+'2.2.3.7.PrecioCapital'!C90</f>
        <v>0.33707774053189543</v>
      </c>
      <c r="D285" s="187">
        <f>+'2.2.3.7.PrecioCapital'!D90</f>
        <v>0.32355508923681398</v>
      </c>
      <c r="E285" s="187">
        <f>+'2.2.3.7.PrecioCapital'!E90</f>
        <v>0.32306223877560053</v>
      </c>
      <c r="F285" s="187">
        <f>+'2.2.3.7.PrecioCapital'!F90</f>
        <v>0.3392707984858932</v>
      </c>
      <c r="G285" s="187">
        <f>+'2.2.3.7.PrecioCapital'!G90</f>
        <v>0.36538100565642095</v>
      </c>
      <c r="H285" s="187">
        <f>+'2.2.3.7.PrecioCapital'!H90</f>
        <v>0.36538100565642095</v>
      </c>
      <c r="I285" s="187">
        <f>+'2.2.3.7.PrecioCapital'!I90</f>
        <v>0.36538100565642095</v>
      </c>
      <c r="J285" s="187">
        <f>+'2.2.3.7.PrecioCapital'!J90</f>
        <v>0.33666674229120203</v>
      </c>
      <c r="K285" s="187">
        <f>+'2.2.3.7.PrecioCapital'!K90</f>
        <v>0.33666674229120203</v>
      </c>
      <c r="L285" s="187">
        <f>+'2.2.3.7.PrecioCapital'!L90</f>
        <v>0.31123646201951288</v>
      </c>
      <c r="M285" s="187">
        <f>+'2.2.3.7.PrecioCapital'!M90</f>
        <v>0.33520842127176448</v>
      </c>
      <c r="N285" s="187">
        <f>+'2.2.3.7.PrecioCapital'!N90</f>
        <v>0.33151583608040214</v>
      </c>
    </row>
    <row r="286" spans="1:14" x14ac:dyDescent="0.2">
      <c r="A286" s="1"/>
      <c r="B286" s="169" t="s">
        <v>523</v>
      </c>
      <c r="C286" s="187">
        <f>+'2.2.3.7.PrecioCapital'!C91</f>
        <v>0.33707774053189543</v>
      </c>
      <c r="D286" s="187">
        <f>+'2.2.3.7.PrecioCapital'!D91</f>
        <v>0.32355508923681398</v>
      </c>
      <c r="E286" s="187">
        <f>+'2.2.3.7.PrecioCapital'!E91</f>
        <v>0.32306223877560053</v>
      </c>
      <c r="F286" s="187">
        <f>+'2.2.3.7.PrecioCapital'!F91</f>
        <v>0.3392707984858932</v>
      </c>
      <c r="G286" s="187">
        <f>+'2.2.3.7.PrecioCapital'!G91</f>
        <v>0.36538100565642095</v>
      </c>
      <c r="H286" s="187">
        <f>+'2.2.3.7.PrecioCapital'!H91</f>
        <v>0.36538100565642095</v>
      </c>
      <c r="I286" s="187">
        <f>+'2.2.3.7.PrecioCapital'!I91</f>
        <v>0.36538100565642095</v>
      </c>
      <c r="J286" s="187">
        <f>+'2.2.3.7.PrecioCapital'!J91</f>
        <v>0.33666674229120203</v>
      </c>
      <c r="K286" s="187">
        <f>+'2.2.3.7.PrecioCapital'!K91</f>
        <v>0.33666674229120203</v>
      </c>
      <c r="L286" s="187">
        <f>+'2.2.3.7.PrecioCapital'!L91</f>
        <v>0.31123646201951288</v>
      </c>
      <c r="M286" s="187">
        <f>+'2.2.3.7.PrecioCapital'!M91</f>
        <v>0.33520842127176448</v>
      </c>
      <c r="N286" s="187">
        <f>+'2.2.3.7.PrecioCapital'!N91</f>
        <v>0.33151583608040214</v>
      </c>
    </row>
    <row r="287" spans="1:14" x14ac:dyDescent="0.2">
      <c r="A287" s="1"/>
      <c r="B287" s="169" t="s">
        <v>524</v>
      </c>
      <c r="C287" s="187">
        <f>+'2.2.3.7.PrecioCapital'!C92</f>
        <v>0.33707774053189543</v>
      </c>
      <c r="D287" s="187">
        <f>+'2.2.3.7.PrecioCapital'!D92</f>
        <v>0.32355508923681398</v>
      </c>
      <c r="E287" s="187">
        <f>+'2.2.3.7.PrecioCapital'!E92</f>
        <v>0.32306223877560053</v>
      </c>
      <c r="F287" s="187">
        <f>+'2.2.3.7.PrecioCapital'!F92</f>
        <v>0.3392707984858932</v>
      </c>
      <c r="G287" s="187">
        <f>+'2.2.3.7.PrecioCapital'!G92</f>
        <v>0.36538100565642095</v>
      </c>
      <c r="H287" s="187">
        <f>+'2.2.3.7.PrecioCapital'!H92</f>
        <v>0.36538100565642095</v>
      </c>
      <c r="I287" s="187">
        <f>+'2.2.3.7.PrecioCapital'!I92</f>
        <v>0.36538100565642095</v>
      </c>
      <c r="J287" s="187">
        <f>+'2.2.3.7.PrecioCapital'!J92</f>
        <v>0.33666674229120203</v>
      </c>
      <c r="K287" s="187">
        <f>+'2.2.3.7.PrecioCapital'!K92</f>
        <v>0.33666674229120203</v>
      </c>
      <c r="L287" s="187">
        <f>+'2.2.3.7.PrecioCapital'!L92</f>
        <v>0.31123646201951288</v>
      </c>
      <c r="M287" s="187">
        <f>+'2.2.3.7.PrecioCapital'!M92</f>
        <v>0.33520842127176448</v>
      </c>
      <c r="N287" s="187">
        <f>+'2.2.3.7.PrecioCapital'!N92</f>
        <v>0.33151583608040214</v>
      </c>
    </row>
    <row r="288" spans="1:14" x14ac:dyDescent="0.2">
      <c r="A288" s="1"/>
      <c r="B288" s="169" t="s">
        <v>525</v>
      </c>
      <c r="C288" s="187">
        <f>+'2.2.3.7.PrecioCapital'!C93</f>
        <v>0.33707774053189543</v>
      </c>
      <c r="D288" s="187">
        <f>+'2.2.3.7.PrecioCapital'!D93</f>
        <v>0.32355508923681398</v>
      </c>
      <c r="E288" s="187">
        <f>+'2.2.3.7.PrecioCapital'!E93</f>
        <v>0.32306223877560053</v>
      </c>
      <c r="F288" s="187">
        <f>+'2.2.3.7.PrecioCapital'!F93</f>
        <v>0.3392707984858932</v>
      </c>
      <c r="G288" s="187">
        <f>+'2.2.3.7.PrecioCapital'!G93</f>
        <v>0.36538100565642095</v>
      </c>
      <c r="H288" s="187">
        <f>+'2.2.3.7.PrecioCapital'!H93</f>
        <v>0.36538100565642095</v>
      </c>
      <c r="I288" s="187">
        <f>+'2.2.3.7.PrecioCapital'!I93</f>
        <v>0.36538100565642095</v>
      </c>
      <c r="J288" s="187">
        <f>+'2.2.3.7.PrecioCapital'!J93</f>
        <v>0.33666674229120203</v>
      </c>
      <c r="K288" s="187">
        <f>+'2.2.3.7.PrecioCapital'!K93</f>
        <v>0.33666674229120203</v>
      </c>
      <c r="L288" s="187">
        <f>+'2.2.3.7.PrecioCapital'!L93</f>
        <v>0.31123646201951288</v>
      </c>
      <c r="M288" s="187">
        <f>+'2.2.3.7.PrecioCapital'!M93</f>
        <v>0.33520842127176448</v>
      </c>
      <c r="N288" s="187">
        <f>+'2.2.3.7.PrecioCapital'!N93</f>
        <v>0.33151583608040214</v>
      </c>
    </row>
    <row r="289" spans="1:14" x14ac:dyDescent="0.2">
      <c r="A289" s="1"/>
      <c r="B289" s="169" t="s">
        <v>526</v>
      </c>
      <c r="C289" s="187">
        <f>+'2.2.3.7.PrecioCapital'!C94</f>
        <v>0.33707774053189543</v>
      </c>
      <c r="D289" s="187">
        <f>+'2.2.3.7.PrecioCapital'!D94</f>
        <v>0.32355508923681398</v>
      </c>
      <c r="E289" s="187">
        <f>+'2.2.3.7.PrecioCapital'!E94</f>
        <v>0.32306223877560053</v>
      </c>
      <c r="F289" s="187">
        <f>+'2.2.3.7.PrecioCapital'!F94</f>
        <v>0.3392707984858932</v>
      </c>
      <c r="G289" s="187">
        <f>+'2.2.3.7.PrecioCapital'!G94</f>
        <v>0.36538100565642095</v>
      </c>
      <c r="H289" s="187">
        <f>+'2.2.3.7.PrecioCapital'!H94</f>
        <v>0.36538100565642095</v>
      </c>
      <c r="I289" s="187">
        <f>+'2.2.3.7.PrecioCapital'!I94</f>
        <v>0.36538100565642095</v>
      </c>
      <c r="J289" s="187">
        <f>+'2.2.3.7.PrecioCapital'!J94</f>
        <v>0.33666674229120203</v>
      </c>
      <c r="K289" s="187">
        <f>+'2.2.3.7.PrecioCapital'!K94</f>
        <v>0.33666674229120203</v>
      </c>
      <c r="L289" s="187">
        <f>+'2.2.3.7.PrecioCapital'!L94</f>
        <v>0.31123646201951288</v>
      </c>
      <c r="M289" s="187">
        <f>+'2.2.3.7.PrecioCapital'!M94</f>
        <v>0.33520842127176448</v>
      </c>
      <c r="N289" s="187">
        <f>+'2.2.3.7.PrecioCapital'!N94</f>
        <v>0.33151583608040214</v>
      </c>
    </row>
    <row r="290" spans="1:14" x14ac:dyDescent="0.2">
      <c r="A290" s="1"/>
      <c r="B290" s="169" t="s">
        <v>527</v>
      </c>
      <c r="C290" s="187">
        <f>+'2.2.3.7.PrecioCapital'!C95</f>
        <v>0.33707774053189543</v>
      </c>
      <c r="D290" s="187">
        <f>+'2.2.3.7.PrecioCapital'!D95</f>
        <v>0.32355508923681398</v>
      </c>
      <c r="E290" s="187">
        <f>+'2.2.3.7.PrecioCapital'!E95</f>
        <v>0.32306223877560053</v>
      </c>
      <c r="F290" s="187">
        <f>+'2.2.3.7.PrecioCapital'!F95</f>
        <v>0.3392707984858932</v>
      </c>
      <c r="G290" s="187">
        <f>+'2.2.3.7.PrecioCapital'!G95</f>
        <v>0.36538100565642095</v>
      </c>
      <c r="H290" s="187">
        <f>+'2.2.3.7.PrecioCapital'!H95</f>
        <v>0.36538100565642095</v>
      </c>
      <c r="I290" s="187">
        <f>+'2.2.3.7.PrecioCapital'!I95</f>
        <v>0.36538100565642095</v>
      </c>
      <c r="J290" s="187">
        <f>+'2.2.3.7.PrecioCapital'!J95</f>
        <v>0.33666674229120203</v>
      </c>
      <c r="K290" s="187">
        <f>+'2.2.3.7.PrecioCapital'!K95</f>
        <v>0.33666674229120203</v>
      </c>
      <c r="L290" s="187">
        <f>+'2.2.3.7.PrecioCapital'!L95</f>
        <v>0.31123646201951288</v>
      </c>
      <c r="M290" s="187">
        <f>+'2.2.3.7.PrecioCapital'!M95</f>
        <v>0.33520842127176448</v>
      </c>
      <c r="N290" s="187">
        <f>+'2.2.3.7.PrecioCapital'!N95</f>
        <v>0.33151583608040214</v>
      </c>
    </row>
    <row r="291" spans="1:14" x14ac:dyDescent="0.2">
      <c r="A291" s="1"/>
      <c r="B291" s="169" t="s">
        <v>528</v>
      </c>
      <c r="C291" s="187">
        <f>+'2.2.3.7.PrecioCapital'!C96</f>
        <v>0.33707774053189543</v>
      </c>
      <c r="D291" s="187">
        <f>+'2.2.3.7.PrecioCapital'!D96</f>
        <v>0.32355508923681398</v>
      </c>
      <c r="E291" s="187">
        <f>+'2.2.3.7.PrecioCapital'!E96</f>
        <v>0.32306223877560053</v>
      </c>
      <c r="F291" s="187">
        <f>+'2.2.3.7.PrecioCapital'!F96</f>
        <v>0.3392707984858932</v>
      </c>
      <c r="G291" s="187">
        <f>+'2.2.3.7.PrecioCapital'!G96</f>
        <v>0.36538100565642095</v>
      </c>
      <c r="H291" s="187">
        <f>+'2.2.3.7.PrecioCapital'!H96</f>
        <v>0.36538100565642095</v>
      </c>
      <c r="I291" s="187">
        <f>+'2.2.3.7.PrecioCapital'!I96</f>
        <v>0.36538100565642095</v>
      </c>
      <c r="J291" s="187">
        <f>+'2.2.3.7.PrecioCapital'!J96</f>
        <v>0.33666674229120203</v>
      </c>
      <c r="K291" s="187">
        <f>+'2.2.3.7.PrecioCapital'!K96</f>
        <v>0.33666674229120203</v>
      </c>
      <c r="L291" s="187">
        <f>+'2.2.3.7.PrecioCapital'!L96</f>
        <v>0.31123646201951288</v>
      </c>
      <c r="M291" s="187">
        <f>+'2.2.3.7.PrecioCapital'!M96</f>
        <v>0.33520842127176448</v>
      </c>
      <c r="N291" s="187">
        <f>+'2.2.3.7.PrecioCapital'!N96</f>
        <v>0.33151583608040214</v>
      </c>
    </row>
    <row r="292" spans="1:14" x14ac:dyDescent="0.2">
      <c r="A292" s="1"/>
      <c r="B292" s="169" t="s">
        <v>360</v>
      </c>
      <c r="C292" s="187">
        <f>+'2.2.3.7.PrecioCapital'!C97</f>
        <v>0.27263090916777089</v>
      </c>
      <c r="D292" s="187">
        <f>+'2.2.3.7.PrecioCapital'!D97</f>
        <v>0.25701989892562344</v>
      </c>
      <c r="E292" s="187">
        <f>+'2.2.3.7.PrecioCapital'!E97</f>
        <v>0.25670717126639059</v>
      </c>
      <c r="F292" s="187">
        <f>+'2.2.3.7.PrecioCapital'!F97</f>
        <v>0.27326737300188741</v>
      </c>
      <c r="G292" s="187">
        <f>+'2.2.3.7.PrecioCapital'!G97</f>
        <v>0.3033661737758685</v>
      </c>
      <c r="H292" s="187">
        <f>+'2.2.3.7.PrecioCapital'!H97</f>
        <v>0.3033661737758685</v>
      </c>
      <c r="I292" s="187">
        <f>+'2.2.3.7.PrecioCapital'!I97</f>
        <v>0.3033661737758685</v>
      </c>
      <c r="J292" s="187">
        <f>+'2.2.3.7.PrecioCapital'!J97</f>
        <v>0.27546426289661979</v>
      </c>
      <c r="K292" s="187">
        <f>+'2.2.3.7.PrecioCapital'!K97</f>
        <v>0.27546426289661979</v>
      </c>
      <c r="L292" s="187">
        <f>+'2.2.3.7.PrecioCapital'!L97</f>
        <v>0.24805863736714728</v>
      </c>
      <c r="M292" s="187">
        <f>+'2.2.3.7.PrecioCapital'!M97</f>
        <v>0.27220108695002349</v>
      </c>
      <c r="N292" s="187">
        <f>+'2.2.3.7.PrecioCapital'!N97</f>
        <v>0.26849539649740461</v>
      </c>
    </row>
    <row r="293" spans="1:14" x14ac:dyDescent="0.2">
      <c r="A293" s="1"/>
      <c r="B293" s="169" t="s">
        <v>361</v>
      </c>
      <c r="C293" s="187">
        <f>+'2.2.3.7.PrecioCapital'!C98</f>
        <v>0.27263090916777089</v>
      </c>
      <c r="D293" s="187">
        <f>+'2.2.3.7.PrecioCapital'!D98</f>
        <v>0.25701989892562344</v>
      </c>
      <c r="E293" s="187">
        <f>+'2.2.3.7.PrecioCapital'!E98</f>
        <v>0.25670717126639059</v>
      </c>
      <c r="F293" s="187">
        <f>+'2.2.3.7.PrecioCapital'!F98</f>
        <v>0.27326737300188741</v>
      </c>
      <c r="G293" s="187">
        <f>+'2.2.3.7.PrecioCapital'!G98</f>
        <v>0.3033661737758685</v>
      </c>
      <c r="H293" s="187">
        <f>+'2.2.3.7.PrecioCapital'!H98</f>
        <v>0.3033661737758685</v>
      </c>
      <c r="I293" s="187">
        <f>+'2.2.3.7.PrecioCapital'!I98</f>
        <v>0.3033661737758685</v>
      </c>
      <c r="J293" s="187">
        <f>+'2.2.3.7.PrecioCapital'!J98</f>
        <v>0.27546426289661979</v>
      </c>
      <c r="K293" s="187">
        <f>+'2.2.3.7.PrecioCapital'!K98</f>
        <v>0.27546426289661979</v>
      </c>
      <c r="L293" s="187">
        <f>+'2.2.3.7.PrecioCapital'!L98</f>
        <v>0.24805863736714728</v>
      </c>
      <c r="M293" s="187">
        <f>+'2.2.3.7.PrecioCapital'!M98</f>
        <v>0.27220108695002349</v>
      </c>
      <c r="N293" s="187">
        <f>+'2.2.3.7.PrecioCapital'!N98</f>
        <v>0.26849539649740461</v>
      </c>
    </row>
    <row r="294" spans="1:14" x14ac:dyDescent="0.2">
      <c r="A294" s="1"/>
      <c r="B294" s="169" t="s">
        <v>484</v>
      </c>
      <c r="C294" s="187">
        <f>+'2.2.3.7.PrecioCapital'!C99</f>
        <v>0.27263090916777089</v>
      </c>
      <c r="D294" s="187">
        <f>+'2.2.3.7.PrecioCapital'!D99</f>
        <v>0.25701989892562344</v>
      </c>
      <c r="E294" s="187">
        <f>+'2.2.3.7.PrecioCapital'!E99</f>
        <v>0.25670717126639059</v>
      </c>
      <c r="F294" s="187">
        <f>+'2.2.3.7.PrecioCapital'!F99</f>
        <v>0.27326737300188741</v>
      </c>
      <c r="G294" s="187">
        <f>+'2.2.3.7.PrecioCapital'!G99</f>
        <v>0.3033661737758685</v>
      </c>
      <c r="H294" s="187">
        <f>+'2.2.3.7.PrecioCapital'!H99</f>
        <v>0.3033661737758685</v>
      </c>
      <c r="I294" s="187">
        <f>+'2.2.3.7.PrecioCapital'!I99</f>
        <v>0.3033661737758685</v>
      </c>
      <c r="J294" s="187">
        <f>+'2.2.3.7.PrecioCapital'!J99</f>
        <v>0.27546426289661979</v>
      </c>
      <c r="K294" s="187">
        <f>+'2.2.3.7.PrecioCapital'!K99</f>
        <v>0.27546426289661979</v>
      </c>
      <c r="L294" s="187">
        <f>+'2.2.3.7.PrecioCapital'!L99</f>
        <v>0.24805863736714728</v>
      </c>
      <c r="M294" s="187">
        <f>+'2.2.3.7.PrecioCapital'!M99</f>
        <v>0.27220108695002349</v>
      </c>
      <c r="N294" s="187">
        <f>+'2.2.3.7.PrecioCapital'!N99</f>
        <v>0.26849539649740461</v>
      </c>
    </row>
    <row r="295" spans="1:14" x14ac:dyDescent="0.2">
      <c r="A295" s="1"/>
      <c r="B295" s="169" t="s">
        <v>362</v>
      </c>
      <c r="C295" s="187">
        <f>+'2.2.3.7.PrecioCapital'!C100</f>
        <v>0.27263090916777089</v>
      </c>
      <c r="D295" s="187">
        <f>+'2.2.3.7.PrecioCapital'!D100</f>
        <v>0.25701989892562344</v>
      </c>
      <c r="E295" s="187">
        <f>+'2.2.3.7.PrecioCapital'!E100</f>
        <v>0.25670717126639059</v>
      </c>
      <c r="F295" s="187">
        <f>+'2.2.3.7.PrecioCapital'!F100</f>
        <v>0.27326737300188741</v>
      </c>
      <c r="G295" s="187">
        <f>+'2.2.3.7.PrecioCapital'!G100</f>
        <v>0.3033661737758685</v>
      </c>
      <c r="H295" s="187">
        <f>+'2.2.3.7.PrecioCapital'!H100</f>
        <v>0.3033661737758685</v>
      </c>
      <c r="I295" s="187">
        <f>+'2.2.3.7.PrecioCapital'!I100</f>
        <v>0.3033661737758685</v>
      </c>
      <c r="J295" s="187">
        <f>+'2.2.3.7.PrecioCapital'!J100</f>
        <v>0.27546426289661979</v>
      </c>
      <c r="K295" s="187">
        <f>+'2.2.3.7.PrecioCapital'!K100</f>
        <v>0.27546426289661979</v>
      </c>
      <c r="L295" s="187">
        <f>+'2.2.3.7.PrecioCapital'!L100</f>
        <v>0.24805863736714728</v>
      </c>
      <c r="M295" s="187">
        <f>+'2.2.3.7.PrecioCapital'!M100</f>
        <v>0.27220108695002349</v>
      </c>
      <c r="N295" s="187">
        <f>+'2.2.3.7.PrecioCapital'!N100</f>
        <v>0.26849539649740461</v>
      </c>
    </row>
    <row r="296" spans="1:14" x14ac:dyDescent="0.2">
      <c r="A296" s="1"/>
      <c r="B296" s="169" t="s">
        <v>363</v>
      </c>
      <c r="C296" s="187">
        <f>+'2.2.3.7.PrecioCapital'!C101</f>
        <v>0.27263090916777089</v>
      </c>
      <c r="D296" s="187">
        <f>+'2.2.3.7.PrecioCapital'!D101</f>
        <v>0.25701989892562344</v>
      </c>
      <c r="E296" s="187">
        <f>+'2.2.3.7.PrecioCapital'!E101</f>
        <v>0.25670717126639059</v>
      </c>
      <c r="F296" s="187">
        <f>+'2.2.3.7.PrecioCapital'!F101</f>
        <v>0.27326737300188741</v>
      </c>
      <c r="G296" s="187">
        <f>+'2.2.3.7.PrecioCapital'!G101</f>
        <v>0.3033661737758685</v>
      </c>
      <c r="H296" s="187">
        <f>+'2.2.3.7.PrecioCapital'!H101</f>
        <v>0.3033661737758685</v>
      </c>
      <c r="I296" s="187">
        <f>+'2.2.3.7.PrecioCapital'!I101</f>
        <v>0.3033661737758685</v>
      </c>
      <c r="J296" s="187">
        <f>+'2.2.3.7.PrecioCapital'!J101</f>
        <v>0.27546426289661979</v>
      </c>
      <c r="K296" s="187">
        <f>+'2.2.3.7.PrecioCapital'!K101</f>
        <v>0.27546426289661979</v>
      </c>
      <c r="L296" s="187">
        <f>+'2.2.3.7.PrecioCapital'!L101</f>
        <v>0.24805863736714728</v>
      </c>
      <c r="M296" s="187">
        <f>+'2.2.3.7.PrecioCapital'!M101</f>
        <v>0.27220108695002349</v>
      </c>
      <c r="N296" s="187">
        <f>+'2.2.3.7.PrecioCapital'!N101</f>
        <v>0.26849539649740461</v>
      </c>
    </row>
    <row r="297" spans="1:14" x14ac:dyDescent="0.2">
      <c r="A297" s="1"/>
      <c r="B297" s="169" t="s">
        <v>529</v>
      </c>
      <c r="C297" s="187">
        <f>+'2.2.3.7.PrecioCapital'!C102</f>
        <v>0.27263090916777089</v>
      </c>
      <c r="D297" s="187">
        <f>+'2.2.3.7.PrecioCapital'!D102</f>
        <v>0.25701989892562344</v>
      </c>
      <c r="E297" s="187">
        <f>+'2.2.3.7.PrecioCapital'!E102</f>
        <v>0.25670717126639059</v>
      </c>
      <c r="F297" s="187">
        <f>+'2.2.3.7.PrecioCapital'!F102</f>
        <v>0.27326737300188741</v>
      </c>
      <c r="G297" s="187">
        <f>+'2.2.3.7.PrecioCapital'!G102</f>
        <v>0.3033661737758685</v>
      </c>
      <c r="H297" s="187">
        <f>+'2.2.3.7.PrecioCapital'!H102</f>
        <v>0.3033661737758685</v>
      </c>
      <c r="I297" s="187">
        <f>+'2.2.3.7.PrecioCapital'!I102</f>
        <v>0.3033661737758685</v>
      </c>
      <c r="J297" s="187">
        <f>+'2.2.3.7.PrecioCapital'!J102</f>
        <v>0.27546426289661979</v>
      </c>
      <c r="K297" s="187">
        <f>+'2.2.3.7.PrecioCapital'!K102</f>
        <v>0.27546426289661979</v>
      </c>
      <c r="L297" s="187">
        <f>+'2.2.3.7.PrecioCapital'!L102</f>
        <v>0.24805863736714728</v>
      </c>
      <c r="M297" s="187">
        <f>+'2.2.3.7.PrecioCapital'!M102</f>
        <v>0.27220108695002349</v>
      </c>
      <c r="N297" s="187">
        <f>+'2.2.3.7.PrecioCapital'!N102</f>
        <v>0.26849539649740461</v>
      </c>
    </row>
    <row r="298" spans="1:14" x14ac:dyDescent="0.2">
      <c r="A298" s="1"/>
      <c r="B298" s="169" t="s">
        <v>530</v>
      </c>
      <c r="C298" s="187">
        <f>+'2.2.3.7.PrecioCapital'!C103</f>
        <v>0.22250559588456284</v>
      </c>
      <c r="D298" s="187">
        <f>+'2.2.3.7.PrecioCapital'!D103</f>
        <v>0.20527030646136404</v>
      </c>
      <c r="E298" s="187">
        <f>+'2.2.3.7.PrecioCapital'!E103</f>
        <v>0.20509767431478282</v>
      </c>
      <c r="F298" s="187">
        <f>+'2.2.3.7.PrecioCapital'!F103</f>
        <v>0.2219313754032162</v>
      </c>
      <c r="G298" s="187">
        <f>+'2.2.3.7.PrecioCapital'!G103</f>
        <v>0.25513241564654987</v>
      </c>
      <c r="H298" s="187">
        <f>+'2.2.3.7.PrecioCapital'!H103</f>
        <v>0.25513241564654987</v>
      </c>
      <c r="I298" s="187">
        <f>+'2.2.3.7.PrecioCapital'!I103</f>
        <v>0.25513241564654987</v>
      </c>
      <c r="J298" s="187">
        <f>+'2.2.3.7.PrecioCapital'!J103</f>
        <v>0.22786233447861137</v>
      </c>
      <c r="K298" s="187">
        <f>+'2.2.3.7.PrecioCapital'!K103</f>
        <v>0.22786233447861137</v>
      </c>
      <c r="L298" s="187">
        <f>+'2.2.3.7.PrecioCapital'!L103</f>
        <v>0.19892032930419618</v>
      </c>
      <c r="M298" s="187">
        <f>+'2.2.3.7.PrecioCapital'!M103</f>
        <v>0.2231953824775583</v>
      </c>
      <c r="N298" s="187">
        <f>+'2.2.3.7.PrecioCapital'!N103</f>
        <v>0.21947949904396208</v>
      </c>
    </row>
    <row r="299" spans="1:14" x14ac:dyDescent="0.2">
      <c r="A299" s="1"/>
      <c r="B299" s="169" t="s">
        <v>531</v>
      </c>
      <c r="C299" s="187">
        <f>+'2.2.3.7.PrecioCapital'!C104</f>
        <v>0.22250559588456284</v>
      </c>
      <c r="D299" s="187">
        <f>+'2.2.3.7.PrecioCapital'!D104</f>
        <v>0.20527030646136404</v>
      </c>
      <c r="E299" s="187">
        <f>+'2.2.3.7.PrecioCapital'!E104</f>
        <v>0.20509767431478282</v>
      </c>
      <c r="F299" s="187">
        <f>+'2.2.3.7.PrecioCapital'!F104</f>
        <v>0.2219313754032162</v>
      </c>
      <c r="G299" s="187">
        <f>+'2.2.3.7.PrecioCapital'!G104</f>
        <v>0.25513241564654987</v>
      </c>
      <c r="H299" s="187">
        <f>+'2.2.3.7.PrecioCapital'!H104</f>
        <v>0.25513241564654987</v>
      </c>
      <c r="I299" s="187">
        <f>+'2.2.3.7.PrecioCapital'!I104</f>
        <v>0.25513241564654987</v>
      </c>
      <c r="J299" s="187">
        <f>+'2.2.3.7.PrecioCapital'!J104</f>
        <v>0.22786233447861137</v>
      </c>
      <c r="K299" s="187">
        <f>+'2.2.3.7.PrecioCapital'!K104</f>
        <v>0.22786233447861137</v>
      </c>
      <c r="L299" s="187">
        <f>+'2.2.3.7.PrecioCapital'!L104</f>
        <v>0.19892032930419618</v>
      </c>
      <c r="M299" s="187">
        <f>+'2.2.3.7.PrecioCapital'!M104</f>
        <v>0.2231953824775583</v>
      </c>
      <c r="N299" s="187">
        <f>+'2.2.3.7.PrecioCapital'!N104</f>
        <v>0.21947949904396208</v>
      </c>
    </row>
    <row r="300" spans="1:14" x14ac:dyDescent="0.2">
      <c r="A300" s="1"/>
      <c r="B300" s="169" t="s">
        <v>300</v>
      </c>
      <c r="C300" s="187">
        <f>+'2.2.3.7.PrecioCapital'!C105</f>
        <v>0.33707774053189543</v>
      </c>
      <c r="D300" s="187">
        <f>+'2.2.3.7.PrecioCapital'!D105</f>
        <v>0.32355508923681398</v>
      </c>
      <c r="E300" s="187">
        <f>+'2.2.3.7.PrecioCapital'!E105</f>
        <v>0.32306223877560053</v>
      </c>
      <c r="F300" s="187">
        <f>+'2.2.3.7.PrecioCapital'!F105</f>
        <v>0.3392707984858932</v>
      </c>
      <c r="G300" s="187">
        <f>+'2.2.3.7.PrecioCapital'!G105</f>
        <v>0.36538100565642095</v>
      </c>
      <c r="H300" s="187">
        <f>+'2.2.3.7.PrecioCapital'!H105</f>
        <v>0.36538100565642095</v>
      </c>
      <c r="I300" s="187">
        <f>+'2.2.3.7.PrecioCapital'!I105</f>
        <v>0.36538100565642095</v>
      </c>
      <c r="J300" s="187">
        <f>+'2.2.3.7.PrecioCapital'!J105</f>
        <v>0.33666674229120203</v>
      </c>
      <c r="K300" s="187">
        <f>+'2.2.3.7.PrecioCapital'!K105</f>
        <v>0.33666674229120203</v>
      </c>
      <c r="L300" s="187">
        <f>+'2.2.3.7.PrecioCapital'!L105</f>
        <v>0.31123646201951288</v>
      </c>
      <c r="M300" s="187">
        <f>+'2.2.3.7.PrecioCapital'!M105</f>
        <v>0.33520842127176448</v>
      </c>
      <c r="N300" s="187">
        <f>+'2.2.3.7.PrecioCapital'!N105</f>
        <v>0.33151583608040214</v>
      </c>
    </row>
    <row r="301" spans="1:14" x14ac:dyDescent="0.2">
      <c r="A301" s="1"/>
      <c r="B301" s="169" t="s">
        <v>301</v>
      </c>
      <c r="C301" s="187">
        <f>+'2.2.3.7.PrecioCapital'!C106</f>
        <v>0.62350810215022689</v>
      </c>
      <c r="D301" s="187">
        <f>+'2.2.3.7.PrecioCapital'!D106</f>
        <v>0.61926704617543871</v>
      </c>
      <c r="E301" s="187">
        <f>+'2.2.3.7.PrecioCapital'!E106</f>
        <v>0.61797364992764492</v>
      </c>
      <c r="F301" s="187">
        <f>+'2.2.3.7.PrecioCapital'!F106</f>
        <v>0.6326193561925858</v>
      </c>
      <c r="G301" s="187">
        <f>+'2.2.3.7.PrecioCapital'!G106</f>
        <v>0.64100248068109877</v>
      </c>
      <c r="H301" s="187">
        <f>+'2.2.3.7.PrecioCapital'!H106</f>
        <v>0.64100248068109877</v>
      </c>
      <c r="I301" s="187">
        <f>+'2.2.3.7.PrecioCapital'!I106</f>
        <v>0.64100248068109877</v>
      </c>
      <c r="J301" s="187">
        <f>+'2.2.3.7.PrecioCapital'!J106</f>
        <v>0.60867776182267874</v>
      </c>
      <c r="K301" s="187">
        <f>+'2.2.3.7.PrecioCapital'!K106</f>
        <v>0.60867776182267874</v>
      </c>
      <c r="L301" s="187">
        <f>+'2.2.3.7.PrecioCapital'!L106</f>
        <v>0.59202679380780476</v>
      </c>
      <c r="M301" s="187">
        <f>+'2.2.3.7.PrecioCapital'!M106</f>
        <v>0.61524101825727984</v>
      </c>
      <c r="N301" s="187">
        <f>+'2.2.3.7.PrecioCapital'!N106</f>
        <v>0.61160667867150231</v>
      </c>
    </row>
    <row r="302" spans="1:14" x14ac:dyDescent="0.2">
      <c r="A302" s="1"/>
      <c r="B302" s="169" t="s">
        <v>302</v>
      </c>
      <c r="C302" s="187">
        <f>+'2.2.3.7.PrecioCapital'!C107</f>
        <v>0.62350810215022689</v>
      </c>
      <c r="D302" s="187">
        <f>+'2.2.3.7.PrecioCapital'!D107</f>
        <v>0.61926704617543871</v>
      </c>
      <c r="E302" s="187">
        <f>+'2.2.3.7.PrecioCapital'!E107</f>
        <v>0.61797364992764492</v>
      </c>
      <c r="F302" s="187">
        <f>+'2.2.3.7.PrecioCapital'!F107</f>
        <v>0.6326193561925858</v>
      </c>
      <c r="G302" s="187">
        <f>+'2.2.3.7.PrecioCapital'!G107</f>
        <v>0.64100248068109877</v>
      </c>
      <c r="H302" s="187">
        <f>+'2.2.3.7.PrecioCapital'!H107</f>
        <v>0.64100248068109877</v>
      </c>
      <c r="I302" s="187">
        <f>+'2.2.3.7.PrecioCapital'!I107</f>
        <v>0.64100248068109877</v>
      </c>
      <c r="J302" s="187">
        <f>+'2.2.3.7.PrecioCapital'!J107</f>
        <v>0.60867776182267874</v>
      </c>
      <c r="K302" s="187">
        <f>+'2.2.3.7.PrecioCapital'!K107</f>
        <v>0.60867776182267874</v>
      </c>
      <c r="L302" s="187">
        <f>+'2.2.3.7.PrecioCapital'!L107</f>
        <v>0.59202679380780476</v>
      </c>
      <c r="M302" s="187">
        <f>+'2.2.3.7.PrecioCapital'!M107</f>
        <v>0.61524101825727984</v>
      </c>
      <c r="N302" s="187">
        <f>+'2.2.3.7.PrecioCapital'!N107</f>
        <v>0.61160667867150231</v>
      </c>
    </row>
    <row r="303" spans="1:14" x14ac:dyDescent="0.2">
      <c r="A303" s="1"/>
      <c r="B303" s="169" t="s">
        <v>303</v>
      </c>
      <c r="C303" s="187">
        <f>+'2.2.3.7.PrecioCapital'!C108</f>
        <v>0.33707774053189543</v>
      </c>
      <c r="D303" s="187">
        <f>+'2.2.3.7.PrecioCapital'!D108</f>
        <v>0.32355508923681398</v>
      </c>
      <c r="E303" s="187">
        <f>+'2.2.3.7.PrecioCapital'!E108</f>
        <v>0.32306223877560053</v>
      </c>
      <c r="F303" s="187">
        <f>+'2.2.3.7.PrecioCapital'!F108</f>
        <v>0.3392707984858932</v>
      </c>
      <c r="G303" s="187">
        <f>+'2.2.3.7.PrecioCapital'!G108</f>
        <v>0.36538100565642095</v>
      </c>
      <c r="H303" s="187">
        <f>+'2.2.3.7.PrecioCapital'!H108</f>
        <v>0.36538100565642095</v>
      </c>
      <c r="I303" s="187">
        <f>+'2.2.3.7.PrecioCapital'!I108</f>
        <v>0.36538100565642095</v>
      </c>
      <c r="J303" s="187">
        <f>+'2.2.3.7.PrecioCapital'!J108</f>
        <v>0.33666674229120203</v>
      </c>
      <c r="K303" s="187">
        <f>+'2.2.3.7.PrecioCapital'!K108</f>
        <v>0.33666674229120203</v>
      </c>
      <c r="L303" s="187">
        <f>+'2.2.3.7.PrecioCapital'!L108</f>
        <v>0.31123646201951288</v>
      </c>
      <c r="M303" s="187">
        <f>+'2.2.3.7.PrecioCapital'!M108</f>
        <v>0.33520842127176448</v>
      </c>
      <c r="N303" s="187">
        <f>+'2.2.3.7.PrecioCapital'!N108</f>
        <v>0.33151583608040214</v>
      </c>
    </row>
    <row r="304" spans="1:14" x14ac:dyDescent="0.2">
      <c r="A304" s="1"/>
      <c r="B304" s="169" t="s">
        <v>304</v>
      </c>
      <c r="C304" s="187">
        <f>+'2.2.3.7.PrecioCapital'!C109</f>
        <v>0.33707774053189543</v>
      </c>
      <c r="D304" s="187">
        <f>+'2.2.3.7.PrecioCapital'!D109</f>
        <v>0.32355508923681398</v>
      </c>
      <c r="E304" s="187">
        <f>+'2.2.3.7.PrecioCapital'!E109</f>
        <v>0.32306223877560053</v>
      </c>
      <c r="F304" s="187">
        <f>+'2.2.3.7.PrecioCapital'!F109</f>
        <v>0.3392707984858932</v>
      </c>
      <c r="G304" s="187">
        <f>+'2.2.3.7.PrecioCapital'!G109</f>
        <v>0.36538100565642095</v>
      </c>
      <c r="H304" s="187">
        <f>+'2.2.3.7.PrecioCapital'!H109</f>
        <v>0.36538100565642095</v>
      </c>
      <c r="I304" s="187">
        <f>+'2.2.3.7.PrecioCapital'!I109</f>
        <v>0.36538100565642095</v>
      </c>
      <c r="J304" s="187">
        <f>+'2.2.3.7.PrecioCapital'!J109</f>
        <v>0.33666674229120203</v>
      </c>
      <c r="K304" s="187">
        <f>+'2.2.3.7.PrecioCapital'!K109</f>
        <v>0.33666674229120203</v>
      </c>
      <c r="L304" s="187">
        <f>+'2.2.3.7.PrecioCapital'!L109</f>
        <v>0.31123646201951288</v>
      </c>
      <c r="M304" s="187">
        <f>+'2.2.3.7.PrecioCapital'!M109</f>
        <v>0.33520842127176448</v>
      </c>
      <c r="N304" s="187">
        <f>+'2.2.3.7.PrecioCapital'!N109</f>
        <v>0.33151583608040214</v>
      </c>
    </row>
    <row r="305" spans="1:14" x14ac:dyDescent="0.2">
      <c r="A305" s="1"/>
      <c r="B305" s="169" t="s">
        <v>532</v>
      </c>
      <c r="C305" s="187">
        <f>+'2.2.3.7.PrecioCapital'!C110</f>
        <v>0.42300684901739494</v>
      </c>
      <c r="D305" s="187">
        <f>+'2.2.3.7.PrecioCapital'!D110</f>
        <v>0.41226867631840142</v>
      </c>
      <c r="E305" s="187">
        <f>+'2.2.3.7.PrecioCapital'!E110</f>
        <v>0.41153566212121384</v>
      </c>
      <c r="F305" s="187">
        <f>+'2.2.3.7.PrecioCapital'!F110</f>
        <v>0.42727536579790104</v>
      </c>
      <c r="G305" s="187">
        <f>+'2.2.3.7.PrecioCapital'!G110</f>
        <v>0.44806744816382432</v>
      </c>
      <c r="H305" s="187">
        <f>+'2.2.3.7.PrecioCapital'!H110</f>
        <v>0.44806744816382432</v>
      </c>
      <c r="I305" s="187">
        <f>+'2.2.3.7.PrecioCapital'!I110</f>
        <v>0.44806744816382432</v>
      </c>
      <c r="J305" s="187">
        <f>+'2.2.3.7.PrecioCapital'!J110</f>
        <v>0.41827004815064506</v>
      </c>
      <c r="K305" s="187">
        <f>+'2.2.3.7.PrecioCapital'!K110</f>
        <v>0.41827004815064506</v>
      </c>
      <c r="L305" s="187">
        <f>+'2.2.3.7.PrecioCapital'!L110</f>
        <v>0.39547356155600055</v>
      </c>
      <c r="M305" s="187">
        <f>+'2.2.3.7.PrecioCapital'!M110</f>
        <v>0.41921820036741908</v>
      </c>
      <c r="N305" s="187">
        <f>+'2.2.3.7.PrecioCapital'!N110</f>
        <v>0.41554308885773222</v>
      </c>
    </row>
    <row r="306" spans="1:14" x14ac:dyDescent="0.2">
      <c r="A306" s="1"/>
      <c r="B306" s="169" t="s">
        <v>533</v>
      </c>
      <c r="C306" s="187">
        <f>+'2.2.3.7.PrecioCapital'!C111</f>
        <v>0.33707774053189543</v>
      </c>
      <c r="D306" s="187">
        <f>+'2.2.3.7.PrecioCapital'!D111</f>
        <v>0.32355508923681398</v>
      </c>
      <c r="E306" s="187">
        <f>+'2.2.3.7.PrecioCapital'!E111</f>
        <v>0.32306223877560053</v>
      </c>
      <c r="F306" s="187">
        <f>+'2.2.3.7.PrecioCapital'!F111</f>
        <v>0.3392707984858932</v>
      </c>
      <c r="G306" s="187">
        <f>+'2.2.3.7.PrecioCapital'!G111</f>
        <v>0.36538100565642095</v>
      </c>
      <c r="H306" s="187">
        <f>+'2.2.3.7.PrecioCapital'!H111</f>
        <v>0.36538100565642095</v>
      </c>
      <c r="I306" s="187">
        <f>+'2.2.3.7.PrecioCapital'!I111</f>
        <v>0.36538100565642095</v>
      </c>
      <c r="J306" s="187">
        <f>+'2.2.3.7.PrecioCapital'!J111</f>
        <v>0.33666674229120203</v>
      </c>
      <c r="K306" s="187">
        <f>+'2.2.3.7.PrecioCapital'!K111</f>
        <v>0.33666674229120203</v>
      </c>
      <c r="L306" s="187">
        <f>+'2.2.3.7.PrecioCapital'!L111</f>
        <v>0.31123646201951288</v>
      </c>
      <c r="M306" s="187">
        <f>+'2.2.3.7.PrecioCapital'!M111</f>
        <v>0.33520842127176448</v>
      </c>
      <c r="N306" s="187">
        <f>+'2.2.3.7.PrecioCapital'!N111</f>
        <v>0.33151583608040214</v>
      </c>
    </row>
    <row r="307" spans="1:14" x14ac:dyDescent="0.2">
      <c r="A307" s="1"/>
      <c r="B307" s="169" t="s">
        <v>534</v>
      </c>
      <c r="C307" s="187">
        <f>+'2.2.3.7.PrecioCapital'!C112</f>
        <v>0.27263090916777089</v>
      </c>
      <c r="D307" s="187">
        <f>+'2.2.3.7.PrecioCapital'!D112</f>
        <v>0.25701989892562344</v>
      </c>
      <c r="E307" s="187">
        <f>+'2.2.3.7.PrecioCapital'!E112</f>
        <v>0.25670717126639059</v>
      </c>
      <c r="F307" s="187">
        <f>+'2.2.3.7.PrecioCapital'!F112</f>
        <v>0.27326737300188741</v>
      </c>
      <c r="G307" s="187">
        <f>+'2.2.3.7.PrecioCapital'!G112</f>
        <v>0.3033661737758685</v>
      </c>
      <c r="H307" s="187">
        <f>+'2.2.3.7.PrecioCapital'!H112</f>
        <v>0.3033661737758685</v>
      </c>
      <c r="I307" s="187">
        <f>+'2.2.3.7.PrecioCapital'!I112</f>
        <v>0.3033661737758685</v>
      </c>
      <c r="J307" s="187">
        <f>+'2.2.3.7.PrecioCapital'!J112</f>
        <v>0.27546426289661979</v>
      </c>
      <c r="K307" s="187">
        <f>+'2.2.3.7.PrecioCapital'!K112</f>
        <v>0.27546426289661979</v>
      </c>
      <c r="L307" s="187">
        <f>+'2.2.3.7.PrecioCapital'!L112</f>
        <v>0.24805863736714728</v>
      </c>
      <c r="M307" s="187">
        <f>+'2.2.3.7.PrecioCapital'!M112</f>
        <v>0.27220108695002349</v>
      </c>
      <c r="N307" s="187">
        <f>+'2.2.3.7.PrecioCapital'!N112</f>
        <v>0.26849539649740461</v>
      </c>
    </row>
    <row r="308" spans="1:14" x14ac:dyDescent="0.2">
      <c r="A308" s="1"/>
      <c r="B308" s="169" t="s">
        <v>534</v>
      </c>
      <c r="C308" s="187">
        <f>+'2.2.3.7.PrecioCapital'!C113</f>
        <v>0.27263090916777089</v>
      </c>
      <c r="D308" s="187">
        <f>+'2.2.3.7.PrecioCapital'!D113</f>
        <v>0.25701989892562344</v>
      </c>
      <c r="E308" s="187">
        <f>+'2.2.3.7.PrecioCapital'!E113</f>
        <v>0.25670717126639059</v>
      </c>
      <c r="F308" s="187">
        <f>+'2.2.3.7.PrecioCapital'!F113</f>
        <v>0.27326737300188741</v>
      </c>
      <c r="G308" s="187">
        <f>+'2.2.3.7.PrecioCapital'!G113</f>
        <v>0.3033661737758685</v>
      </c>
      <c r="H308" s="187">
        <f>+'2.2.3.7.PrecioCapital'!H113</f>
        <v>0.3033661737758685</v>
      </c>
      <c r="I308" s="187">
        <f>+'2.2.3.7.PrecioCapital'!I113</f>
        <v>0.3033661737758685</v>
      </c>
      <c r="J308" s="187">
        <f>+'2.2.3.7.PrecioCapital'!J113</f>
        <v>0.27546426289661979</v>
      </c>
      <c r="K308" s="187">
        <f>+'2.2.3.7.PrecioCapital'!K113</f>
        <v>0.27546426289661979</v>
      </c>
      <c r="L308" s="187">
        <f>+'2.2.3.7.PrecioCapital'!L113</f>
        <v>0.24805863736714728</v>
      </c>
      <c r="M308" s="187">
        <f>+'2.2.3.7.PrecioCapital'!M113</f>
        <v>0.27220108695002349</v>
      </c>
      <c r="N308" s="187">
        <f>+'2.2.3.7.PrecioCapital'!N113</f>
        <v>0.26849539649740461</v>
      </c>
    </row>
    <row r="309" spans="1:14" x14ac:dyDescent="0.2">
      <c r="A309" s="1"/>
      <c r="B309" s="169" t="s">
        <v>305</v>
      </c>
      <c r="C309" s="187">
        <f>+'2.2.3.7.PrecioCapital'!C114</f>
        <v>0.33707774053189543</v>
      </c>
      <c r="D309" s="187">
        <f>+'2.2.3.7.PrecioCapital'!D114</f>
        <v>0.32355508923681398</v>
      </c>
      <c r="E309" s="187">
        <f>+'2.2.3.7.PrecioCapital'!E114</f>
        <v>0.32306223877560053</v>
      </c>
      <c r="F309" s="187">
        <f>+'2.2.3.7.PrecioCapital'!F114</f>
        <v>0.3392707984858932</v>
      </c>
      <c r="G309" s="187">
        <f>+'2.2.3.7.PrecioCapital'!G114</f>
        <v>0.36538100565642095</v>
      </c>
      <c r="H309" s="187">
        <f>+'2.2.3.7.PrecioCapital'!H114</f>
        <v>0.36538100565642095</v>
      </c>
      <c r="I309" s="187">
        <f>+'2.2.3.7.PrecioCapital'!I114</f>
        <v>0.36538100565642095</v>
      </c>
      <c r="J309" s="187">
        <f>+'2.2.3.7.PrecioCapital'!J114</f>
        <v>0.33666674229120203</v>
      </c>
      <c r="K309" s="187">
        <f>+'2.2.3.7.PrecioCapital'!K114</f>
        <v>0.33666674229120203</v>
      </c>
      <c r="L309" s="187">
        <f>+'2.2.3.7.PrecioCapital'!L114</f>
        <v>0.31123646201951288</v>
      </c>
      <c r="M309" s="187">
        <f>+'2.2.3.7.PrecioCapital'!M114</f>
        <v>0.33520842127176448</v>
      </c>
      <c r="N309" s="187">
        <f>+'2.2.3.7.PrecioCapital'!N114</f>
        <v>0.33151583608040214</v>
      </c>
    </row>
    <row r="310" spans="1:14" x14ac:dyDescent="0.2">
      <c r="A310" s="1"/>
      <c r="B310" s="169" t="s">
        <v>306</v>
      </c>
      <c r="C310" s="187">
        <f>+'2.2.3.7.PrecioCapital'!C115</f>
        <v>0.33707774053189543</v>
      </c>
      <c r="D310" s="187">
        <f>+'2.2.3.7.PrecioCapital'!D115</f>
        <v>0.32355508923681398</v>
      </c>
      <c r="E310" s="187">
        <f>+'2.2.3.7.PrecioCapital'!E115</f>
        <v>0.32306223877560053</v>
      </c>
      <c r="F310" s="187">
        <f>+'2.2.3.7.PrecioCapital'!F115</f>
        <v>0.3392707984858932</v>
      </c>
      <c r="G310" s="187">
        <f>+'2.2.3.7.PrecioCapital'!G115</f>
        <v>0.36538100565642095</v>
      </c>
      <c r="H310" s="187">
        <f>+'2.2.3.7.PrecioCapital'!H115</f>
        <v>0.36538100565642095</v>
      </c>
      <c r="I310" s="187">
        <f>+'2.2.3.7.PrecioCapital'!I115</f>
        <v>0.36538100565642095</v>
      </c>
      <c r="J310" s="187">
        <f>+'2.2.3.7.PrecioCapital'!J115</f>
        <v>0.33666674229120203</v>
      </c>
      <c r="K310" s="187">
        <f>+'2.2.3.7.PrecioCapital'!K115</f>
        <v>0.33666674229120203</v>
      </c>
      <c r="L310" s="187">
        <f>+'2.2.3.7.PrecioCapital'!L115</f>
        <v>0.31123646201951288</v>
      </c>
      <c r="M310" s="187">
        <f>+'2.2.3.7.PrecioCapital'!M115</f>
        <v>0.33520842127176448</v>
      </c>
      <c r="N310" s="187">
        <f>+'2.2.3.7.PrecioCapital'!N115</f>
        <v>0.33151583608040214</v>
      </c>
    </row>
    <row r="311" spans="1:14" x14ac:dyDescent="0.2">
      <c r="A311" s="1"/>
      <c r="B311" s="169" t="s">
        <v>307</v>
      </c>
      <c r="C311" s="187">
        <f>+'2.2.3.7.PrecioCapital'!C116</f>
        <v>0.33707774053189543</v>
      </c>
      <c r="D311" s="187">
        <f>+'2.2.3.7.PrecioCapital'!D116</f>
        <v>0.32355508923681398</v>
      </c>
      <c r="E311" s="187">
        <f>+'2.2.3.7.PrecioCapital'!E116</f>
        <v>0.32306223877560053</v>
      </c>
      <c r="F311" s="187">
        <f>+'2.2.3.7.PrecioCapital'!F116</f>
        <v>0.3392707984858932</v>
      </c>
      <c r="G311" s="187">
        <f>+'2.2.3.7.PrecioCapital'!G116</f>
        <v>0.36538100565642095</v>
      </c>
      <c r="H311" s="187">
        <f>+'2.2.3.7.PrecioCapital'!H116</f>
        <v>0.36538100565642095</v>
      </c>
      <c r="I311" s="187">
        <f>+'2.2.3.7.PrecioCapital'!I116</f>
        <v>0.36538100565642095</v>
      </c>
      <c r="J311" s="187">
        <f>+'2.2.3.7.PrecioCapital'!J116</f>
        <v>0.33666674229120203</v>
      </c>
      <c r="K311" s="187">
        <f>+'2.2.3.7.PrecioCapital'!K116</f>
        <v>0.33666674229120203</v>
      </c>
      <c r="L311" s="187">
        <f>+'2.2.3.7.PrecioCapital'!L116</f>
        <v>0.31123646201951288</v>
      </c>
      <c r="M311" s="187">
        <f>+'2.2.3.7.PrecioCapital'!M116</f>
        <v>0.33520842127176448</v>
      </c>
      <c r="N311" s="187">
        <f>+'2.2.3.7.PrecioCapital'!N116</f>
        <v>0.33151583608040214</v>
      </c>
    </row>
    <row r="312" spans="1:14" x14ac:dyDescent="0.2">
      <c r="A312" s="1"/>
      <c r="B312" s="169" t="s">
        <v>308</v>
      </c>
      <c r="C312" s="187">
        <f>+'2.2.3.7.PrecioCapital'!C117</f>
        <v>0.49819481894220691</v>
      </c>
      <c r="D312" s="187">
        <f>+'2.2.3.7.PrecioCapital'!D117</f>
        <v>0.48989306501479052</v>
      </c>
      <c r="E312" s="187">
        <f>+'2.2.3.7.PrecioCapital'!E117</f>
        <v>0.48894990754862555</v>
      </c>
      <c r="F312" s="187">
        <f>+'2.2.3.7.PrecioCapital'!F117</f>
        <v>0.50427936219590774</v>
      </c>
      <c r="G312" s="187">
        <f>+'2.2.3.7.PrecioCapital'!G117</f>
        <v>0.52041808535780221</v>
      </c>
      <c r="H312" s="187">
        <f>+'2.2.3.7.PrecioCapital'!H117</f>
        <v>0.52041808535780221</v>
      </c>
      <c r="I312" s="187">
        <f>+'2.2.3.7.PrecioCapital'!I117</f>
        <v>0.52041808535780221</v>
      </c>
      <c r="J312" s="187">
        <f>+'2.2.3.7.PrecioCapital'!J117</f>
        <v>0.48967294077765772</v>
      </c>
      <c r="K312" s="187">
        <f>+'2.2.3.7.PrecioCapital'!K117</f>
        <v>0.48967294077765772</v>
      </c>
      <c r="L312" s="187">
        <f>+'2.2.3.7.PrecioCapital'!L117</f>
        <v>0.46918102365042713</v>
      </c>
      <c r="M312" s="187">
        <f>+'2.2.3.7.PrecioCapital'!M117</f>
        <v>0.49272675707611691</v>
      </c>
      <c r="N312" s="187">
        <f>+'2.2.3.7.PrecioCapital'!N117</f>
        <v>0.489066935037896</v>
      </c>
    </row>
    <row r="313" spans="1:14" x14ac:dyDescent="0.2">
      <c r="A313" s="1"/>
      <c r="B313" s="169" t="s">
        <v>309</v>
      </c>
      <c r="C313" s="187">
        <f>+'2.2.3.7.PrecioCapital'!C118</f>
        <v>0.49819481894220691</v>
      </c>
      <c r="D313" s="187">
        <f>+'2.2.3.7.PrecioCapital'!D118</f>
        <v>0.48989306501479052</v>
      </c>
      <c r="E313" s="187">
        <f>+'2.2.3.7.PrecioCapital'!E118</f>
        <v>0.48894990754862555</v>
      </c>
      <c r="F313" s="187">
        <f>+'2.2.3.7.PrecioCapital'!F118</f>
        <v>0.50427936219590774</v>
      </c>
      <c r="G313" s="187">
        <f>+'2.2.3.7.PrecioCapital'!G118</f>
        <v>0.52041808535780221</v>
      </c>
      <c r="H313" s="187">
        <f>+'2.2.3.7.PrecioCapital'!H118</f>
        <v>0.52041808535780221</v>
      </c>
      <c r="I313" s="187">
        <f>+'2.2.3.7.PrecioCapital'!I118</f>
        <v>0.52041808535780221</v>
      </c>
      <c r="J313" s="187">
        <f>+'2.2.3.7.PrecioCapital'!J118</f>
        <v>0.48967294077765772</v>
      </c>
      <c r="K313" s="187">
        <f>+'2.2.3.7.PrecioCapital'!K118</f>
        <v>0.48967294077765772</v>
      </c>
      <c r="L313" s="187">
        <f>+'2.2.3.7.PrecioCapital'!L118</f>
        <v>0.46918102365042713</v>
      </c>
      <c r="M313" s="187">
        <f>+'2.2.3.7.PrecioCapital'!M118</f>
        <v>0.49272675707611691</v>
      </c>
      <c r="N313" s="187">
        <f>+'2.2.3.7.PrecioCapital'!N118</f>
        <v>0.489066935037896</v>
      </c>
    </row>
    <row r="314" spans="1:14" x14ac:dyDescent="0.2">
      <c r="A314" s="1"/>
      <c r="B314" s="169" t="s">
        <v>485</v>
      </c>
      <c r="C314" s="187">
        <f>+'2.2.3.7.PrecioCapital'!C119</f>
        <v>0.33707774053189543</v>
      </c>
      <c r="D314" s="187">
        <f>+'2.2.3.7.PrecioCapital'!D119</f>
        <v>0.32355508923681398</v>
      </c>
      <c r="E314" s="187">
        <f>+'2.2.3.7.PrecioCapital'!E119</f>
        <v>0.32306223877560053</v>
      </c>
      <c r="F314" s="187">
        <f>+'2.2.3.7.PrecioCapital'!F119</f>
        <v>0.3392707984858932</v>
      </c>
      <c r="G314" s="187">
        <f>+'2.2.3.7.PrecioCapital'!G119</f>
        <v>0.36538100565642095</v>
      </c>
      <c r="H314" s="187">
        <f>+'2.2.3.7.PrecioCapital'!H119</f>
        <v>0.36538100565642095</v>
      </c>
      <c r="I314" s="187">
        <f>+'2.2.3.7.PrecioCapital'!I119</f>
        <v>0.36538100565642095</v>
      </c>
      <c r="J314" s="187">
        <f>+'2.2.3.7.PrecioCapital'!J119</f>
        <v>0.33666674229120203</v>
      </c>
      <c r="K314" s="187">
        <f>+'2.2.3.7.PrecioCapital'!K119</f>
        <v>0.33666674229120203</v>
      </c>
      <c r="L314" s="187">
        <f>+'2.2.3.7.PrecioCapital'!L119</f>
        <v>0.31123646201951288</v>
      </c>
      <c r="M314" s="187">
        <f>+'2.2.3.7.PrecioCapital'!M119</f>
        <v>0.33520842127176448</v>
      </c>
      <c r="N314" s="187">
        <f>+'2.2.3.7.PrecioCapital'!N119</f>
        <v>0.33151583608040214</v>
      </c>
    </row>
    <row r="315" spans="1:14" x14ac:dyDescent="0.2">
      <c r="A315" s="1"/>
      <c r="B315" s="169" t="s">
        <v>486</v>
      </c>
      <c r="C315" s="187">
        <f>+'2.2.3.7.PrecioCapital'!C120</f>
        <v>0.33707774053189543</v>
      </c>
      <c r="D315" s="187">
        <f>+'2.2.3.7.PrecioCapital'!D120</f>
        <v>0.32355508923681398</v>
      </c>
      <c r="E315" s="187">
        <f>+'2.2.3.7.PrecioCapital'!E120</f>
        <v>0.32306223877560053</v>
      </c>
      <c r="F315" s="187">
        <f>+'2.2.3.7.PrecioCapital'!F120</f>
        <v>0.3392707984858932</v>
      </c>
      <c r="G315" s="187">
        <f>+'2.2.3.7.PrecioCapital'!G120</f>
        <v>0.36538100565642095</v>
      </c>
      <c r="H315" s="187">
        <f>+'2.2.3.7.PrecioCapital'!H120</f>
        <v>0.36538100565642095</v>
      </c>
      <c r="I315" s="187">
        <f>+'2.2.3.7.PrecioCapital'!I120</f>
        <v>0.36538100565642095</v>
      </c>
      <c r="J315" s="187">
        <f>+'2.2.3.7.PrecioCapital'!J120</f>
        <v>0.33666674229120203</v>
      </c>
      <c r="K315" s="187">
        <f>+'2.2.3.7.PrecioCapital'!K120</f>
        <v>0.33666674229120203</v>
      </c>
      <c r="L315" s="187">
        <f>+'2.2.3.7.PrecioCapital'!L120</f>
        <v>0.31123646201951288</v>
      </c>
      <c r="M315" s="187">
        <f>+'2.2.3.7.PrecioCapital'!M120</f>
        <v>0.33520842127176448</v>
      </c>
      <c r="N315" s="187">
        <f>+'2.2.3.7.PrecioCapital'!N120</f>
        <v>0.33151583608040214</v>
      </c>
    </row>
    <row r="316" spans="1:14" x14ac:dyDescent="0.2">
      <c r="A316" s="1"/>
      <c r="B316" s="169" t="s">
        <v>310</v>
      </c>
      <c r="C316" s="187">
        <f>+'2.2.3.7.PrecioCapital'!C121</f>
        <v>0.33707774053189543</v>
      </c>
      <c r="D316" s="187">
        <f>+'2.2.3.7.PrecioCapital'!D121</f>
        <v>0.32355508923681398</v>
      </c>
      <c r="E316" s="187">
        <f>+'2.2.3.7.PrecioCapital'!E121</f>
        <v>0.32306223877560053</v>
      </c>
      <c r="F316" s="187">
        <f>+'2.2.3.7.PrecioCapital'!F121</f>
        <v>0.3392707984858932</v>
      </c>
      <c r="G316" s="187">
        <f>+'2.2.3.7.PrecioCapital'!G121</f>
        <v>0.36538100565642095</v>
      </c>
      <c r="H316" s="187">
        <f>+'2.2.3.7.PrecioCapital'!H121</f>
        <v>0.36538100565642095</v>
      </c>
      <c r="I316" s="187">
        <f>+'2.2.3.7.PrecioCapital'!I121</f>
        <v>0.36538100565642095</v>
      </c>
      <c r="J316" s="187">
        <f>+'2.2.3.7.PrecioCapital'!J121</f>
        <v>0.33666674229120203</v>
      </c>
      <c r="K316" s="187">
        <f>+'2.2.3.7.PrecioCapital'!K121</f>
        <v>0.33666674229120203</v>
      </c>
      <c r="L316" s="187">
        <f>+'2.2.3.7.PrecioCapital'!L121</f>
        <v>0.31123646201951288</v>
      </c>
      <c r="M316" s="187">
        <f>+'2.2.3.7.PrecioCapital'!M121</f>
        <v>0.33520842127176448</v>
      </c>
      <c r="N316" s="187">
        <f>+'2.2.3.7.PrecioCapital'!N121</f>
        <v>0.33151583608040214</v>
      </c>
    </row>
    <row r="317" spans="1:14" x14ac:dyDescent="0.2">
      <c r="A317" s="1"/>
      <c r="B317" s="173" t="s">
        <v>311</v>
      </c>
      <c r="C317" s="187">
        <f>+'2.2.3.7.PrecioCapital'!C122</f>
        <v>0</v>
      </c>
      <c r="D317" s="187">
        <f>+'2.2.3.7.PrecioCapital'!D122</f>
        <v>0</v>
      </c>
      <c r="E317" s="187">
        <f>+'2.2.3.7.PrecioCapital'!E122</f>
        <v>0</v>
      </c>
      <c r="F317" s="187">
        <f>+'2.2.3.7.PrecioCapital'!F122</f>
        <v>0</v>
      </c>
      <c r="G317" s="187">
        <f>+'2.2.3.7.PrecioCapital'!G122</f>
        <v>0</v>
      </c>
      <c r="H317" s="187">
        <f>+'2.2.3.7.PrecioCapital'!H122</f>
        <v>0</v>
      </c>
      <c r="I317" s="187">
        <f>+'2.2.3.7.PrecioCapital'!I122</f>
        <v>0</v>
      </c>
      <c r="J317" s="187">
        <f>+'2.2.3.7.PrecioCapital'!J122</f>
        <v>0</v>
      </c>
      <c r="K317" s="187">
        <f>+'2.2.3.7.PrecioCapital'!K122</f>
        <v>0</v>
      </c>
      <c r="L317" s="187">
        <f>+'2.2.3.7.PrecioCapital'!L122</f>
        <v>0</v>
      </c>
      <c r="M317" s="187">
        <f>+'2.2.3.7.PrecioCapital'!M122</f>
        <v>0</v>
      </c>
      <c r="N317" s="187">
        <f>+'2.2.3.7.PrecioCapital'!N122</f>
        <v>0</v>
      </c>
    </row>
    <row r="318" spans="1:14" x14ac:dyDescent="0.2">
      <c r="A318" s="1"/>
      <c r="B318" s="31" t="s">
        <v>312</v>
      </c>
      <c r="C318" s="271"/>
      <c r="D318" s="271"/>
      <c r="E318" s="271"/>
      <c r="F318" s="271"/>
      <c r="G318" s="271"/>
      <c r="H318" s="271"/>
      <c r="I318" s="271"/>
      <c r="J318" s="271"/>
      <c r="K318" s="271"/>
      <c r="L318" s="271"/>
      <c r="M318" s="271"/>
      <c r="N318" s="271"/>
    </row>
    <row r="319" spans="1:14" x14ac:dyDescent="0.2">
      <c r="A319" s="1"/>
      <c r="B319" s="172" t="s">
        <v>313</v>
      </c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</row>
    <row r="320" spans="1:14" x14ac:dyDescent="0.2">
      <c r="A320" s="1"/>
      <c r="B320" s="225" t="s">
        <v>314</v>
      </c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</row>
    <row r="321" spans="1:14" x14ac:dyDescent="0.2">
      <c r="A321" s="1"/>
      <c r="B321" s="227" t="s">
        <v>315</v>
      </c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</row>
    <row r="322" spans="1:14" x14ac:dyDescent="0.2">
      <c r="A322" s="1"/>
      <c r="B322" s="228" t="s">
        <v>396</v>
      </c>
      <c r="C322" s="187">
        <f>+'2.2.3.7.PrecioCapital'!C127</f>
        <v>0.12858221927888419</v>
      </c>
      <c r="D322" s="187">
        <f>+'2.2.3.7.PrecioCapital'!D127</f>
        <v>0.16435419758357486</v>
      </c>
      <c r="E322" s="187">
        <f>+'2.2.3.7.PrecioCapital'!E127</f>
        <v>0.18670526998296302</v>
      </c>
      <c r="F322" s="187">
        <f>+'2.2.3.7.PrecioCapital'!F127</f>
        <v>0.21262432110493504</v>
      </c>
      <c r="G322" s="187">
        <f>+'2.2.3.7.PrecioCapital'!G127</f>
        <v>0.26196358567333172</v>
      </c>
      <c r="H322" s="187">
        <f>+'2.2.3.7.PrecioCapital'!H127</f>
        <v>0.26196358567333172</v>
      </c>
      <c r="I322" s="187">
        <f>+'2.2.3.7.PrecioCapital'!I127</f>
        <v>0.26196358567333172</v>
      </c>
      <c r="J322" s="187">
        <f>+'2.2.3.7.PrecioCapital'!J127</f>
        <v>0.18974679067800657</v>
      </c>
      <c r="K322" s="187">
        <f>+'2.2.3.7.PrecioCapital'!K127</f>
        <v>0.18974679067800657</v>
      </c>
      <c r="L322" s="187">
        <f>+'2.2.3.7.PrecioCapital'!L127</f>
        <v>8.4981012333111991E-2</v>
      </c>
      <c r="M322" s="187">
        <f>+'2.2.3.7.PrecioCapital'!M127</f>
        <v>0.12739525851712591</v>
      </c>
      <c r="N322" s="187">
        <f>+'2.2.3.7.PrecioCapital'!N127</f>
        <v>0.18633746105604501</v>
      </c>
    </row>
    <row r="323" spans="1:14" x14ac:dyDescent="0.2">
      <c r="A323" s="1"/>
      <c r="B323" s="228" t="s">
        <v>397</v>
      </c>
      <c r="C323" s="187">
        <f>+'2.2.3.7.PrecioCapital'!C128</f>
        <v>0.12858221927888419</v>
      </c>
      <c r="D323" s="187">
        <f>+'2.2.3.7.PrecioCapital'!D128</f>
        <v>0.16435419758357486</v>
      </c>
      <c r="E323" s="187">
        <f>+'2.2.3.7.PrecioCapital'!E128</f>
        <v>0.18670526998296302</v>
      </c>
      <c r="F323" s="187">
        <f>+'2.2.3.7.PrecioCapital'!F128</f>
        <v>0.21262432110493504</v>
      </c>
      <c r="G323" s="187">
        <f>+'2.2.3.7.PrecioCapital'!G128</f>
        <v>0.26196358567333172</v>
      </c>
      <c r="H323" s="187">
        <f>+'2.2.3.7.PrecioCapital'!H128</f>
        <v>0.26196358567333172</v>
      </c>
      <c r="I323" s="187">
        <f>+'2.2.3.7.PrecioCapital'!I128</f>
        <v>0.26196358567333172</v>
      </c>
      <c r="J323" s="187">
        <f>+'2.2.3.7.PrecioCapital'!J128</f>
        <v>0.18974679067800657</v>
      </c>
      <c r="K323" s="187">
        <f>+'2.2.3.7.PrecioCapital'!K128</f>
        <v>0.18974679067800657</v>
      </c>
      <c r="L323" s="187">
        <f>+'2.2.3.7.PrecioCapital'!L128</f>
        <v>8.4981012333111991E-2</v>
      </c>
      <c r="M323" s="187">
        <f>+'2.2.3.7.PrecioCapital'!M128</f>
        <v>0.12739525851712591</v>
      </c>
      <c r="N323" s="187">
        <f>+'2.2.3.7.PrecioCapital'!N128</f>
        <v>0.18633746105604501</v>
      </c>
    </row>
    <row r="324" spans="1:14" x14ac:dyDescent="0.2">
      <c r="A324" s="1"/>
      <c r="B324" s="228" t="s">
        <v>398</v>
      </c>
      <c r="C324" s="187">
        <f>+'2.2.3.7.PrecioCapital'!C129</f>
        <v>0.12858221927888419</v>
      </c>
      <c r="D324" s="187">
        <f>+'2.2.3.7.PrecioCapital'!D129</f>
        <v>0.16435419758357486</v>
      </c>
      <c r="E324" s="187">
        <f>+'2.2.3.7.PrecioCapital'!E129</f>
        <v>0.18670526998296302</v>
      </c>
      <c r="F324" s="187">
        <f>+'2.2.3.7.PrecioCapital'!F129</f>
        <v>0.21262432110493504</v>
      </c>
      <c r="G324" s="187">
        <f>+'2.2.3.7.PrecioCapital'!G129</f>
        <v>0.26196358567333172</v>
      </c>
      <c r="H324" s="187">
        <f>+'2.2.3.7.PrecioCapital'!H129</f>
        <v>0.26196358567333172</v>
      </c>
      <c r="I324" s="187">
        <f>+'2.2.3.7.PrecioCapital'!I129</f>
        <v>0.26196358567333172</v>
      </c>
      <c r="J324" s="187">
        <f>+'2.2.3.7.PrecioCapital'!J129</f>
        <v>0.18974679067800657</v>
      </c>
      <c r="K324" s="187">
        <f>+'2.2.3.7.PrecioCapital'!K129</f>
        <v>0.18974679067800657</v>
      </c>
      <c r="L324" s="187">
        <f>+'2.2.3.7.PrecioCapital'!L129</f>
        <v>8.4981012333111991E-2</v>
      </c>
      <c r="M324" s="187">
        <f>+'2.2.3.7.PrecioCapital'!M129</f>
        <v>0.12739525851712591</v>
      </c>
      <c r="N324" s="187">
        <f>+'2.2.3.7.PrecioCapital'!N129</f>
        <v>0.18633746105604501</v>
      </c>
    </row>
    <row r="325" spans="1:14" x14ac:dyDescent="0.2">
      <c r="A325" s="1"/>
      <c r="B325" s="228" t="s">
        <v>399</v>
      </c>
      <c r="C325" s="187">
        <f>+'2.2.3.7.PrecioCapital'!C130</f>
        <v>0.12858221927888419</v>
      </c>
      <c r="D325" s="187">
        <f>+'2.2.3.7.PrecioCapital'!D130</f>
        <v>0.16435419758357486</v>
      </c>
      <c r="E325" s="187">
        <f>+'2.2.3.7.PrecioCapital'!E130</f>
        <v>0.18670526998296302</v>
      </c>
      <c r="F325" s="187">
        <f>+'2.2.3.7.PrecioCapital'!F130</f>
        <v>0.21262432110493504</v>
      </c>
      <c r="G325" s="187">
        <f>+'2.2.3.7.PrecioCapital'!G130</f>
        <v>0.26196358567333172</v>
      </c>
      <c r="H325" s="187">
        <f>+'2.2.3.7.PrecioCapital'!H130</f>
        <v>0.26196358567333172</v>
      </c>
      <c r="I325" s="187">
        <f>+'2.2.3.7.PrecioCapital'!I130</f>
        <v>0.26196358567333172</v>
      </c>
      <c r="J325" s="187">
        <f>+'2.2.3.7.PrecioCapital'!J130</f>
        <v>0.18974679067800657</v>
      </c>
      <c r="K325" s="187">
        <f>+'2.2.3.7.PrecioCapital'!K130</f>
        <v>0.18974679067800657</v>
      </c>
      <c r="L325" s="187">
        <f>+'2.2.3.7.PrecioCapital'!L130</f>
        <v>8.4981012333111991E-2</v>
      </c>
      <c r="M325" s="187">
        <f>+'2.2.3.7.PrecioCapital'!M130</f>
        <v>0.12739525851712591</v>
      </c>
      <c r="N325" s="187">
        <f>+'2.2.3.7.PrecioCapital'!N130</f>
        <v>0.18633746105604501</v>
      </c>
    </row>
    <row r="326" spans="1:14" x14ac:dyDescent="0.2">
      <c r="A326" s="1"/>
      <c r="B326" s="228" t="s">
        <v>400</v>
      </c>
      <c r="C326" s="187">
        <f>+'2.2.3.7.PrecioCapital'!C131</f>
        <v>0.12858221927888419</v>
      </c>
      <c r="D326" s="187">
        <f>+'2.2.3.7.PrecioCapital'!D131</f>
        <v>0.16435419758357486</v>
      </c>
      <c r="E326" s="187">
        <f>+'2.2.3.7.PrecioCapital'!E131</f>
        <v>0.18670526998296302</v>
      </c>
      <c r="F326" s="187">
        <f>+'2.2.3.7.PrecioCapital'!F131</f>
        <v>0.21262432110493504</v>
      </c>
      <c r="G326" s="187">
        <f>+'2.2.3.7.PrecioCapital'!G131</f>
        <v>0.26196358567333172</v>
      </c>
      <c r="H326" s="187">
        <f>+'2.2.3.7.PrecioCapital'!H131</f>
        <v>0.26196358567333172</v>
      </c>
      <c r="I326" s="187">
        <f>+'2.2.3.7.PrecioCapital'!I131</f>
        <v>0.26196358567333172</v>
      </c>
      <c r="J326" s="187">
        <f>+'2.2.3.7.PrecioCapital'!J131</f>
        <v>0.18974679067800657</v>
      </c>
      <c r="K326" s="187">
        <f>+'2.2.3.7.PrecioCapital'!K131</f>
        <v>0.18974679067800657</v>
      </c>
      <c r="L326" s="187">
        <f>+'2.2.3.7.PrecioCapital'!L131</f>
        <v>8.4981012333111991E-2</v>
      </c>
      <c r="M326" s="187">
        <f>+'2.2.3.7.PrecioCapital'!M131</f>
        <v>0.12739525851712591</v>
      </c>
      <c r="N326" s="187">
        <f>+'2.2.3.7.PrecioCapital'!N131</f>
        <v>0.18633746105604501</v>
      </c>
    </row>
    <row r="327" spans="1:14" x14ac:dyDescent="0.2">
      <c r="A327" s="1"/>
      <c r="B327" s="228" t="s">
        <v>401</v>
      </c>
      <c r="C327" s="187">
        <f>+'2.2.3.7.PrecioCapital'!C132</f>
        <v>0.12858221927888419</v>
      </c>
      <c r="D327" s="187">
        <f>+'2.2.3.7.PrecioCapital'!D132</f>
        <v>0.16435419758357486</v>
      </c>
      <c r="E327" s="187">
        <f>+'2.2.3.7.PrecioCapital'!E132</f>
        <v>0.18670526998296302</v>
      </c>
      <c r="F327" s="187">
        <f>+'2.2.3.7.PrecioCapital'!F132</f>
        <v>0.21262432110493504</v>
      </c>
      <c r="G327" s="187">
        <f>+'2.2.3.7.PrecioCapital'!G132</f>
        <v>0.26196358567333172</v>
      </c>
      <c r="H327" s="187">
        <f>+'2.2.3.7.PrecioCapital'!H132</f>
        <v>0.26196358567333172</v>
      </c>
      <c r="I327" s="187">
        <f>+'2.2.3.7.PrecioCapital'!I132</f>
        <v>0.26196358567333172</v>
      </c>
      <c r="J327" s="187">
        <f>+'2.2.3.7.PrecioCapital'!J132</f>
        <v>0.18974679067800657</v>
      </c>
      <c r="K327" s="187">
        <f>+'2.2.3.7.PrecioCapital'!K132</f>
        <v>0.18974679067800657</v>
      </c>
      <c r="L327" s="187">
        <f>+'2.2.3.7.PrecioCapital'!L132</f>
        <v>8.4981012333111991E-2</v>
      </c>
      <c r="M327" s="187">
        <f>+'2.2.3.7.PrecioCapital'!M132</f>
        <v>0.12739525851712591</v>
      </c>
      <c r="N327" s="187">
        <f>+'2.2.3.7.PrecioCapital'!N132</f>
        <v>0.18633746105604501</v>
      </c>
    </row>
    <row r="328" spans="1:14" x14ac:dyDescent="0.2">
      <c r="A328" s="1"/>
      <c r="B328" s="228" t="s">
        <v>402</v>
      </c>
      <c r="C328" s="187">
        <f>+'2.2.3.7.PrecioCapital'!C133</f>
        <v>0.12858221927888419</v>
      </c>
      <c r="D328" s="187">
        <f>+'2.2.3.7.PrecioCapital'!D133</f>
        <v>0.16435419758357486</v>
      </c>
      <c r="E328" s="187">
        <f>+'2.2.3.7.PrecioCapital'!E133</f>
        <v>0.18670526998296302</v>
      </c>
      <c r="F328" s="187">
        <f>+'2.2.3.7.PrecioCapital'!F133</f>
        <v>0.21262432110493504</v>
      </c>
      <c r="G328" s="187">
        <f>+'2.2.3.7.PrecioCapital'!G133</f>
        <v>0.26196358567333172</v>
      </c>
      <c r="H328" s="187">
        <f>+'2.2.3.7.PrecioCapital'!H133</f>
        <v>0.26196358567333172</v>
      </c>
      <c r="I328" s="187">
        <f>+'2.2.3.7.PrecioCapital'!I133</f>
        <v>0.26196358567333172</v>
      </c>
      <c r="J328" s="187">
        <f>+'2.2.3.7.PrecioCapital'!J133</f>
        <v>0.18974679067800657</v>
      </c>
      <c r="K328" s="187">
        <f>+'2.2.3.7.PrecioCapital'!K133</f>
        <v>0.18974679067800657</v>
      </c>
      <c r="L328" s="187">
        <f>+'2.2.3.7.PrecioCapital'!L133</f>
        <v>8.4981012333111991E-2</v>
      </c>
      <c r="M328" s="187">
        <f>+'2.2.3.7.PrecioCapital'!M133</f>
        <v>0.12739525851712591</v>
      </c>
      <c r="N328" s="187">
        <f>+'2.2.3.7.PrecioCapital'!N133</f>
        <v>0.18633746105604501</v>
      </c>
    </row>
    <row r="329" spans="1:14" x14ac:dyDescent="0.2">
      <c r="A329" s="1"/>
      <c r="B329" s="228" t="s">
        <v>403</v>
      </c>
      <c r="C329" s="187">
        <f>+'2.2.3.7.PrecioCapital'!C134</f>
        <v>0.12858221927888419</v>
      </c>
      <c r="D329" s="187">
        <f>+'2.2.3.7.PrecioCapital'!D134</f>
        <v>0.16435419758357486</v>
      </c>
      <c r="E329" s="187">
        <f>+'2.2.3.7.PrecioCapital'!E134</f>
        <v>0.18670526998296302</v>
      </c>
      <c r="F329" s="187">
        <f>+'2.2.3.7.PrecioCapital'!F134</f>
        <v>0.21262432110493504</v>
      </c>
      <c r="G329" s="187">
        <f>+'2.2.3.7.PrecioCapital'!G134</f>
        <v>0.26196358567333172</v>
      </c>
      <c r="H329" s="187">
        <f>+'2.2.3.7.PrecioCapital'!H134</f>
        <v>0.26196358567333172</v>
      </c>
      <c r="I329" s="187">
        <f>+'2.2.3.7.PrecioCapital'!I134</f>
        <v>0.26196358567333172</v>
      </c>
      <c r="J329" s="187">
        <f>+'2.2.3.7.PrecioCapital'!J134</f>
        <v>0.18974679067800657</v>
      </c>
      <c r="K329" s="187">
        <f>+'2.2.3.7.PrecioCapital'!K134</f>
        <v>0.18974679067800657</v>
      </c>
      <c r="L329" s="187">
        <f>+'2.2.3.7.PrecioCapital'!L134</f>
        <v>8.4981012333111991E-2</v>
      </c>
      <c r="M329" s="187">
        <f>+'2.2.3.7.PrecioCapital'!M134</f>
        <v>0.12739525851712591</v>
      </c>
      <c r="N329" s="187">
        <f>+'2.2.3.7.PrecioCapital'!N134</f>
        <v>0.18633746105604501</v>
      </c>
    </row>
    <row r="330" spans="1:14" x14ac:dyDescent="0.2">
      <c r="A330" s="1"/>
      <c r="B330" s="228" t="s">
        <v>404</v>
      </c>
      <c r="C330" s="187">
        <f>+'2.2.3.7.PrecioCapital'!C135</f>
        <v>0.12858221927888419</v>
      </c>
      <c r="D330" s="187">
        <f>+'2.2.3.7.PrecioCapital'!D135</f>
        <v>0.16435419758357486</v>
      </c>
      <c r="E330" s="187">
        <f>+'2.2.3.7.PrecioCapital'!E135</f>
        <v>0.18670526998296302</v>
      </c>
      <c r="F330" s="187">
        <f>+'2.2.3.7.PrecioCapital'!F135</f>
        <v>0.21262432110493504</v>
      </c>
      <c r="G330" s="187">
        <f>+'2.2.3.7.PrecioCapital'!G135</f>
        <v>0.26196358567333172</v>
      </c>
      <c r="H330" s="187">
        <f>+'2.2.3.7.PrecioCapital'!H135</f>
        <v>0.26196358567333172</v>
      </c>
      <c r="I330" s="187">
        <f>+'2.2.3.7.PrecioCapital'!I135</f>
        <v>0.26196358567333172</v>
      </c>
      <c r="J330" s="187">
        <f>+'2.2.3.7.PrecioCapital'!J135</f>
        <v>0.18974679067800657</v>
      </c>
      <c r="K330" s="187">
        <f>+'2.2.3.7.PrecioCapital'!K135</f>
        <v>0.18974679067800657</v>
      </c>
      <c r="L330" s="187">
        <f>+'2.2.3.7.PrecioCapital'!L135</f>
        <v>8.4981012333111991E-2</v>
      </c>
      <c r="M330" s="187">
        <f>+'2.2.3.7.PrecioCapital'!M135</f>
        <v>0.12739525851712591</v>
      </c>
      <c r="N330" s="187">
        <f>+'2.2.3.7.PrecioCapital'!N135</f>
        <v>0.18633746105604501</v>
      </c>
    </row>
    <row r="331" spans="1:14" x14ac:dyDescent="0.2">
      <c r="A331" s="1"/>
      <c r="B331" s="228" t="s">
        <v>405</v>
      </c>
      <c r="C331" s="187">
        <f>+'2.2.3.7.PrecioCapital'!C136</f>
        <v>0.12858221927888419</v>
      </c>
      <c r="D331" s="187">
        <f>+'2.2.3.7.PrecioCapital'!D136</f>
        <v>0.16435419758357486</v>
      </c>
      <c r="E331" s="187">
        <f>+'2.2.3.7.PrecioCapital'!E136</f>
        <v>0.18670526998296302</v>
      </c>
      <c r="F331" s="187">
        <f>+'2.2.3.7.PrecioCapital'!F136</f>
        <v>0.21262432110493504</v>
      </c>
      <c r="G331" s="187">
        <f>+'2.2.3.7.PrecioCapital'!G136</f>
        <v>0.26196358567333172</v>
      </c>
      <c r="H331" s="187">
        <f>+'2.2.3.7.PrecioCapital'!H136</f>
        <v>0.26196358567333172</v>
      </c>
      <c r="I331" s="187">
        <f>+'2.2.3.7.PrecioCapital'!I136</f>
        <v>0.26196358567333172</v>
      </c>
      <c r="J331" s="187">
        <f>+'2.2.3.7.PrecioCapital'!J136</f>
        <v>0.18974679067800657</v>
      </c>
      <c r="K331" s="187">
        <f>+'2.2.3.7.PrecioCapital'!K136</f>
        <v>0.18974679067800657</v>
      </c>
      <c r="L331" s="187">
        <f>+'2.2.3.7.PrecioCapital'!L136</f>
        <v>8.4981012333111991E-2</v>
      </c>
      <c r="M331" s="187">
        <f>+'2.2.3.7.PrecioCapital'!M136</f>
        <v>0.12739525851712591</v>
      </c>
      <c r="N331" s="187">
        <f>+'2.2.3.7.PrecioCapital'!N136</f>
        <v>0.18633746105604501</v>
      </c>
    </row>
    <row r="332" spans="1:14" x14ac:dyDescent="0.2">
      <c r="A332" s="1"/>
      <c r="B332" s="228" t="s">
        <v>406</v>
      </c>
      <c r="C332" s="187">
        <f>+'2.2.3.7.PrecioCapital'!C137</f>
        <v>0.12858221927888419</v>
      </c>
      <c r="D332" s="187">
        <f>+'2.2.3.7.PrecioCapital'!D137</f>
        <v>0.16435419758357486</v>
      </c>
      <c r="E332" s="187">
        <f>+'2.2.3.7.PrecioCapital'!E137</f>
        <v>0.18670526998296302</v>
      </c>
      <c r="F332" s="187">
        <f>+'2.2.3.7.PrecioCapital'!F137</f>
        <v>0.21262432110493504</v>
      </c>
      <c r="G332" s="187">
        <f>+'2.2.3.7.PrecioCapital'!G137</f>
        <v>0.26196358567333172</v>
      </c>
      <c r="H332" s="187">
        <f>+'2.2.3.7.PrecioCapital'!H137</f>
        <v>0.26196358567333172</v>
      </c>
      <c r="I332" s="187">
        <f>+'2.2.3.7.PrecioCapital'!I137</f>
        <v>0.26196358567333172</v>
      </c>
      <c r="J332" s="187">
        <f>+'2.2.3.7.PrecioCapital'!J137</f>
        <v>0.18974679067800657</v>
      </c>
      <c r="K332" s="187">
        <f>+'2.2.3.7.PrecioCapital'!K137</f>
        <v>0.18974679067800657</v>
      </c>
      <c r="L332" s="187">
        <f>+'2.2.3.7.PrecioCapital'!L137</f>
        <v>8.4981012333111991E-2</v>
      </c>
      <c r="M332" s="187">
        <f>+'2.2.3.7.PrecioCapital'!M137</f>
        <v>0.12739525851712591</v>
      </c>
      <c r="N332" s="187">
        <f>+'2.2.3.7.PrecioCapital'!N137</f>
        <v>0.18633746105604501</v>
      </c>
    </row>
    <row r="333" spans="1:14" x14ac:dyDescent="0.2">
      <c r="A333" s="1"/>
      <c r="B333" s="228" t="s">
        <v>407</v>
      </c>
      <c r="C333" s="187">
        <f>+'2.2.3.7.PrecioCapital'!C138</f>
        <v>0.12858221927888419</v>
      </c>
      <c r="D333" s="187">
        <f>+'2.2.3.7.PrecioCapital'!D138</f>
        <v>0.16435419758357486</v>
      </c>
      <c r="E333" s="187">
        <f>+'2.2.3.7.PrecioCapital'!E138</f>
        <v>0.18670526998296302</v>
      </c>
      <c r="F333" s="187">
        <f>+'2.2.3.7.PrecioCapital'!F138</f>
        <v>0.21262432110493504</v>
      </c>
      <c r="G333" s="187">
        <f>+'2.2.3.7.PrecioCapital'!G138</f>
        <v>0.26196358567333172</v>
      </c>
      <c r="H333" s="187">
        <f>+'2.2.3.7.PrecioCapital'!H138</f>
        <v>0.26196358567333172</v>
      </c>
      <c r="I333" s="187">
        <f>+'2.2.3.7.PrecioCapital'!I138</f>
        <v>0.26196358567333172</v>
      </c>
      <c r="J333" s="187">
        <f>+'2.2.3.7.PrecioCapital'!J138</f>
        <v>0.18974679067800657</v>
      </c>
      <c r="K333" s="187">
        <f>+'2.2.3.7.PrecioCapital'!K138</f>
        <v>0.18974679067800657</v>
      </c>
      <c r="L333" s="187">
        <f>+'2.2.3.7.PrecioCapital'!L138</f>
        <v>8.4981012333111991E-2</v>
      </c>
      <c r="M333" s="187">
        <f>+'2.2.3.7.PrecioCapital'!M138</f>
        <v>0.12739525851712591</v>
      </c>
      <c r="N333" s="187">
        <f>+'2.2.3.7.PrecioCapital'!N138</f>
        <v>0.18633746105604501</v>
      </c>
    </row>
    <row r="334" spans="1:14" x14ac:dyDescent="0.2">
      <c r="A334" s="1"/>
      <c r="B334" s="228" t="s">
        <v>408</v>
      </c>
      <c r="C334" s="187">
        <f>+'2.2.3.7.PrecioCapital'!C139</f>
        <v>0.12858221927888419</v>
      </c>
      <c r="D334" s="187">
        <f>+'2.2.3.7.PrecioCapital'!D139</f>
        <v>0.16435419758357486</v>
      </c>
      <c r="E334" s="187">
        <f>+'2.2.3.7.PrecioCapital'!E139</f>
        <v>0.18670526998296302</v>
      </c>
      <c r="F334" s="187">
        <f>+'2.2.3.7.PrecioCapital'!F139</f>
        <v>0.21262432110493504</v>
      </c>
      <c r="G334" s="187">
        <f>+'2.2.3.7.PrecioCapital'!G139</f>
        <v>0.26196358567333172</v>
      </c>
      <c r="H334" s="187">
        <f>+'2.2.3.7.PrecioCapital'!H139</f>
        <v>0.26196358567333172</v>
      </c>
      <c r="I334" s="187">
        <f>+'2.2.3.7.PrecioCapital'!I139</f>
        <v>0.26196358567333172</v>
      </c>
      <c r="J334" s="187">
        <f>+'2.2.3.7.PrecioCapital'!J139</f>
        <v>0.18974679067800657</v>
      </c>
      <c r="K334" s="187">
        <f>+'2.2.3.7.PrecioCapital'!K139</f>
        <v>0.18974679067800657</v>
      </c>
      <c r="L334" s="187">
        <f>+'2.2.3.7.PrecioCapital'!L139</f>
        <v>8.4981012333111991E-2</v>
      </c>
      <c r="M334" s="187">
        <f>+'2.2.3.7.PrecioCapital'!M139</f>
        <v>0.12739525851712591</v>
      </c>
      <c r="N334" s="187">
        <f>+'2.2.3.7.PrecioCapital'!N139</f>
        <v>0.18633746105604501</v>
      </c>
    </row>
    <row r="335" spans="1:14" x14ac:dyDescent="0.2">
      <c r="A335" s="1"/>
      <c r="B335" s="228" t="s">
        <v>409</v>
      </c>
      <c r="C335" s="187">
        <f>+'2.2.3.7.PrecioCapital'!C140</f>
        <v>0.12858221927888419</v>
      </c>
      <c r="D335" s="187">
        <f>+'2.2.3.7.PrecioCapital'!D140</f>
        <v>0.16435419758357486</v>
      </c>
      <c r="E335" s="187">
        <f>+'2.2.3.7.PrecioCapital'!E140</f>
        <v>0.18670526998296302</v>
      </c>
      <c r="F335" s="187">
        <f>+'2.2.3.7.PrecioCapital'!F140</f>
        <v>0.21262432110493504</v>
      </c>
      <c r="G335" s="187">
        <f>+'2.2.3.7.PrecioCapital'!G140</f>
        <v>0.26196358567333172</v>
      </c>
      <c r="H335" s="187">
        <f>+'2.2.3.7.PrecioCapital'!H140</f>
        <v>0.26196358567333172</v>
      </c>
      <c r="I335" s="187">
        <f>+'2.2.3.7.PrecioCapital'!I140</f>
        <v>0.26196358567333172</v>
      </c>
      <c r="J335" s="187">
        <f>+'2.2.3.7.PrecioCapital'!J140</f>
        <v>0.18974679067800657</v>
      </c>
      <c r="K335" s="187">
        <f>+'2.2.3.7.PrecioCapital'!K140</f>
        <v>0.18974679067800657</v>
      </c>
      <c r="L335" s="187">
        <f>+'2.2.3.7.PrecioCapital'!L140</f>
        <v>8.4981012333111991E-2</v>
      </c>
      <c r="M335" s="187">
        <f>+'2.2.3.7.PrecioCapital'!M140</f>
        <v>0.12739525851712591</v>
      </c>
      <c r="N335" s="187">
        <f>+'2.2.3.7.PrecioCapital'!N140</f>
        <v>0.18633746105604501</v>
      </c>
    </row>
    <row r="336" spans="1:14" x14ac:dyDescent="0.2">
      <c r="A336" s="1"/>
      <c r="B336" s="228" t="s">
        <v>410</v>
      </c>
      <c r="C336" s="187">
        <f>+'2.2.3.7.PrecioCapital'!C141</f>
        <v>0.12858221927888419</v>
      </c>
      <c r="D336" s="187">
        <f>+'2.2.3.7.PrecioCapital'!D141</f>
        <v>0.16435419758357486</v>
      </c>
      <c r="E336" s="187">
        <f>+'2.2.3.7.PrecioCapital'!E141</f>
        <v>0.18670526998296302</v>
      </c>
      <c r="F336" s="187">
        <f>+'2.2.3.7.PrecioCapital'!F141</f>
        <v>0.21262432110493504</v>
      </c>
      <c r="G336" s="187">
        <f>+'2.2.3.7.PrecioCapital'!G141</f>
        <v>0.26196358567333172</v>
      </c>
      <c r="H336" s="187">
        <f>+'2.2.3.7.PrecioCapital'!H141</f>
        <v>0.26196358567333172</v>
      </c>
      <c r="I336" s="187">
        <f>+'2.2.3.7.PrecioCapital'!I141</f>
        <v>0.26196358567333172</v>
      </c>
      <c r="J336" s="187">
        <f>+'2.2.3.7.PrecioCapital'!J141</f>
        <v>0.18974679067800657</v>
      </c>
      <c r="K336" s="187">
        <f>+'2.2.3.7.PrecioCapital'!K141</f>
        <v>0.18974679067800657</v>
      </c>
      <c r="L336" s="187">
        <f>+'2.2.3.7.PrecioCapital'!L141</f>
        <v>8.4981012333111991E-2</v>
      </c>
      <c r="M336" s="187">
        <f>+'2.2.3.7.PrecioCapital'!M141</f>
        <v>0.12739525851712591</v>
      </c>
      <c r="N336" s="187">
        <f>+'2.2.3.7.PrecioCapital'!N141</f>
        <v>0.18633746105604501</v>
      </c>
    </row>
    <row r="337" spans="1:14" x14ac:dyDescent="0.2">
      <c r="A337" s="1"/>
      <c r="B337" s="228" t="s">
        <v>411</v>
      </c>
      <c r="C337" s="187">
        <f>+'2.2.3.7.PrecioCapital'!C142</f>
        <v>0.12858221927888419</v>
      </c>
      <c r="D337" s="187">
        <f>+'2.2.3.7.PrecioCapital'!D142</f>
        <v>0.16435419758357486</v>
      </c>
      <c r="E337" s="187">
        <f>+'2.2.3.7.PrecioCapital'!E142</f>
        <v>0.18670526998296302</v>
      </c>
      <c r="F337" s="187">
        <f>+'2.2.3.7.PrecioCapital'!F142</f>
        <v>0.21262432110493504</v>
      </c>
      <c r="G337" s="187">
        <f>+'2.2.3.7.PrecioCapital'!G142</f>
        <v>0.26196358567333172</v>
      </c>
      <c r="H337" s="187">
        <f>+'2.2.3.7.PrecioCapital'!H142</f>
        <v>0.26196358567333172</v>
      </c>
      <c r="I337" s="187">
        <f>+'2.2.3.7.PrecioCapital'!I142</f>
        <v>0.26196358567333172</v>
      </c>
      <c r="J337" s="187">
        <f>+'2.2.3.7.PrecioCapital'!J142</f>
        <v>0.18974679067800657</v>
      </c>
      <c r="K337" s="187">
        <f>+'2.2.3.7.PrecioCapital'!K142</f>
        <v>0.18974679067800657</v>
      </c>
      <c r="L337" s="187">
        <f>+'2.2.3.7.PrecioCapital'!L142</f>
        <v>8.4981012333111991E-2</v>
      </c>
      <c r="M337" s="187">
        <f>+'2.2.3.7.PrecioCapital'!M142</f>
        <v>0.12739525851712591</v>
      </c>
      <c r="N337" s="187">
        <f>+'2.2.3.7.PrecioCapital'!N142</f>
        <v>0.18633746105604501</v>
      </c>
    </row>
    <row r="338" spans="1:14" x14ac:dyDescent="0.2">
      <c r="A338" s="1"/>
      <c r="B338" s="228" t="s">
        <v>412</v>
      </c>
      <c r="C338" s="187">
        <f>+'2.2.3.7.PrecioCapital'!C143</f>
        <v>0.12858221927888419</v>
      </c>
      <c r="D338" s="187">
        <f>+'2.2.3.7.PrecioCapital'!D143</f>
        <v>0.16435419758357486</v>
      </c>
      <c r="E338" s="187">
        <f>+'2.2.3.7.PrecioCapital'!E143</f>
        <v>0.18670526998296302</v>
      </c>
      <c r="F338" s="187">
        <f>+'2.2.3.7.PrecioCapital'!F143</f>
        <v>0.21262432110493504</v>
      </c>
      <c r="G338" s="187">
        <f>+'2.2.3.7.PrecioCapital'!G143</f>
        <v>0.26196358567333172</v>
      </c>
      <c r="H338" s="187">
        <f>+'2.2.3.7.PrecioCapital'!H143</f>
        <v>0.26196358567333172</v>
      </c>
      <c r="I338" s="187">
        <f>+'2.2.3.7.PrecioCapital'!I143</f>
        <v>0.26196358567333172</v>
      </c>
      <c r="J338" s="187">
        <f>+'2.2.3.7.PrecioCapital'!J143</f>
        <v>0.18974679067800657</v>
      </c>
      <c r="K338" s="187">
        <f>+'2.2.3.7.PrecioCapital'!K143</f>
        <v>0.18974679067800657</v>
      </c>
      <c r="L338" s="187">
        <f>+'2.2.3.7.PrecioCapital'!L143</f>
        <v>8.4981012333111991E-2</v>
      </c>
      <c r="M338" s="187">
        <f>+'2.2.3.7.PrecioCapital'!M143</f>
        <v>0.12739525851712591</v>
      </c>
      <c r="N338" s="187">
        <f>+'2.2.3.7.PrecioCapital'!N143</f>
        <v>0.18633746105604501</v>
      </c>
    </row>
    <row r="339" spans="1:14" x14ac:dyDescent="0.2">
      <c r="A339" s="1"/>
      <c r="B339" s="228" t="s">
        <v>413</v>
      </c>
      <c r="C339" s="187">
        <f>+'2.2.3.7.PrecioCapital'!C144</f>
        <v>0.12858221927888419</v>
      </c>
      <c r="D339" s="187">
        <f>+'2.2.3.7.PrecioCapital'!D144</f>
        <v>0.16435419758357486</v>
      </c>
      <c r="E339" s="187">
        <f>+'2.2.3.7.PrecioCapital'!E144</f>
        <v>0.18670526998296302</v>
      </c>
      <c r="F339" s="187">
        <f>+'2.2.3.7.PrecioCapital'!F144</f>
        <v>0.21262432110493504</v>
      </c>
      <c r="G339" s="187">
        <f>+'2.2.3.7.PrecioCapital'!G144</f>
        <v>0.26196358567333172</v>
      </c>
      <c r="H339" s="187">
        <f>+'2.2.3.7.PrecioCapital'!H144</f>
        <v>0.26196358567333172</v>
      </c>
      <c r="I339" s="187">
        <f>+'2.2.3.7.PrecioCapital'!I144</f>
        <v>0.26196358567333172</v>
      </c>
      <c r="J339" s="187">
        <f>+'2.2.3.7.PrecioCapital'!J144</f>
        <v>0.18974679067800657</v>
      </c>
      <c r="K339" s="187">
        <f>+'2.2.3.7.PrecioCapital'!K144</f>
        <v>0.18974679067800657</v>
      </c>
      <c r="L339" s="187">
        <f>+'2.2.3.7.PrecioCapital'!L144</f>
        <v>8.4981012333111991E-2</v>
      </c>
      <c r="M339" s="187">
        <f>+'2.2.3.7.PrecioCapital'!M144</f>
        <v>0.12739525851712591</v>
      </c>
      <c r="N339" s="187">
        <f>+'2.2.3.7.PrecioCapital'!N144</f>
        <v>0.18633746105604501</v>
      </c>
    </row>
    <row r="340" spans="1:14" x14ac:dyDescent="0.2">
      <c r="A340" s="1"/>
      <c r="B340" s="228" t="s">
        <v>414</v>
      </c>
      <c r="C340" s="187">
        <f>+'2.2.3.7.PrecioCapital'!C145</f>
        <v>0.12858221927888419</v>
      </c>
      <c r="D340" s="187">
        <f>+'2.2.3.7.PrecioCapital'!D145</f>
        <v>0.16435419758357486</v>
      </c>
      <c r="E340" s="187">
        <f>+'2.2.3.7.PrecioCapital'!E145</f>
        <v>0.18670526998296302</v>
      </c>
      <c r="F340" s="187">
        <f>+'2.2.3.7.PrecioCapital'!F145</f>
        <v>0.21262432110493504</v>
      </c>
      <c r="G340" s="187">
        <f>+'2.2.3.7.PrecioCapital'!G145</f>
        <v>0.26196358567333172</v>
      </c>
      <c r="H340" s="187">
        <f>+'2.2.3.7.PrecioCapital'!H145</f>
        <v>0.26196358567333172</v>
      </c>
      <c r="I340" s="187">
        <f>+'2.2.3.7.PrecioCapital'!I145</f>
        <v>0.26196358567333172</v>
      </c>
      <c r="J340" s="187">
        <f>+'2.2.3.7.PrecioCapital'!J145</f>
        <v>0.18974679067800657</v>
      </c>
      <c r="K340" s="187">
        <f>+'2.2.3.7.PrecioCapital'!K145</f>
        <v>0.18974679067800657</v>
      </c>
      <c r="L340" s="187">
        <f>+'2.2.3.7.PrecioCapital'!L145</f>
        <v>8.4981012333111991E-2</v>
      </c>
      <c r="M340" s="187">
        <f>+'2.2.3.7.PrecioCapital'!M145</f>
        <v>0.12739525851712591</v>
      </c>
      <c r="N340" s="187">
        <f>+'2.2.3.7.PrecioCapital'!N145</f>
        <v>0.18633746105604501</v>
      </c>
    </row>
    <row r="341" spans="1:14" x14ac:dyDescent="0.2">
      <c r="A341" s="1"/>
      <c r="B341" s="228" t="s">
        <v>415</v>
      </c>
      <c r="C341" s="187">
        <f>+'2.2.3.7.PrecioCapital'!C146</f>
        <v>0.12858221927888419</v>
      </c>
      <c r="D341" s="187">
        <f>+'2.2.3.7.PrecioCapital'!D146</f>
        <v>0.16435419758357486</v>
      </c>
      <c r="E341" s="187">
        <f>+'2.2.3.7.PrecioCapital'!E146</f>
        <v>0.18670526998296302</v>
      </c>
      <c r="F341" s="187">
        <f>+'2.2.3.7.PrecioCapital'!F146</f>
        <v>0.21262432110493504</v>
      </c>
      <c r="G341" s="187">
        <f>+'2.2.3.7.PrecioCapital'!G146</f>
        <v>0.26196358567333172</v>
      </c>
      <c r="H341" s="187">
        <f>+'2.2.3.7.PrecioCapital'!H146</f>
        <v>0.26196358567333172</v>
      </c>
      <c r="I341" s="187">
        <f>+'2.2.3.7.PrecioCapital'!I146</f>
        <v>0.26196358567333172</v>
      </c>
      <c r="J341" s="187">
        <f>+'2.2.3.7.PrecioCapital'!J146</f>
        <v>0.18974679067800657</v>
      </c>
      <c r="K341" s="187">
        <f>+'2.2.3.7.PrecioCapital'!K146</f>
        <v>0.18974679067800657</v>
      </c>
      <c r="L341" s="187">
        <f>+'2.2.3.7.PrecioCapital'!L146</f>
        <v>8.4981012333111991E-2</v>
      </c>
      <c r="M341" s="187">
        <f>+'2.2.3.7.PrecioCapital'!M146</f>
        <v>0.12739525851712591</v>
      </c>
      <c r="N341" s="187">
        <f>+'2.2.3.7.PrecioCapital'!N146</f>
        <v>0.18633746105604501</v>
      </c>
    </row>
    <row r="342" spans="1:14" x14ac:dyDescent="0.2">
      <c r="A342" s="1"/>
      <c r="B342" s="227" t="s">
        <v>317</v>
      </c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</row>
    <row r="343" spans="1:14" x14ac:dyDescent="0.2">
      <c r="A343" s="1"/>
      <c r="B343" s="228" t="s">
        <v>535</v>
      </c>
      <c r="C343" s="187">
        <f>+'2.2.3.7.PrecioCapital'!C148</f>
        <v>0.22250559588456284</v>
      </c>
      <c r="D343" s="187">
        <f>+'2.2.3.7.PrecioCapital'!D148</f>
        <v>0.20527030646136404</v>
      </c>
      <c r="E343" s="187">
        <f>+'2.2.3.7.PrecioCapital'!E148</f>
        <v>0.20509767431478282</v>
      </c>
      <c r="F343" s="187">
        <f>+'2.2.3.7.PrecioCapital'!F148</f>
        <v>0.2219313754032162</v>
      </c>
      <c r="G343" s="187">
        <f>+'2.2.3.7.PrecioCapital'!G148</f>
        <v>0.25513241564654987</v>
      </c>
      <c r="H343" s="187">
        <f>+'2.2.3.7.PrecioCapital'!H148</f>
        <v>0.25513241564654987</v>
      </c>
      <c r="I343" s="187">
        <f>+'2.2.3.7.PrecioCapital'!I148</f>
        <v>0.25513241564654987</v>
      </c>
      <c r="J343" s="187">
        <f>+'2.2.3.7.PrecioCapital'!J148</f>
        <v>0.22786233447861137</v>
      </c>
      <c r="K343" s="187">
        <f>+'2.2.3.7.PrecioCapital'!K148</f>
        <v>0.22786233447861137</v>
      </c>
      <c r="L343" s="187">
        <f>+'2.2.3.7.PrecioCapital'!L148</f>
        <v>0.19892032930419618</v>
      </c>
      <c r="M343" s="187">
        <f>+'2.2.3.7.PrecioCapital'!M148</f>
        <v>0.2231953824775583</v>
      </c>
      <c r="N343" s="187">
        <f>+'2.2.3.7.PrecioCapital'!N148</f>
        <v>0.21947949904396208</v>
      </c>
    </row>
    <row r="344" spans="1:14" x14ac:dyDescent="0.2">
      <c r="A344" s="1"/>
      <c r="B344" s="228" t="s">
        <v>536</v>
      </c>
      <c r="C344" s="187">
        <f>+'2.2.3.7.PrecioCapital'!C149</f>
        <v>0.27263090916777089</v>
      </c>
      <c r="D344" s="187">
        <f>+'2.2.3.7.PrecioCapital'!D149</f>
        <v>0.25701989892562344</v>
      </c>
      <c r="E344" s="187">
        <f>+'2.2.3.7.PrecioCapital'!E149</f>
        <v>0.25670717126639059</v>
      </c>
      <c r="F344" s="187">
        <f>+'2.2.3.7.PrecioCapital'!F149</f>
        <v>0.27326737300188741</v>
      </c>
      <c r="G344" s="187">
        <f>+'2.2.3.7.PrecioCapital'!G149</f>
        <v>0.3033661737758685</v>
      </c>
      <c r="H344" s="187">
        <f>+'2.2.3.7.PrecioCapital'!H149</f>
        <v>0.3033661737758685</v>
      </c>
      <c r="I344" s="187">
        <f>+'2.2.3.7.PrecioCapital'!I149</f>
        <v>0.3033661737758685</v>
      </c>
      <c r="J344" s="187">
        <f>+'2.2.3.7.PrecioCapital'!J149</f>
        <v>0.27546426289661979</v>
      </c>
      <c r="K344" s="187">
        <f>+'2.2.3.7.PrecioCapital'!K149</f>
        <v>0.27546426289661979</v>
      </c>
      <c r="L344" s="187">
        <f>+'2.2.3.7.PrecioCapital'!L149</f>
        <v>0.24805863736714728</v>
      </c>
      <c r="M344" s="187">
        <f>+'2.2.3.7.PrecioCapital'!M149</f>
        <v>0.27220108695002349</v>
      </c>
      <c r="N344" s="187">
        <f>+'2.2.3.7.PrecioCapital'!N149</f>
        <v>0.26849539649740461</v>
      </c>
    </row>
    <row r="345" spans="1:14" x14ac:dyDescent="0.2">
      <c r="A345" s="1"/>
      <c r="B345" s="228" t="s">
        <v>537</v>
      </c>
      <c r="C345" s="187">
        <f>+'2.2.3.7.PrecioCapital'!C150</f>
        <v>0.27263090916777089</v>
      </c>
      <c r="D345" s="187">
        <f>+'2.2.3.7.PrecioCapital'!D150</f>
        <v>0.25701989892562344</v>
      </c>
      <c r="E345" s="187">
        <f>+'2.2.3.7.PrecioCapital'!E150</f>
        <v>0.25670717126639059</v>
      </c>
      <c r="F345" s="187">
        <f>+'2.2.3.7.PrecioCapital'!F150</f>
        <v>0.27326737300188741</v>
      </c>
      <c r="G345" s="187">
        <f>+'2.2.3.7.PrecioCapital'!G150</f>
        <v>0.3033661737758685</v>
      </c>
      <c r="H345" s="187">
        <f>+'2.2.3.7.PrecioCapital'!H150</f>
        <v>0.3033661737758685</v>
      </c>
      <c r="I345" s="187">
        <f>+'2.2.3.7.PrecioCapital'!I150</f>
        <v>0.3033661737758685</v>
      </c>
      <c r="J345" s="187">
        <f>+'2.2.3.7.PrecioCapital'!J150</f>
        <v>0.27546426289661979</v>
      </c>
      <c r="K345" s="187">
        <f>+'2.2.3.7.PrecioCapital'!K150</f>
        <v>0.27546426289661979</v>
      </c>
      <c r="L345" s="187">
        <f>+'2.2.3.7.PrecioCapital'!L150</f>
        <v>0.24805863736714728</v>
      </c>
      <c r="M345" s="187">
        <f>+'2.2.3.7.PrecioCapital'!M150</f>
        <v>0.27220108695002349</v>
      </c>
      <c r="N345" s="187">
        <f>+'2.2.3.7.PrecioCapital'!N150</f>
        <v>0.26849539649740461</v>
      </c>
    </row>
    <row r="346" spans="1:14" x14ac:dyDescent="0.2">
      <c r="A346" s="1"/>
      <c r="B346" s="228" t="s">
        <v>538</v>
      </c>
      <c r="C346" s="187">
        <f>+'2.2.3.7.PrecioCapital'!C151</f>
        <v>0.27263090916777089</v>
      </c>
      <c r="D346" s="187">
        <f>+'2.2.3.7.PrecioCapital'!D151</f>
        <v>0.25701989892562344</v>
      </c>
      <c r="E346" s="187">
        <f>+'2.2.3.7.PrecioCapital'!E151</f>
        <v>0.25670717126639059</v>
      </c>
      <c r="F346" s="187">
        <f>+'2.2.3.7.PrecioCapital'!F151</f>
        <v>0.27326737300188741</v>
      </c>
      <c r="G346" s="187">
        <f>+'2.2.3.7.PrecioCapital'!G151</f>
        <v>0.3033661737758685</v>
      </c>
      <c r="H346" s="187">
        <f>+'2.2.3.7.PrecioCapital'!H151</f>
        <v>0.3033661737758685</v>
      </c>
      <c r="I346" s="187">
        <f>+'2.2.3.7.PrecioCapital'!I151</f>
        <v>0.3033661737758685</v>
      </c>
      <c r="J346" s="187">
        <f>+'2.2.3.7.PrecioCapital'!J151</f>
        <v>0.27546426289661979</v>
      </c>
      <c r="K346" s="187">
        <f>+'2.2.3.7.PrecioCapital'!K151</f>
        <v>0.27546426289661979</v>
      </c>
      <c r="L346" s="187">
        <f>+'2.2.3.7.PrecioCapital'!L151</f>
        <v>0.24805863736714728</v>
      </c>
      <c r="M346" s="187">
        <f>+'2.2.3.7.PrecioCapital'!M151</f>
        <v>0.27220108695002349</v>
      </c>
      <c r="N346" s="187">
        <f>+'2.2.3.7.PrecioCapital'!N151</f>
        <v>0.26849539649740461</v>
      </c>
    </row>
    <row r="347" spans="1:14" x14ac:dyDescent="0.2">
      <c r="A347" s="1"/>
      <c r="B347" s="228" t="s">
        <v>539</v>
      </c>
      <c r="C347" s="187">
        <f>+'2.2.3.7.PrecioCapital'!C152</f>
        <v>0.33707774053189543</v>
      </c>
      <c r="D347" s="187">
        <f>+'2.2.3.7.PrecioCapital'!D152</f>
        <v>0.32355508923681398</v>
      </c>
      <c r="E347" s="187">
        <f>+'2.2.3.7.PrecioCapital'!E152</f>
        <v>0.32306223877560053</v>
      </c>
      <c r="F347" s="187">
        <f>+'2.2.3.7.PrecioCapital'!F152</f>
        <v>0.3392707984858932</v>
      </c>
      <c r="G347" s="187">
        <f>+'2.2.3.7.PrecioCapital'!G152</f>
        <v>0.36538100565642095</v>
      </c>
      <c r="H347" s="187">
        <f>+'2.2.3.7.PrecioCapital'!H152</f>
        <v>0.36538100565642095</v>
      </c>
      <c r="I347" s="187">
        <f>+'2.2.3.7.PrecioCapital'!I152</f>
        <v>0.36538100565642095</v>
      </c>
      <c r="J347" s="187">
        <f>+'2.2.3.7.PrecioCapital'!J152</f>
        <v>0.33666674229120203</v>
      </c>
      <c r="K347" s="187">
        <f>+'2.2.3.7.PrecioCapital'!K152</f>
        <v>0.33666674229120203</v>
      </c>
      <c r="L347" s="187">
        <f>+'2.2.3.7.PrecioCapital'!L152</f>
        <v>0.31123646201951288</v>
      </c>
      <c r="M347" s="187">
        <f>+'2.2.3.7.PrecioCapital'!M152</f>
        <v>0.33520842127176448</v>
      </c>
      <c r="N347" s="187">
        <f>+'2.2.3.7.PrecioCapital'!N152</f>
        <v>0.33151583608040214</v>
      </c>
    </row>
    <row r="348" spans="1:14" x14ac:dyDescent="0.2">
      <c r="A348" s="1"/>
      <c r="B348" s="228" t="s">
        <v>299</v>
      </c>
      <c r="C348" s="187">
        <f>+'2.2.3.7.PrecioCapital'!C153</f>
        <v>0.33707774053189543</v>
      </c>
      <c r="D348" s="187">
        <f>+'2.2.3.7.PrecioCapital'!D153</f>
        <v>0.32355508923681398</v>
      </c>
      <c r="E348" s="187">
        <f>+'2.2.3.7.PrecioCapital'!E153</f>
        <v>0.32306223877560053</v>
      </c>
      <c r="F348" s="187">
        <f>+'2.2.3.7.PrecioCapital'!F153</f>
        <v>0.3392707984858932</v>
      </c>
      <c r="G348" s="187">
        <f>+'2.2.3.7.PrecioCapital'!G153</f>
        <v>0.36538100565642095</v>
      </c>
      <c r="H348" s="187">
        <f>+'2.2.3.7.PrecioCapital'!H153</f>
        <v>0.36538100565642095</v>
      </c>
      <c r="I348" s="187">
        <f>+'2.2.3.7.PrecioCapital'!I153</f>
        <v>0.36538100565642095</v>
      </c>
      <c r="J348" s="187">
        <f>+'2.2.3.7.PrecioCapital'!J153</f>
        <v>0.33666674229120203</v>
      </c>
      <c r="K348" s="187">
        <f>+'2.2.3.7.PrecioCapital'!K153</f>
        <v>0.33666674229120203</v>
      </c>
      <c r="L348" s="187">
        <f>+'2.2.3.7.PrecioCapital'!L153</f>
        <v>0.31123646201951288</v>
      </c>
      <c r="M348" s="187">
        <f>+'2.2.3.7.PrecioCapital'!M153</f>
        <v>0.33520842127176448</v>
      </c>
      <c r="N348" s="187">
        <f>+'2.2.3.7.PrecioCapital'!N153</f>
        <v>0.33151583608040214</v>
      </c>
    </row>
    <row r="349" spans="1:14" x14ac:dyDescent="0.2">
      <c r="A349" s="1"/>
      <c r="B349" s="228" t="s">
        <v>535</v>
      </c>
      <c r="C349" s="187">
        <f>+'2.2.3.7.PrecioCapital'!C154</f>
        <v>0.22250559588456284</v>
      </c>
      <c r="D349" s="187">
        <f>+'2.2.3.7.PrecioCapital'!D154</f>
        <v>0.20527030646136404</v>
      </c>
      <c r="E349" s="187">
        <f>+'2.2.3.7.PrecioCapital'!E154</f>
        <v>0.20509767431478282</v>
      </c>
      <c r="F349" s="187">
        <f>+'2.2.3.7.PrecioCapital'!F154</f>
        <v>0.2219313754032162</v>
      </c>
      <c r="G349" s="187">
        <f>+'2.2.3.7.PrecioCapital'!G154</f>
        <v>0.25513241564654987</v>
      </c>
      <c r="H349" s="187">
        <f>+'2.2.3.7.PrecioCapital'!H154</f>
        <v>0.25513241564654987</v>
      </c>
      <c r="I349" s="187">
        <f>+'2.2.3.7.PrecioCapital'!I154</f>
        <v>0.25513241564654987</v>
      </c>
      <c r="J349" s="187">
        <f>+'2.2.3.7.PrecioCapital'!J154</f>
        <v>0.22786233447861137</v>
      </c>
      <c r="K349" s="187">
        <f>+'2.2.3.7.PrecioCapital'!K154</f>
        <v>0.22786233447861137</v>
      </c>
      <c r="L349" s="187">
        <f>+'2.2.3.7.PrecioCapital'!L154</f>
        <v>0.19892032930419618</v>
      </c>
      <c r="M349" s="187">
        <f>+'2.2.3.7.PrecioCapital'!M154</f>
        <v>0.2231953824775583</v>
      </c>
      <c r="N349" s="187">
        <f>+'2.2.3.7.PrecioCapital'!N154</f>
        <v>0.21947949904396208</v>
      </c>
    </row>
    <row r="350" spans="1:14" x14ac:dyDescent="0.2">
      <c r="A350" s="1"/>
      <c r="B350" s="228" t="s">
        <v>540</v>
      </c>
      <c r="C350" s="187">
        <f>+'2.2.3.7.PrecioCapital'!C155</f>
        <v>0.42300684901739494</v>
      </c>
      <c r="D350" s="187">
        <f>+'2.2.3.7.PrecioCapital'!D155</f>
        <v>0.41226867631840142</v>
      </c>
      <c r="E350" s="187">
        <f>+'2.2.3.7.PrecioCapital'!E155</f>
        <v>0.41153566212121384</v>
      </c>
      <c r="F350" s="187">
        <f>+'2.2.3.7.PrecioCapital'!F155</f>
        <v>0.42727536579790104</v>
      </c>
      <c r="G350" s="187">
        <f>+'2.2.3.7.PrecioCapital'!G155</f>
        <v>0.44806744816382432</v>
      </c>
      <c r="H350" s="187">
        <f>+'2.2.3.7.PrecioCapital'!H155</f>
        <v>0.44806744816382432</v>
      </c>
      <c r="I350" s="187">
        <f>+'2.2.3.7.PrecioCapital'!I155</f>
        <v>0.44806744816382432</v>
      </c>
      <c r="J350" s="187">
        <f>+'2.2.3.7.PrecioCapital'!J155</f>
        <v>0.41827004815064506</v>
      </c>
      <c r="K350" s="187">
        <f>+'2.2.3.7.PrecioCapital'!K155</f>
        <v>0.41827004815064506</v>
      </c>
      <c r="L350" s="187">
        <f>+'2.2.3.7.PrecioCapital'!L155</f>
        <v>0.39547356155600055</v>
      </c>
      <c r="M350" s="187">
        <f>+'2.2.3.7.PrecioCapital'!M155</f>
        <v>0.41921820036741908</v>
      </c>
      <c r="N350" s="187">
        <f>+'2.2.3.7.PrecioCapital'!N155</f>
        <v>0.41554308885773222</v>
      </c>
    </row>
    <row r="351" spans="1:14" x14ac:dyDescent="0.2">
      <c r="A351" s="1"/>
      <c r="B351" s="228" t="s">
        <v>541</v>
      </c>
      <c r="C351" s="187">
        <f>+'2.2.3.7.PrecioCapital'!C156</f>
        <v>0.42300684901739494</v>
      </c>
      <c r="D351" s="187">
        <f>+'2.2.3.7.PrecioCapital'!D156</f>
        <v>0.41226867631840142</v>
      </c>
      <c r="E351" s="187">
        <f>+'2.2.3.7.PrecioCapital'!E156</f>
        <v>0.41153566212121384</v>
      </c>
      <c r="F351" s="187">
        <f>+'2.2.3.7.PrecioCapital'!F156</f>
        <v>0.42727536579790104</v>
      </c>
      <c r="G351" s="187">
        <f>+'2.2.3.7.PrecioCapital'!G156</f>
        <v>0.44806744816382432</v>
      </c>
      <c r="H351" s="187">
        <f>+'2.2.3.7.PrecioCapital'!H156</f>
        <v>0.44806744816382432</v>
      </c>
      <c r="I351" s="187">
        <f>+'2.2.3.7.PrecioCapital'!I156</f>
        <v>0.44806744816382432</v>
      </c>
      <c r="J351" s="187">
        <f>+'2.2.3.7.PrecioCapital'!J156</f>
        <v>0.41827004815064506</v>
      </c>
      <c r="K351" s="187">
        <f>+'2.2.3.7.PrecioCapital'!K156</f>
        <v>0.41827004815064506</v>
      </c>
      <c r="L351" s="187">
        <f>+'2.2.3.7.PrecioCapital'!L156</f>
        <v>0.39547356155600055</v>
      </c>
      <c r="M351" s="187">
        <f>+'2.2.3.7.PrecioCapital'!M156</f>
        <v>0.41921820036741908</v>
      </c>
      <c r="N351" s="187">
        <f>+'2.2.3.7.PrecioCapital'!N156</f>
        <v>0.41554308885773222</v>
      </c>
    </row>
    <row r="352" spans="1:14" x14ac:dyDescent="0.2">
      <c r="A352" s="1"/>
      <c r="B352" s="228" t="s">
        <v>542</v>
      </c>
      <c r="C352" s="187">
        <f>+'2.2.3.7.PrecioCapital'!C157</f>
        <v>0.33707774053189543</v>
      </c>
      <c r="D352" s="187">
        <f>+'2.2.3.7.PrecioCapital'!D157</f>
        <v>0.32355508923681398</v>
      </c>
      <c r="E352" s="187">
        <f>+'2.2.3.7.PrecioCapital'!E157</f>
        <v>0.32306223877560053</v>
      </c>
      <c r="F352" s="187">
        <f>+'2.2.3.7.PrecioCapital'!F157</f>
        <v>0.3392707984858932</v>
      </c>
      <c r="G352" s="187">
        <f>+'2.2.3.7.PrecioCapital'!G157</f>
        <v>0.36538100565642095</v>
      </c>
      <c r="H352" s="187">
        <f>+'2.2.3.7.PrecioCapital'!H157</f>
        <v>0.36538100565642095</v>
      </c>
      <c r="I352" s="187">
        <f>+'2.2.3.7.PrecioCapital'!I157</f>
        <v>0.36538100565642095</v>
      </c>
      <c r="J352" s="187">
        <f>+'2.2.3.7.PrecioCapital'!J157</f>
        <v>0.33666674229120203</v>
      </c>
      <c r="K352" s="187">
        <f>+'2.2.3.7.PrecioCapital'!K157</f>
        <v>0.33666674229120203</v>
      </c>
      <c r="L352" s="187">
        <f>+'2.2.3.7.PrecioCapital'!L157</f>
        <v>0.31123646201951288</v>
      </c>
      <c r="M352" s="187">
        <f>+'2.2.3.7.PrecioCapital'!M157</f>
        <v>0.33520842127176448</v>
      </c>
      <c r="N352" s="187">
        <f>+'2.2.3.7.PrecioCapital'!N157</f>
        <v>0.33151583608040214</v>
      </c>
    </row>
    <row r="353" spans="1:14" x14ac:dyDescent="0.2">
      <c r="A353" s="1"/>
      <c r="B353" s="228" t="s">
        <v>543</v>
      </c>
      <c r="C353" s="187">
        <f>+'2.2.3.7.PrecioCapital'!C158</f>
        <v>0.33707774053189543</v>
      </c>
      <c r="D353" s="187">
        <f>+'2.2.3.7.PrecioCapital'!D158</f>
        <v>0.32355508923681398</v>
      </c>
      <c r="E353" s="187">
        <f>+'2.2.3.7.PrecioCapital'!E158</f>
        <v>0.32306223877560053</v>
      </c>
      <c r="F353" s="187">
        <f>+'2.2.3.7.PrecioCapital'!F158</f>
        <v>0.3392707984858932</v>
      </c>
      <c r="G353" s="187">
        <f>+'2.2.3.7.PrecioCapital'!G158</f>
        <v>0.36538100565642095</v>
      </c>
      <c r="H353" s="187">
        <f>+'2.2.3.7.PrecioCapital'!H158</f>
        <v>0.36538100565642095</v>
      </c>
      <c r="I353" s="187">
        <f>+'2.2.3.7.PrecioCapital'!I158</f>
        <v>0.36538100565642095</v>
      </c>
      <c r="J353" s="187">
        <f>+'2.2.3.7.PrecioCapital'!J158</f>
        <v>0.33666674229120203</v>
      </c>
      <c r="K353" s="187">
        <f>+'2.2.3.7.PrecioCapital'!K158</f>
        <v>0.33666674229120203</v>
      </c>
      <c r="L353" s="187">
        <f>+'2.2.3.7.PrecioCapital'!L158</f>
        <v>0.31123646201951288</v>
      </c>
      <c r="M353" s="187">
        <f>+'2.2.3.7.PrecioCapital'!M158</f>
        <v>0.33520842127176448</v>
      </c>
      <c r="N353" s="187">
        <f>+'2.2.3.7.PrecioCapital'!N158</f>
        <v>0.33151583608040214</v>
      </c>
    </row>
    <row r="354" spans="1:14" x14ac:dyDescent="0.2">
      <c r="A354" s="1"/>
      <c r="B354" s="228" t="s">
        <v>544</v>
      </c>
      <c r="C354" s="187">
        <f>+'2.2.3.7.PrecioCapital'!C159</f>
        <v>0.42300684901739494</v>
      </c>
      <c r="D354" s="187">
        <f>+'2.2.3.7.PrecioCapital'!D159</f>
        <v>0.41226867631840142</v>
      </c>
      <c r="E354" s="187">
        <f>+'2.2.3.7.PrecioCapital'!E159</f>
        <v>0.41153566212121384</v>
      </c>
      <c r="F354" s="187">
        <f>+'2.2.3.7.PrecioCapital'!F159</f>
        <v>0.42727536579790104</v>
      </c>
      <c r="G354" s="187">
        <f>+'2.2.3.7.PrecioCapital'!G159</f>
        <v>0.44806744816382432</v>
      </c>
      <c r="H354" s="187">
        <f>+'2.2.3.7.PrecioCapital'!H159</f>
        <v>0.44806744816382432</v>
      </c>
      <c r="I354" s="187">
        <f>+'2.2.3.7.PrecioCapital'!I159</f>
        <v>0.44806744816382432</v>
      </c>
      <c r="J354" s="187">
        <f>+'2.2.3.7.PrecioCapital'!J159</f>
        <v>0.41827004815064506</v>
      </c>
      <c r="K354" s="187">
        <f>+'2.2.3.7.PrecioCapital'!K159</f>
        <v>0.41827004815064506</v>
      </c>
      <c r="L354" s="187">
        <f>+'2.2.3.7.PrecioCapital'!L159</f>
        <v>0.39547356155600055</v>
      </c>
      <c r="M354" s="187">
        <f>+'2.2.3.7.PrecioCapital'!M159</f>
        <v>0.41921820036741908</v>
      </c>
      <c r="N354" s="187">
        <f>+'2.2.3.7.PrecioCapital'!N159</f>
        <v>0.41554308885773222</v>
      </c>
    </row>
    <row r="355" spans="1:14" x14ac:dyDescent="0.2">
      <c r="A355" s="1"/>
      <c r="B355" s="228" t="s">
        <v>545</v>
      </c>
      <c r="C355" s="187">
        <f>+'2.2.3.7.PrecioCapital'!C160</f>
        <v>0.42300684901739494</v>
      </c>
      <c r="D355" s="187">
        <f>+'2.2.3.7.PrecioCapital'!D160</f>
        <v>0.41226867631840142</v>
      </c>
      <c r="E355" s="187">
        <f>+'2.2.3.7.PrecioCapital'!E160</f>
        <v>0.41153566212121384</v>
      </c>
      <c r="F355" s="187">
        <f>+'2.2.3.7.PrecioCapital'!F160</f>
        <v>0.42727536579790104</v>
      </c>
      <c r="G355" s="187">
        <f>+'2.2.3.7.PrecioCapital'!G160</f>
        <v>0.44806744816382432</v>
      </c>
      <c r="H355" s="187">
        <f>+'2.2.3.7.PrecioCapital'!H160</f>
        <v>0.44806744816382432</v>
      </c>
      <c r="I355" s="187">
        <f>+'2.2.3.7.PrecioCapital'!I160</f>
        <v>0.44806744816382432</v>
      </c>
      <c r="J355" s="187">
        <f>+'2.2.3.7.PrecioCapital'!J160</f>
        <v>0.41827004815064506</v>
      </c>
      <c r="K355" s="187">
        <f>+'2.2.3.7.PrecioCapital'!K160</f>
        <v>0.41827004815064506</v>
      </c>
      <c r="L355" s="187">
        <f>+'2.2.3.7.PrecioCapital'!L160</f>
        <v>0.39547356155600055</v>
      </c>
      <c r="M355" s="187">
        <f>+'2.2.3.7.PrecioCapital'!M160</f>
        <v>0.41921820036741908</v>
      </c>
      <c r="N355" s="187">
        <f>+'2.2.3.7.PrecioCapital'!N160</f>
        <v>0.41554308885773222</v>
      </c>
    </row>
    <row r="356" spans="1:14" x14ac:dyDescent="0.2">
      <c r="A356" s="1"/>
      <c r="B356" s="228" t="s">
        <v>546</v>
      </c>
      <c r="C356" s="187">
        <f>+'2.2.3.7.PrecioCapital'!C161</f>
        <v>0.33707774053189543</v>
      </c>
      <c r="D356" s="187">
        <f>+'2.2.3.7.PrecioCapital'!D161</f>
        <v>0.32355508923681398</v>
      </c>
      <c r="E356" s="187">
        <f>+'2.2.3.7.PrecioCapital'!E161</f>
        <v>0.32306223877560053</v>
      </c>
      <c r="F356" s="187">
        <f>+'2.2.3.7.PrecioCapital'!F161</f>
        <v>0.3392707984858932</v>
      </c>
      <c r="G356" s="187">
        <f>+'2.2.3.7.PrecioCapital'!G161</f>
        <v>0.36538100565642095</v>
      </c>
      <c r="H356" s="187">
        <f>+'2.2.3.7.PrecioCapital'!H161</f>
        <v>0.36538100565642095</v>
      </c>
      <c r="I356" s="187">
        <f>+'2.2.3.7.PrecioCapital'!I161</f>
        <v>0.36538100565642095</v>
      </c>
      <c r="J356" s="187">
        <f>+'2.2.3.7.PrecioCapital'!J161</f>
        <v>0.33666674229120203</v>
      </c>
      <c r="K356" s="187">
        <f>+'2.2.3.7.PrecioCapital'!K161</f>
        <v>0.33666674229120203</v>
      </c>
      <c r="L356" s="187">
        <f>+'2.2.3.7.PrecioCapital'!L161</f>
        <v>0.31123646201951288</v>
      </c>
      <c r="M356" s="187">
        <f>+'2.2.3.7.PrecioCapital'!M161</f>
        <v>0.33520842127176448</v>
      </c>
      <c r="N356" s="187">
        <f>+'2.2.3.7.PrecioCapital'!N161</f>
        <v>0.33151583608040214</v>
      </c>
    </row>
    <row r="357" spans="1:14" x14ac:dyDescent="0.2">
      <c r="A357" s="1"/>
      <c r="B357" s="228" t="s">
        <v>547</v>
      </c>
      <c r="C357" s="187">
        <f>+'2.2.3.7.PrecioCapital'!C162</f>
        <v>0.33707774053189543</v>
      </c>
      <c r="D357" s="187">
        <f>+'2.2.3.7.PrecioCapital'!D162</f>
        <v>0.32355508923681398</v>
      </c>
      <c r="E357" s="187">
        <f>+'2.2.3.7.PrecioCapital'!E162</f>
        <v>0.32306223877560053</v>
      </c>
      <c r="F357" s="187">
        <f>+'2.2.3.7.PrecioCapital'!F162</f>
        <v>0.3392707984858932</v>
      </c>
      <c r="G357" s="187">
        <f>+'2.2.3.7.PrecioCapital'!G162</f>
        <v>0.36538100565642095</v>
      </c>
      <c r="H357" s="187">
        <f>+'2.2.3.7.PrecioCapital'!H162</f>
        <v>0.36538100565642095</v>
      </c>
      <c r="I357" s="187">
        <f>+'2.2.3.7.PrecioCapital'!I162</f>
        <v>0.36538100565642095</v>
      </c>
      <c r="J357" s="187">
        <f>+'2.2.3.7.PrecioCapital'!J162</f>
        <v>0.33666674229120203</v>
      </c>
      <c r="K357" s="187">
        <f>+'2.2.3.7.PrecioCapital'!K162</f>
        <v>0.33666674229120203</v>
      </c>
      <c r="L357" s="187">
        <f>+'2.2.3.7.PrecioCapital'!L162</f>
        <v>0.31123646201951288</v>
      </c>
      <c r="M357" s="187">
        <f>+'2.2.3.7.PrecioCapital'!M162</f>
        <v>0.33520842127176448</v>
      </c>
      <c r="N357" s="187">
        <f>+'2.2.3.7.PrecioCapital'!N162</f>
        <v>0.33151583608040214</v>
      </c>
    </row>
    <row r="358" spans="1:14" x14ac:dyDescent="0.2">
      <c r="A358" s="1"/>
      <c r="B358" s="228" t="s">
        <v>548</v>
      </c>
      <c r="C358" s="187">
        <f>+'2.2.3.7.PrecioCapital'!C163</f>
        <v>0.33707774053189543</v>
      </c>
      <c r="D358" s="187">
        <f>+'2.2.3.7.PrecioCapital'!D163</f>
        <v>0.32355508923681398</v>
      </c>
      <c r="E358" s="187">
        <f>+'2.2.3.7.PrecioCapital'!E163</f>
        <v>0.32306223877560053</v>
      </c>
      <c r="F358" s="187">
        <f>+'2.2.3.7.PrecioCapital'!F163</f>
        <v>0.3392707984858932</v>
      </c>
      <c r="G358" s="187">
        <f>+'2.2.3.7.PrecioCapital'!G163</f>
        <v>0.36538100565642095</v>
      </c>
      <c r="H358" s="187">
        <f>+'2.2.3.7.PrecioCapital'!H163</f>
        <v>0.36538100565642095</v>
      </c>
      <c r="I358" s="187">
        <f>+'2.2.3.7.PrecioCapital'!I163</f>
        <v>0.36538100565642095</v>
      </c>
      <c r="J358" s="187">
        <f>+'2.2.3.7.PrecioCapital'!J163</f>
        <v>0.33666674229120203</v>
      </c>
      <c r="K358" s="187">
        <f>+'2.2.3.7.PrecioCapital'!K163</f>
        <v>0.33666674229120203</v>
      </c>
      <c r="L358" s="187">
        <f>+'2.2.3.7.PrecioCapital'!L163</f>
        <v>0.31123646201951288</v>
      </c>
      <c r="M358" s="187">
        <f>+'2.2.3.7.PrecioCapital'!M163</f>
        <v>0.33520842127176448</v>
      </c>
      <c r="N358" s="187">
        <f>+'2.2.3.7.PrecioCapital'!N163</f>
        <v>0.33151583608040214</v>
      </c>
    </row>
    <row r="359" spans="1:14" x14ac:dyDescent="0.2">
      <c r="A359" s="1"/>
      <c r="B359" s="228" t="s">
        <v>549</v>
      </c>
      <c r="C359" s="187">
        <f>+'2.2.3.7.PrecioCapital'!C164</f>
        <v>0.33707774053189543</v>
      </c>
      <c r="D359" s="187">
        <f>+'2.2.3.7.PrecioCapital'!D164</f>
        <v>0.32355508923681398</v>
      </c>
      <c r="E359" s="187">
        <f>+'2.2.3.7.PrecioCapital'!E164</f>
        <v>0.32306223877560053</v>
      </c>
      <c r="F359" s="187">
        <f>+'2.2.3.7.PrecioCapital'!F164</f>
        <v>0.3392707984858932</v>
      </c>
      <c r="G359" s="187">
        <f>+'2.2.3.7.PrecioCapital'!G164</f>
        <v>0.36538100565642095</v>
      </c>
      <c r="H359" s="187">
        <f>+'2.2.3.7.PrecioCapital'!H164</f>
        <v>0.36538100565642095</v>
      </c>
      <c r="I359" s="187">
        <f>+'2.2.3.7.PrecioCapital'!I164</f>
        <v>0.36538100565642095</v>
      </c>
      <c r="J359" s="187">
        <f>+'2.2.3.7.PrecioCapital'!J164</f>
        <v>0.33666674229120203</v>
      </c>
      <c r="K359" s="187">
        <f>+'2.2.3.7.PrecioCapital'!K164</f>
        <v>0.33666674229120203</v>
      </c>
      <c r="L359" s="187">
        <f>+'2.2.3.7.PrecioCapital'!L164</f>
        <v>0.31123646201951288</v>
      </c>
      <c r="M359" s="187">
        <f>+'2.2.3.7.PrecioCapital'!M164</f>
        <v>0.33520842127176448</v>
      </c>
      <c r="N359" s="187">
        <f>+'2.2.3.7.PrecioCapital'!N164</f>
        <v>0.33151583608040214</v>
      </c>
    </row>
    <row r="360" spans="1:14" x14ac:dyDescent="0.2">
      <c r="A360" s="1"/>
      <c r="B360" s="228" t="s">
        <v>550</v>
      </c>
      <c r="C360" s="187">
        <f>+'2.2.3.7.PrecioCapital'!C165</f>
        <v>0.33707774053189543</v>
      </c>
      <c r="D360" s="187">
        <f>+'2.2.3.7.PrecioCapital'!D165</f>
        <v>0.32355508923681398</v>
      </c>
      <c r="E360" s="187">
        <f>+'2.2.3.7.PrecioCapital'!E165</f>
        <v>0.32306223877560053</v>
      </c>
      <c r="F360" s="187">
        <f>+'2.2.3.7.PrecioCapital'!F165</f>
        <v>0.3392707984858932</v>
      </c>
      <c r="G360" s="187">
        <f>+'2.2.3.7.PrecioCapital'!G165</f>
        <v>0.36538100565642095</v>
      </c>
      <c r="H360" s="187">
        <f>+'2.2.3.7.PrecioCapital'!H165</f>
        <v>0.36538100565642095</v>
      </c>
      <c r="I360" s="187">
        <f>+'2.2.3.7.PrecioCapital'!I165</f>
        <v>0.36538100565642095</v>
      </c>
      <c r="J360" s="187">
        <f>+'2.2.3.7.PrecioCapital'!J165</f>
        <v>0.33666674229120203</v>
      </c>
      <c r="K360" s="187">
        <f>+'2.2.3.7.PrecioCapital'!K165</f>
        <v>0.33666674229120203</v>
      </c>
      <c r="L360" s="187">
        <f>+'2.2.3.7.PrecioCapital'!L165</f>
        <v>0.31123646201951288</v>
      </c>
      <c r="M360" s="187">
        <f>+'2.2.3.7.PrecioCapital'!M165</f>
        <v>0.33520842127176448</v>
      </c>
      <c r="N360" s="187">
        <f>+'2.2.3.7.PrecioCapital'!N165</f>
        <v>0.33151583608040214</v>
      </c>
    </row>
    <row r="361" spans="1:14" x14ac:dyDescent="0.2">
      <c r="A361" s="1"/>
      <c r="B361" s="228" t="s">
        <v>551</v>
      </c>
      <c r="C361" s="187">
        <f>+'2.2.3.7.PrecioCapital'!C166</f>
        <v>0.22250559588456284</v>
      </c>
      <c r="D361" s="187">
        <f>+'2.2.3.7.PrecioCapital'!D166</f>
        <v>0.20527030646136404</v>
      </c>
      <c r="E361" s="187">
        <f>+'2.2.3.7.PrecioCapital'!E166</f>
        <v>0.20509767431478282</v>
      </c>
      <c r="F361" s="187">
        <f>+'2.2.3.7.PrecioCapital'!F166</f>
        <v>0.2219313754032162</v>
      </c>
      <c r="G361" s="187">
        <f>+'2.2.3.7.PrecioCapital'!G166</f>
        <v>0.25513241564654987</v>
      </c>
      <c r="H361" s="187">
        <f>+'2.2.3.7.PrecioCapital'!H166</f>
        <v>0.25513241564654987</v>
      </c>
      <c r="I361" s="187">
        <f>+'2.2.3.7.PrecioCapital'!I166</f>
        <v>0.25513241564654987</v>
      </c>
      <c r="J361" s="187">
        <f>+'2.2.3.7.PrecioCapital'!J166</f>
        <v>0.22786233447861137</v>
      </c>
      <c r="K361" s="187">
        <f>+'2.2.3.7.PrecioCapital'!K166</f>
        <v>0.22786233447861137</v>
      </c>
      <c r="L361" s="187">
        <f>+'2.2.3.7.PrecioCapital'!L166</f>
        <v>0.19892032930419618</v>
      </c>
      <c r="M361" s="187">
        <f>+'2.2.3.7.PrecioCapital'!M166</f>
        <v>0.2231953824775583</v>
      </c>
      <c r="N361" s="187">
        <f>+'2.2.3.7.PrecioCapital'!N166</f>
        <v>0.21947949904396208</v>
      </c>
    </row>
    <row r="362" spans="1:14" x14ac:dyDescent="0.2">
      <c r="A362" s="1"/>
      <c r="B362" s="228" t="s">
        <v>416</v>
      </c>
      <c r="C362" s="187">
        <f>+'2.2.3.7.PrecioCapital'!C167</f>
        <v>0.33707774053189543</v>
      </c>
      <c r="D362" s="187">
        <f>+'2.2.3.7.PrecioCapital'!D167</f>
        <v>0.32355508923681398</v>
      </c>
      <c r="E362" s="187">
        <f>+'2.2.3.7.PrecioCapital'!E167</f>
        <v>0.32306223877560053</v>
      </c>
      <c r="F362" s="187">
        <f>+'2.2.3.7.PrecioCapital'!F167</f>
        <v>0.3392707984858932</v>
      </c>
      <c r="G362" s="187">
        <f>+'2.2.3.7.PrecioCapital'!G167</f>
        <v>0.36538100565642095</v>
      </c>
      <c r="H362" s="187">
        <f>+'2.2.3.7.PrecioCapital'!H167</f>
        <v>0.36538100565642095</v>
      </c>
      <c r="I362" s="187">
        <f>+'2.2.3.7.PrecioCapital'!I167</f>
        <v>0.36538100565642095</v>
      </c>
      <c r="J362" s="187">
        <f>+'2.2.3.7.PrecioCapital'!J167</f>
        <v>0.33666674229120203</v>
      </c>
      <c r="K362" s="187">
        <f>+'2.2.3.7.PrecioCapital'!K167</f>
        <v>0.33666674229120203</v>
      </c>
      <c r="L362" s="187">
        <f>+'2.2.3.7.PrecioCapital'!L167</f>
        <v>0.31123646201951288</v>
      </c>
      <c r="M362" s="187">
        <f>+'2.2.3.7.PrecioCapital'!M167</f>
        <v>0.33520842127176448</v>
      </c>
      <c r="N362" s="187">
        <f>+'2.2.3.7.PrecioCapital'!N167</f>
        <v>0.33151583608040214</v>
      </c>
    </row>
    <row r="363" spans="1:14" x14ac:dyDescent="0.2">
      <c r="A363" s="1"/>
      <c r="B363" s="228" t="s">
        <v>487</v>
      </c>
      <c r="C363" s="187">
        <f>+'2.2.3.7.PrecioCapital'!C168</f>
        <v>0.33707774053189543</v>
      </c>
      <c r="D363" s="187">
        <f>+'2.2.3.7.PrecioCapital'!D168</f>
        <v>0.32355508923681398</v>
      </c>
      <c r="E363" s="187">
        <f>+'2.2.3.7.PrecioCapital'!E168</f>
        <v>0.32306223877560053</v>
      </c>
      <c r="F363" s="187">
        <f>+'2.2.3.7.PrecioCapital'!F168</f>
        <v>0.3392707984858932</v>
      </c>
      <c r="G363" s="187">
        <f>+'2.2.3.7.PrecioCapital'!G168</f>
        <v>0.36538100565642095</v>
      </c>
      <c r="H363" s="187">
        <f>+'2.2.3.7.PrecioCapital'!H168</f>
        <v>0.36538100565642095</v>
      </c>
      <c r="I363" s="187">
        <f>+'2.2.3.7.PrecioCapital'!I168</f>
        <v>0.36538100565642095</v>
      </c>
      <c r="J363" s="187">
        <f>+'2.2.3.7.PrecioCapital'!J168</f>
        <v>0.33666674229120203</v>
      </c>
      <c r="K363" s="187">
        <f>+'2.2.3.7.PrecioCapital'!K168</f>
        <v>0.33666674229120203</v>
      </c>
      <c r="L363" s="187">
        <f>+'2.2.3.7.PrecioCapital'!L168</f>
        <v>0.31123646201951288</v>
      </c>
      <c r="M363" s="187">
        <f>+'2.2.3.7.PrecioCapital'!M168</f>
        <v>0.33520842127176448</v>
      </c>
      <c r="N363" s="187">
        <f>+'2.2.3.7.PrecioCapital'!N168</f>
        <v>0.33151583608040214</v>
      </c>
    </row>
    <row r="364" spans="1:14" x14ac:dyDescent="0.2">
      <c r="A364" s="1"/>
      <c r="B364" s="228" t="s">
        <v>552</v>
      </c>
      <c r="C364" s="187">
        <f>+'2.2.3.7.PrecioCapital'!C169</f>
        <v>0.19744293924295886</v>
      </c>
      <c r="D364" s="187">
        <f>+'2.2.3.7.PrecioCapital'!D169</f>
        <v>0.17939551022923436</v>
      </c>
      <c r="E364" s="187">
        <f>+'2.2.3.7.PrecioCapital'!E169</f>
        <v>0.17929292583897893</v>
      </c>
      <c r="F364" s="187">
        <f>+'2.2.3.7.PrecioCapital'!F169</f>
        <v>0.1962633766038806</v>
      </c>
      <c r="G364" s="187">
        <f>+'2.2.3.7.PrecioCapital'!G169</f>
        <v>0.23101553658189056</v>
      </c>
      <c r="H364" s="187">
        <f>+'2.2.3.7.PrecioCapital'!H169</f>
        <v>0.23101553658189056</v>
      </c>
      <c r="I364" s="187">
        <f>+'2.2.3.7.PrecioCapital'!I169</f>
        <v>0.23101553658189056</v>
      </c>
      <c r="J364" s="187">
        <f>+'2.2.3.7.PrecioCapital'!J169</f>
        <v>0.20406137026960716</v>
      </c>
      <c r="K364" s="187">
        <f>+'2.2.3.7.PrecioCapital'!K169</f>
        <v>0.20406137026960716</v>
      </c>
      <c r="L364" s="187">
        <f>+'2.2.3.7.PrecioCapital'!L169</f>
        <v>0.17435117527272068</v>
      </c>
      <c r="M364" s="187">
        <f>+'2.2.3.7.PrecioCapital'!M169</f>
        <v>0.19869253024132569</v>
      </c>
      <c r="N364" s="187">
        <f>+'2.2.3.7.PrecioCapital'!N169</f>
        <v>0.19497155031724081</v>
      </c>
    </row>
    <row r="365" spans="1:14" x14ac:dyDescent="0.2">
      <c r="A365" s="1"/>
      <c r="B365" s="228" t="s">
        <v>553</v>
      </c>
      <c r="C365" s="187">
        <f>+'2.2.3.7.PrecioCapital'!C170</f>
        <v>0.22250559588456284</v>
      </c>
      <c r="D365" s="187">
        <f>+'2.2.3.7.PrecioCapital'!D170</f>
        <v>0.20527030646136404</v>
      </c>
      <c r="E365" s="187">
        <f>+'2.2.3.7.PrecioCapital'!E170</f>
        <v>0.20509767431478282</v>
      </c>
      <c r="F365" s="187">
        <f>+'2.2.3.7.PrecioCapital'!F170</f>
        <v>0.2219313754032162</v>
      </c>
      <c r="G365" s="187">
        <f>+'2.2.3.7.PrecioCapital'!G170</f>
        <v>0.25513241564654987</v>
      </c>
      <c r="H365" s="187">
        <f>+'2.2.3.7.PrecioCapital'!H170</f>
        <v>0.25513241564654987</v>
      </c>
      <c r="I365" s="187">
        <f>+'2.2.3.7.PrecioCapital'!I170</f>
        <v>0.25513241564654987</v>
      </c>
      <c r="J365" s="187">
        <f>+'2.2.3.7.PrecioCapital'!J170</f>
        <v>0.22786233447861137</v>
      </c>
      <c r="K365" s="187">
        <f>+'2.2.3.7.PrecioCapital'!K170</f>
        <v>0.22786233447861137</v>
      </c>
      <c r="L365" s="187">
        <f>+'2.2.3.7.PrecioCapital'!L170</f>
        <v>0.19892032930419618</v>
      </c>
      <c r="M365" s="187">
        <f>+'2.2.3.7.PrecioCapital'!M170</f>
        <v>0.2231953824775583</v>
      </c>
      <c r="N365" s="187">
        <f>+'2.2.3.7.PrecioCapital'!N170</f>
        <v>0.21947949904396208</v>
      </c>
    </row>
    <row r="366" spans="1:14" x14ac:dyDescent="0.2">
      <c r="A366" s="1"/>
      <c r="B366" s="225" t="s">
        <v>320</v>
      </c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</row>
    <row r="367" spans="1:14" x14ac:dyDescent="0.2">
      <c r="A367" s="1"/>
      <c r="B367" s="227" t="s">
        <v>315</v>
      </c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</row>
    <row r="368" spans="1:14" x14ac:dyDescent="0.2">
      <c r="A368" s="1"/>
      <c r="B368" s="228" t="s">
        <v>417</v>
      </c>
      <c r="C368" s="187">
        <f>+'2.2.3.7.PrecioCapital'!C173</f>
        <v>0.14593328926153312</v>
      </c>
      <c r="D368" s="187">
        <f>+'2.2.3.7.PrecioCapital'!D173</f>
        <v>0.18223305395809944</v>
      </c>
      <c r="E368" s="187">
        <f>+'2.2.3.7.PrecioCapital'!E173</f>
        <v>0.20422867208808643</v>
      </c>
      <c r="F368" s="187">
        <f>+'2.2.3.7.PrecioCapital'!F173</f>
        <v>0.22960435123183817</v>
      </c>
      <c r="G368" s="187">
        <f>+'2.2.3.7.PrecioCapital'!G173</f>
        <v>0.27723142612650109</v>
      </c>
      <c r="H368" s="187">
        <f>+'2.2.3.7.PrecioCapital'!H173</f>
        <v>0.27723142612650109</v>
      </c>
      <c r="I368" s="187">
        <f>+'2.2.3.7.PrecioCapital'!I173</f>
        <v>0.27723142612650109</v>
      </c>
      <c r="J368" s="187">
        <f>+'2.2.3.7.PrecioCapital'!J173</f>
        <v>0.20459609068520535</v>
      </c>
      <c r="K368" s="187">
        <f>+'2.2.3.7.PrecioCapital'!K173</f>
        <v>0.20459609068520535</v>
      </c>
      <c r="L368" s="187">
        <f>+'2.2.3.7.PrecioCapital'!L173</f>
        <v>0.10099133173029262</v>
      </c>
      <c r="M368" s="187">
        <f>+'2.2.3.7.PrecioCapital'!M173</f>
        <v>0.14388628564206998</v>
      </c>
      <c r="N368" s="187">
        <f>+'2.2.3.7.PrecioCapital'!N173</f>
        <v>0.20267242714935299</v>
      </c>
    </row>
    <row r="369" spans="1:14" x14ac:dyDescent="0.2">
      <c r="A369" s="1"/>
      <c r="B369" s="227" t="s">
        <v>317</v>
      </c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</row>
    <row r="370" spans="1:14" x14ac:dyDescent="0.2">
      <c r="A370" s="1"/>
      <c r="B370" s="228" t="s">
        <v>554</v>
      </c>
      <c r="C370" s="187">
        <f>+'2.2.3.7.PrecioCapital'!C175</f>
        <v>0.33707774053189543</v>
      </c>
      <c r="D370" s="187">
        <f>+'2.2.3.7.PrecioCapital'!D175</f>
        <v>0.32355508923681398</v>
      </c>
      <c r="E370" s="187">
        <f>+'2.2.3.7.PrecioCapital'!E175</f>
        <v>0.32306223877560053</v>
      </c>
      <c r="F370" s="187">
        <f>+'2.2.3.7.PrecioCapital'!F175</f>
        <v>0.3392707984858932</v>
      </c>
      <c r="G370" s="187">
        <f>+'2.2.3.7.PrecioCapital'!G175</f>
        <v>0.36538100565642095</v>
      </c>
      <c r="H370" s="187">
        <f>+'2.2.3.7.PrecioCapital'!H175</f>
        <v>0.36538100565642095</v>
      </c>
      <c r="I370" s="187">
        <f>+'2.2.3.7.PrecioCapital'!I175</f>
        <v>0.36538100565642095</v>
      </c>
      <c r="J370" s="187">
        <f>+'2.2.3.7.PrecioCapital'!J175</f>
        <v>0.33666674229120203</v>
      </c>
      <c r="K370" s="187">
        <f>+'2.2.3.7.PrecioCapital'!K175</f>
        <v>0.33666674229120203</v>
      </c>
      <c r="L370" s="187">
        <f>+'2.2.3.7.PrecioCapital'!L175</f>
        <v>0.31123646201951288</v>
      </c>
      <c r="M370" s="187">
        <f>+'2.2.3.7.PrecioCapital'!M175</f>
        <v>0.33520842127176448</v>
      </c>
      <c r="N370" s="187">
        <f>+'2.2.3.7.PrecioCapital'!N175</f>
        <v>0.33151583608040214</v>
      </c>
    </row>
    <row r="371" spans="1:14" x14ac:dyDescent="0.2">
      <c r="A371" s="1"/>
      <c r="B371" s="228" t="s">
        <v>555</v>
      </c>
      <c r="C371" s="187">
        <f>+'2.2.3.7.PrecioCapital'!C176</f>
        <v>0.33707774053189543</v>
      </c>
      <c r="D371" s="187">
        <f>+'2.2.3.7.PrecioCapital'!D176</f>
        <v>0.32355508923681398</v>
      </c>
      <c r="E371" s="187">
        <f>+'2.2.3.7.PrecioCapital'!E176</f>
        <v>0.32306223877560053</v>
      </c>
      <c r="F371" s="187">
        <f>+'2.2.3.7.PrecioCapital'!F176</f>
        <v>0.3392707984858932</v>
      </c>
      <c r="G371" s="187">
        <f>+'2.2.3.7.PrecioCapital'!G176</f>
        <v>0.36538100565642095</v>
      </c>
      <c r="H371" s="187">
        <f>+'2.2.3.7.PrecioCapital'!H176</f>
        <v>0.36538100565642095</v>
      </c>
      <c r="I371" s="187">
        <f>+'2.2.3.7.PrecioCapital'!I176</f>
        <v>0.36538100565642095</v>
      </c>
      <c r="J371" s="187">
        <f>+'2.2.3.7.PrecioCapital'!J176</f>
        <v>0.33666674229120203</v>
      </c>
      <c r="K371" s="187">
        <f>+'2.2.3.7.PrecioCapital'!K176</f>
        <v>0.33666674229120203</v>
      </c>
      <c r="L371" s="187">
        <f>+'2.2.3.7.PrecioCapital'!L176</f>
        <v>0.31123646201951288</v>
      </c>
      <c r="M371" s="187">
        <f>+'2.2.3.7.PrecioCapital'!M176</f>
        <v>0.33520842127176448</v>
      </c>
      <c r="N371" s="187">
        <f>+'2.2.3.7.PrecioCapital'!N176</f>
        <v>0.33151583608040214</v>
      </c>
    </row>
    <row r="372" spans="1:14" x14ac:dyDescent="0.2">
      <c r="A372" s="1"/>
      <c r="B372" s="228" t="s">
        <v>556</v>
      </c>
      <c r="C372" s="187">
        <f>+'2.2.3.7.PrecioCapital'!C177</f>
        <v>0.33707774053189543</v>
      </c>
      <c r="D372" s="187">
        <f>+'2.2.3.7.PrecioCapital'!D177</f>
        <v>0.32355508923681398</v>
      </c>
      <c r="E372" s="187">
        <f>+'2.2.3.7.PrecioCapital'!E177</f>
        <v>0.32306223877560053</v>
      </c>
      <c r="F372" s="187">
        <f>+'2.2.3.7.PrecioCapital'!F177</f>
        <v>0.3392707984858932</v>
      </c>
      <c r="G372" s="187">
        <f>+'2.2.3.7.PrecioCapital'!G177</f>
        <v>0.36538100565642095</v>
      </c>
      <c r="H372" s="187">
        <f>+'2.2.3.7.PrecioCapital'!H177</f>
        <v>0.36538100565642095</v>
      </c>
      <c r="I372" s="187">
        <f>+'2.2.3.7.PrecioCapital'!I177</f>
        <v>0.36538100565642095</v>
      </c>
      <c r="J372" s="187">
        <f>+'2.2.3.7.PrecioCapital'!J177</f>
        <v>0.33666674229120203</v>
      </c>
      <c r="K372" s="187">
        <f>+'2.2.3.7.PrecioCapital'!K177</f>
        <v>0.33666674229120203</v>
      </c>
      <c r="L372" s="187">
        <f>+'2.2.3.7.PrecioCapital'!L177</f>
        <v>0.31123646201951288</v>
      </c>
      <c r="M372" s="187">
        <f>+'2.2.3.7.PrecioCapital'!M177</f>
        <v>0.33520842127176448</v>
      </c>
      <c r="N372" s="187">
        <f>+'2.2.3.7.PrecioCapital'!N177</f>
        <v>0.33151583608040214</v>
      </c>
    </row>
    <row r="373" spans="1:14" x14ac:dyDescent="0.2">
      <c r="A373" s="1"/>
      <c r="B373" s="228" t="s">
        <v>557</v>
      </c>
      <c r="C373" s="187">
        <f>+'2.2.3.7.PrecioCapital'!C178</f>
        <v>0.33707774053189543</v>
      </c>
      <c r="D373" s="187">
        <f>+'2.2.3.7.PrecioCapital'!D178</f>
        <v>0.32355508923681398</v>
      </c>
      <c r="E373" s="187">
        <f>+'2.2.3.7.PrecioCapital'!E178</f>
        <v>0.32306223877560053</v>
      </c>
      <c r="F373" s="187">
        <f>+'2.2.3.7.PrecioCapital'!F178</f>
        <v>0.3392707984858932</v>
      </c>
      <c r="G373" s="187">
        <f>+'2.2.3.7.PrecioCapital'!G178</f>
        <v>0.36538100565642095</v>
      </c>
      <c r="H373" s="187">
        <f>+'2.2.3.7.PrecioCapital'!H178</f>
        <v>0.36538100565642095</v>
      </c>
      <c r="I373" s="187">
        <f>+'2.2.3.7.PrecioCapital'!I178</f>
        <v>0.36538100565642095</v>
      </c>
      <c r="J373" s="187">
        <f>+'2.2.3.7.PrecioCapital'!J178</f>
        <v>0.33666674229120203</v>
      </c>
      <c r="K373" s="187">
        <f>+'2.2.3.7.PrecioCapital'!K178</f>
        <v>0.33666674229120203</v>
      </c>
      <c r="L373" s="187">
        <f>+'2.2.3.7.PrecioCapital'!L178</f>
        <v>0.31123646201951288</v>
      </c>
      <c r="M373" s="187">
        <f>+'2.2.3.7.PrecioCapital'!M178</f>
        <v>0.33520842127176448</v>
      </c>
      <c r="N373" s="187">
        <f>+'2.2.3.7.PrecioCapital'!N178</f>
        <v>0.33151583608040214</v>
      </c>
    </row>
    <row r="374" spans="1:14" x14ac:dyDescent="0.2">
      <c r="A374" s="1"/>
      <c r="B374" s="228" t="s">
        <v>558</v>
      </c>
      <c r="C374" s="187">
        <f>+'2.2.3.7.PrecioCapital'!C179</f>
        <v>0.33707774053189543</v>
      </c>
      <c r="D374" s="187">
        <f>+'2.2.3.7.PrecioCapital'!D179</f>
        <v>0.32355508923681398</v>
      </c>
      <c r="E374" s="187">
        <f>+'2.2.3.7.PrecioCapital'!E179</f>
        <v>0.32306223877560053</v>
      </c>
      <c r="F374" s="187">
        <f>+'2.2.3.7.PrecioCapital'!F179</f>
        <v>0.3392707984858932</v>
      </c>
      <c r="G374" s="187">
        <f>+'2.2.3.7.PrecioCapital'!G179</f>
        <v>0.36538100565642095</v>
      </c>
      <c r="H374" s="187">
        <f>+'2.2.3.7.PrecioCapital'!H179</f>
        <v>0.36538100565642095</v>
      </c>
      <c r="I374" s="187">
        <f>+'2.2.3.7.PrecioCapital'!I179</f>
        <v>0.36538100565642095</v>
      </c>
      <c r="J374" s="187">
        <f>+'2.2.3.7.PrecioCapital'!J179</f>
        <v>0.33666674229120203</v>
      </c>
      <c r="K374" s="187">
        <f>+'2.2.3.7.PrecioCapital'!K179</f>
        <v>0.33666674229120203</v>
      </c>
      <c r="L374" s="187">
        <f>+'2.2.3.7.PrecioCapital'!L179</f>
        <v>0.31123646201951288</v>
      </c>
      <c r="M374" s="187">
        <f>+'2.2.3.7.PrecioCapital'!M179</f>
        <v>0.33520842127176448</v>
      </c>
      <c r="N374" s="187">
        <f>+'2.2.3.7.PrecioCapital'!N179</f>
        <v>0.33151583608040214</v>
      </c>
    </row>
    <row r="375" spans="1:14" x14ac:dyDescent="0.2">
      <c r="A375" s="1"/>
      <c r="B375" s="228" t="s">
        <v>321</v>
      </c>
      <c r="C375" s="187">
        <f>+'2.2.3.7.PrecioCapital'!C180</f>
        <v>0.33707774053189543</v>
      </c>
      <c r="D375" s="187">
        <f>+'2.2.3.7.PrecioCapital'!D180</f>
        <v>0.32355508923681398</v>
      </c>
      <c r="E375" s="187">
        <f>+'2.2.3.7.PrecioCapital'!E180</f>
        <v>0.32306223877560053</v>
      </c>
      <c r="F375" s="187">
        <f>+'2.2.3.7.PrecioCapital'!F180</f>
        <v>0.3392707984858932</v>
      </c>
      <c r="G375" s="187">
        <f>+'2.2.3.7.PrecioCapital'!G180</f>
        <v>0.36538100565642095</v>
      </c>
      <c r="H375" s="187">
        <f>+'2.2.3.7.PrecioCapital'!H180</f>
        <v>0.36538100565642095</v>
      </c>
      <c r="I375" s="187">
        <f>+'2.2.3.7.PrecioCapital'!I180</f>
        <v>0.36538100565642095</v>
      </c>
      <c r="J375" s="187">
        <f>+'2.2.3.7.PrecioCapital'!J180</f>
        <v>0.33666674229120203</v>
      </c>
      <c r="K375" s="187">
        <f>+'2.2.3.7.PrecioCapital'!K180</f>
        <v>0.33666674229120203</v>
      </c>
      <c r="L375" s="187">
        <f>+'2.2.3.7.PrecioCapital'!L180</f>
        <v>0.31123646201951288</v>
      </c>
      <c r="M375" s="187">
        <f>+'2.2.3.7.PrecioCapital'!M180</f>
        <v>0.33520842127176448</v>
      </c>
      <c r="N375" s="187">
        <f>+'2.2.3.7.PrecioCapital'!N180</f>
        <v>0.33151583608040214</v>
      </c>
    </row>
    <row r="376" spans="1:14" x14ac:dyDescent="0.2">
      <c r="A376" s="1"/>
      <c r="B376" s="228" t="s">
        <v>559</v>
      </c>
      <c r="C376" s="187">
        <f>+'2.2.3.7.PrecioCapital'!C181</f>
        <v>0.33707774053189543</v>
      </c>
      <c r="D376" s="187">
        <f>+'2.2.3.7.PrecioCapital'!D181</f>
        <v>0.32355508923681398</v>
      </c>
      <c r="E376" s="187">
        <f>+'2.2.3.7.PrecioCapital'!E181</f>
        <v>0.32306223877560053</v>
      </c>
      <c r="F376" s="187">
        <f>+'2.2.3.7.PrecioCapital'!F181</f>
        <v>0.3392707984858932</v>
      </c>
      <c r="G376" s="187">
        <f>+'2.2.3.7.PrecioCapital'!G181</f>
        <v>0.36538100565642095</v>
      </c>
      <c r="H376" s="187">
        <f>+'2.2.3.7.PrecioCapital'!H181</f>
        <v>0.36538100565642095</v>
      </c>
      <c r="I376" s="187">
        <f>+'2.2.3.7.PrecioCapital'!I181</f>
        <v>0.36538100565642095</v>
      </c>
      <c r="J376" s="187">
        <f>+'2.2.3.7.PrecioCapital'!J181</f>
        <v>0.33666674229120203</v>
      </c>
      <c r="K376" s="187">
        <f>+'2.2.3.7.PrecioCapital'!K181</f>
        <v>0.33666674229120203</v>
      </c>
      <c r="L376" s="187">
        <f>+'2.2.3.7.PrecioCapital'!L181</f>
        <v>0.31123646201951288</v>
      </c>
      <c r="M376" s="187">
        <f>+'2.2.3.7.PrecioCapital'!M181</f>
        <v>0.33520842127176448</v>
      </c>
      <c r="N376" s="187">
        <f>+'2.2.3.7.PrecioCapital'!N181</f>
        <v>0.33151583608040214</v>
      </c>
    </row>
    <row r="377" spans="1:14" x14ac:dyDescent="0.2">
      <c r="A377" s="1"/>
      <c r="B377" s="228" t="s">
        <v>560</v>
      </c>
      <c r="C377" s="187">
        <f>+'2.2.3.7.PrecioCapital'!C182</f>
        <v>0.33707774053189543</v>
      </c>
      <c r="D377" s="187">
        <f>+'2.2.3.7.PrecioCapital'!D182</f>
        <v>0.32355508923681398</v>
      </c>
      <c r="E377" s="187">
        <f>+'2.2.3.7.PrecioCapital'!E182</f>
        <v>0.32306223877560053</v>
      </c>
      <c r="F377" s="187">
        <f>+'2.2.3.7.PrecioCapital'!F182</f>
        <v>0.3392707984858932</v>
      </c>
      <c r="G377" s="187">
        <f>+'2.2.3.7.PrecioCapital'!G182</f>
        <v>0.36538100565642095</v>
      </c>
      <c r="H377" s="187">
        <f>+'2.2.3.7.PrecioCapital'!H182</f>
        <v>0.36538100565642095</v>
      </c>
      <c r="I377" s="187">
        <f>+'2.2.3.7.PrecioCapital'!I182</f>
        <v>0.36538100565642095</v>
      </c>
      <c r="J377" s="187">
        <f>+'2.2.3.7.PrecioCapital'!J182</f>
        <v>0.33666674229120203</v>
      </c>
      <c r="K377" s="187">
        <f>+'2.2.3.7.PrecioCapital'!K182</f>
        <v>0.33666674229120203</v>
      </c>
      <c r="L377" s="187">
        <f>+'2.2.3.7.PrecioCapital'!L182</f>
        <v>0.31123646201951288</v>
      </c>
      <c r="M377" s="187">
        <f>+'2.2.3.7.PrecioCapital'!M182</f>
        <v>0.33520842127176448</v>
      </c>
      <c r="N377" s="187">
        <f>+'2.2.3.7.PrecioCapital'!N182</f>
        <v>0.33151583608040214</v>
      </c>
    </row>
    <row r="378" spans="1:14" x14ac:dyDescent="0.2">
      <c r="A378" s="1"/>
      <c r="B378" s="228" t="s">
        <v>559</v>
      </c>
      <c r="C378" s="187">
        <f>+'2.2.3.7.PrecioCapital'!C183</f>
        <v>0.33707774053189543</v>
      </c>
      <c r="D378" s="187">
        <f>+'2.2.3.7.PrecioCapital'!D183</f>
        <v>0.32355508923681398</v>
      </c>
      <c r="E378" s="187">
        <f>+'2.2.3.7.PrecioCapital'!E183</f>
        <v>0.32306223877560053</v>
      </c>
      <c r="F378" s="187">
        <f>+'2.2.3.7.PrecioCapital'!F183</f>
        <v>0.3392707984858932</v>
      </c>
      <c r="G378" s="187">
        <f>+'2.2.3.7.PrecioCapital'!G183</f>
        <v>0.36538100565642095</v>
      </c>
      <c r="H378" s="187">
        <f>+'2.2.3.7.PrecioCapital'!H183</f>
        <v>0.36538100565642095</v>
      </c>
      <c r="I378" s="187">
        <f>+'2.2.3.7.PrecioCapital'!I183</f>
        <v>0.36538100565642095</v>
      </c>
      <c r="J378" s="187">
        <f>+'2.2.3.7.PrecioCapital'!J183</f>
        <v>0.33666674229120203</v>
      </c>
      <c r="K378" s="187">
        <f>+'2.2.3.7.PrecioCapital'!K183</f>
        <v>0.33666674229120203</v>
      </c>
      <c r="L378" s="187">
        <f>+'2.2.3.7.PrecioCapital'!L183</f>
        <v>0.31123646201951288</v>
      </c>
      <c r="M378" s="187">
        <f>+'2.2.3.7.PrecioCapital'!M183</f>
        <v>0.33520842127176448</v>
      </c>
      <c r="N378" s="187">
        <f>+'2.2.3.7.PrecioCapital'!N183</f>
        <v>0.33151583608040214</v>
      </c>
    </row>
    <row r="379" spans="1:14" x14ac:dyDescent="0.2">
      <c r="A379" s="1"/>
      <c r="B379" s="228" t="s">
        <v>556</v>
      </c>
      <c r="C379" s="187">
        <f>+'2.2.3.7.PrecioCapital'!C184</f>
        <v>0.33707774053189543</v>
      </c>
      <c r="D379" s="187">
        <f>+'2.2.3.7.PrecioCapital'!D184</f>
        <v>0.32355508923681398</v>
      </c>
      <c r="E379" s="187">
        <f>+'2.2.3.7.PrecioCapital'!E184</f>
        <v>0.32306223877560053</v>
      </c>
      <c r="F379" s="187">
        <f>+'2.2.3.7.PrecioCapital'!F184</f>
        <v>0.3392707984858932</v>
      </c>
      <c r="G379" s="187">
        <f>+'2.2.3.7.PrecioCapital'!G184</f>
        <v>0.36538100565642095</v>
      </c>
      <c r="H379" s="187">
        <f>+'2.2.3.7.PrecioCapital'!H184</f>
        <v>0.36538100565642095</v>
      </c>
      <c r="I379" s="187">
        <f>+'2.2.3.7.PrecioCapital'!I184</f>
        <v>0.36538100565642095</v>
      </c>
      <c r="J379" s="187">
        <f>+'2.2.3.7.PrecioCapital'!J184</f>
        <v>0.33666674229120203</v>
      </c>
      <c r="K379" s="187">
        <f>+'2.2.3.7.PrecioCapital'!K184</f>
        <v>0.33666674229120203</v>
      </c>
      <c r="L379" s="187">
        <f>+'2.2.3.7.PrecioCapital'!L184</f>
        <v>0.31123646201951288</v>
      </c>
      <c r="M379" s="187">
        <f>+'2.2.3.7.PrecioCapital'!M184</f>
        <v>0.33520842127176448</v>
      </c>
      <c r="N379" s="187">
        <f>+'2.2.3.7.PrecioCapital'!N184</f>
        <v>0.33151583608040214</v>
      </c>
    </row>
    <row r="380" spans="1:14" x14ac:dyDescent="0.2">
      <c r="A380" s="1"/>
      <c r="B380" s="228" t="s">
        <v>561</v>
      </c>
      <c r="C380" s="187">
        <f>+'2.2.3.7.PrecioCapital'!C185</f>
        <v>0.33707774053189543</v>
      </c>
      <c r="D380" s="187">
        <f>+'2.2.3.7.PrecioCapital'!D185</f>
        <v>0.32355508923681398</v>
      </c>
      <c r="E380" s="187">
        <f>+'2.2.3.7.PrecioCapital'!E185</f>
        <v>0.32306223877560053</v>
      </c>
      <c r="F380" s="187">
        <f>+'2.2.3.7.PrecioCapital'!F185</f>
        <v>0.3392707984858932</v>
      </c>
      <c r="G380" s="187">
        <f>+'2.2.3.7.PrecioCapital'!G185</f>
        <v>0.36538100565642095</v>
      </c>
      <c r="H380" s="187">
        <f>+'2.2.3.7.PrecioCapital'!H185</f>
        <v>0.36538100565642095</v>
      </c>
      <c r="I380" s="187">
        <f>+'2.2.3.7.PrecioCapital'!I185</f>
        <v>0.36538100565642095</v>
      </c>
      <c r="J380" s="187">
        <f>+'2.2.3.7.PrecioCapital'!J185</f>
        <v>0.33666674229120203</v>
      </c>
      <c r="K380" s="187">
        <f>+'2.2.3.7.PrecioCapital'!K185</f>
        <v>0.33666674229120203</v>
      </c>
      <c r="L380" s="187">
        <f>+'2.2.3.7.PrecioCapital'!L185</f>
        <v>0.31123646201951288</v>
      </c>
      <c r="M380" s="187">
        <f>+'2.2.3.7.PrecioCapital'!M185</f>
        <v>0.33520842127176448</v>
      </c>
      <c r="N380" s="187">
        <f>+'2.2.3.7.PrecioCapital'!N185</f>
        <v>0.33151583608040214</v>
      </c>
    </row>
    <row r="381" spans="1:14" x14ac:dyDescent="0.2">
      <c r="A381" s="1"/>
      <c r="B381" s="228" t="s">
        <v>418</v>
      </c>
      <c r="C381" s="187">
        <f>+'2.2.3.7.PrecioCapital'!C186</f>
        <v>0.33707774053189543</v>
      </c>
      <c r="D381" s="187">
        <f>+'2.2.3.7.PrecioCapital'!D186</f>
        <v>0.32355508923681398</v>
      </c>
      <c r="E381" s="187">
        <f>+'2.2.3.7.PrecioCapital'!E186</f>
        <v>0.32306223877560053</v>
      </c>
      <c r="F381" s="187">
        <f>+'2.2.3.7.PrecioCapital'!F186</f>
        <v>0.3392707984858932</v>
      </c>
      <c r="G381" s="187">
        <f>+'2.2.3.7.PrecioCapital'!G186</f>
        <v>0.36538100565642095</v>
      </c>
      <c r="H381" s="187">
        <f>+'2.2.3.7.PrecioCapital'!H186</f>
        <v>0.36538100565642095</v>
      </c>
      <c r="I381" s="187">
        <f>+'2.2.3.7.PrecioCapital'!I186</f>
        <v>0.36538100565642095</v>
      </c>
      <c r="J381" s="187">
        <f>+'2.2.3.7.PrecioCapital'!J186</f>
        <v>0.33666674229120203</v>
      </c>
      <c r="K381" s="187">
        <f>+'2.2.3.7.PrecioCapital'!K186</f>
        <v>0.33666674229120203</v>
      </c>
      <c r="L381" s="187">
        <f>+'2.2.3.7.PrecioCapital'!L186</f>
        <v>0.31123646201951288</v>
      </c>
      <c r="M381" s="187">
        <f>+'2.2.3.7.PrecioCapital'!M186</f>
        <v>0.33520842127176448</v>
      </c>
      <c r="N381" s="187">
        <f>+'2.2.3.7.PrecioCapital'!N186</f>
        <v>0.33151583608040214</v>
      </c>
    </row>
    <row r="382" spans="1:14" x14ac:dyDescent="0.2">
      <c r="A382" s="1"/>
      <c r="B382" s="228" t="s">
        <v>562</v>
      </c>
      <c r="C382" s="187">
        <f>+'2.2.3.7.PrecioCapital'!C187</f>
        <v>0.33707774053189543</v>
      </c>
      <c r="D382" s="187">
        <f>+'2.2.3.7.PrecioCapital'!D187</f>
        <v>0.32355508923681398</v>
      </c>
      <c r="E382" s="187">
        <f>+'2.2.3.7.PrecioCapital'!E187</f>
        <v>0.32306223877560053</v>
      </c>
      <c r="F382" s="187">
        <f>+'2.2.3.7.PrecioCapital'!F187</f>
        <v>0.3392707984858932</v>
      </c>
      <c r="G382" s="187">
        <f>+'2.2.3.7.PrecioCapital'!G187</f>
        <v>0.36538100565642095</v>
      </c>
      <c r="H382" s="187">
        <f>+'2.2.3.7.PrecioCapital'!H187</f>
        <v>0.36538100565642095</v>
      </c>
      <c r="I382" s="187">
        <f>+'2.2.3.7.PrecioCapital'!I187</f>
        <v>0.36538100565642095</v>
      </c>
      <c r="J382" s="187">
        <f>+'2.2.3.7.PrecioCapital'!J187</f>
        <v>0.33666674229120203</v>
      </c>
      <c r="K382" s="187">
        <f>+'2.2.3.7.PrecioCapital'!K187</f>
        <v>0.33666674229120203</v>
      </c>
      <c r="L382" s="187">
        <f>+'2.2.3.7.PrecioCapital'!L187</f>
        <v>0.31123646201951288</v>
      </c>
      <c r="M382" s="187">
        <f>+'2.2.3.7.PrecioCapital'!M187</f>
        <v>0.33520842127176448</v>
      </c>
      <c r="N382" s="187">
        <f>+'2.2.3.7.PrecioCapital'!N187</f>
        <v>0.33151583608040214</v>
      </c>
    </row>
    <row r="383" spans="1:14" x14ac:dyDescent="0.2">
      <c r="A383" s="1"/>
      <c r="B383" s="228" t="s">
        <v>563</v>
      </c>
      <c r="C383" s="187">
        <f>+'2.2.3.7.PrecioCapital'!C188</f>
        <v>0.33707774053189543</v>
      </c>
      <c r="D383" s="187">
        <f>+'2.2.3.7.PrecioCapital'!D188</f>
        <v>0.32355508923681398</v>
      </c>
      <c r="E383" s="187">
        <f>+'2.2.3.7.PrecioCapital'!E188</f>
        <v>0.32306223877560053</v>
      </c>
      <c r="F383" s="187">
        <f>+'2.2.3.7.PrecioCapital'!F188</f>
        <v>0.3392707984858932</v>
      </c>
      <c r="G383" s="187">
        <f>+'2.2.3.7.PrecioCapital'!G188</f>
        <v>0.36538100565642095</v>
      </c>
      <c r="H383" s="187">
        <f>+'2.2.3.7.PrecioCapital'!H188</f>
        <v>0.36538100565642095</v>
      </c>
      <c r="I383" s="187">
        <f>+'2.2.3.7.PrecioCapital'!I188</f>
        <v>0.36538100565642095</v>
      </c>
      <c r="J383" s="187">
        <f>+'2.2.3.7.PrecioCapital'!J188</f>
        <v>0.33666674229120203</v>
      </c>
      <c r="K383" s="187">
        <f>+'2.2.3.7.PrecioCapital'!K188</f>
        <v>0.33666674229120203</v>
      </c>
      <c r="L383" s="187">
        <f>+'2.2.3.7.PrecioCapital'!L188</f>
        <v>0.31123646201951288</v>
      </c>
      <c r="M383" s="187">
        <f>+'2.2.3.7.PrecioCapital'!M188</f>
        <v>0.33520842127176448</v>
      </c>
      <c r="N383" s="187">
        <f>+'2.2.3.7.PrecioCapital'!N188</f>
        <v>0.33151583608040214</v>
      </c>
    </row>
    <row r="384" spans="1:14" x14ac:dyDescent="0.2">
      <c r="A384" s="1"/>
      <c r="B384" s="228" t="s">
        <v>564</v>
      </c>
      <c r="C384" s="187">
        <f>+'2.2.3.7.PrecioCapital'!C189</f>
        <v>0.33707774053189543</v>
      </c>
      <c r="D384" s="187">
        <f>+'2.2.3.7.PrecioCapital'!D189</f>
        <v>0.32355508923681398</v>
      </c>
      <c r="E384" s="187">
        <f>+'2.2.3.7.PrecioCapital'!E189</f>
        <v>0.32306223877560053</v>
      </c>
      <c r="F384" s="187">
        <f>+'2.2.3.7.PrecioCapital'!F189</f>
        <v>0.3392707984858932</v>
      </c>
      <c r="G384" s="187">
        <f>+'2.2.3.7.PrecioCapital'!G189</f>
        <v>0.36538100565642095</v>
      </c>
      <c r="H384" s="187">
        <f>+'2.2.3.7.PrecioCapital'!H189</f>
        <v>0.36538100565642095</v>
      </c>
      <c r="I384" s="187">
        <f>+'2.2.3.7.PrecioCapital'!I189</f>
        <v>0.36538100565642095</v>
      </c>
      <c r="J384" s="187">
        <f>+'2.2.3.7.PrecioCapital'!J189</f>
        <v>0.33666674229120203</v>
      </c>
      <c r="K384" s="187">
        <f>+'2.2.3.7.PrecioCapital'!K189</f>
        <v>0.33666674229120203</v>
      </c>
      <c r="L384" s="187">
        <f>+'2.2.3.7.PrecioCapital'!L189</f>
        <v>0.31123646201951288</v>
      </c>
      <c r="M384" s="187">
        <f>+'2.2.3.7.PrecioCapital'!M189</f>
        <v>0.33520842127176448</v>
      </c>
      <c r="N384" s="187">
        <f>+'2.2.3.7.PrecioCapital'!N189</f>
        <v>0.33151583608040214</v>
      </c>
    </row>
    <row r="385" spans="1:14" x14ac:dyDescent="0.2">
      <c r="A385" s="1"/>
      <c r="B385" s="227" t="s">
        <v>319</v>
      </c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</row>
    <row r="386" spans="1:14" x14ac:dyDescent="0.2">
      <c r="A386" s="1"/>
      <c r="B386" s="228" t="s">
        <v>322</v>
      </c>
      <c r="C386" s="187">
        <f>+'2.2.3.7.PrecioCapital'!C191</f>
        <v>0.62350810215022689</v>
      </c>
      <c r="D386" s="187">
        <f>+'2.2.3.7.PrecioCapital'!D191</f>
        <v>0.61926704617543871</v>
      </c>
      <c r="E386" s="187">
        <f>+'2.2.3.7.PrecioCapital'!E191</f>
        <v>0.61797364992764492</v>
      </c>
      <c r="F386" s="187">
        <f>+'2.2.3.7.PrecioCapital'!F191</f>
        <v>0.6326193561925858</v>
      </c>
      <c r="G386" s="187">
        <f>+'2.2.3.7.PrecioCapital'!G191</f>
        <v>0.64100248068109877</v>
      </c>
      <c r="H386" s="187">
        <f>+'2.2.3.7.PrecioCapital'!H191</f>
        <v>0.64100248068109877</v>
      </c>
      <c r="I386" s="187">
        <f>+'2.2.3.7.PrecioCapital'!I191</f>
        <v>0.64100248068109877</v>
      </c>
      <c r="J386" s="187">
        <f>+'2.2.3.7.PrecioCapital'!J191</f>
        <v>0.60867776182267874</v>
      </c>
      <c r="K386" s="187">
        <f>+'2.2.3.7.PrecioCapital'!K191</f>
        <v>0.60867776182267874</v>
      </c>
      <c r="L386" s="187">
        <f>+'2.2.3.7.PrecioCapital'!L191</f>
        <v>0.59202679380780476</v>
      </c>
      <c r="M386" s="187">
        <f>+'2.2.3.7.PrecioCapital'!M191</f>
        <v>0.61524101825727984</v>
      </c>
      <c r="N386" s="187">
        <f>+'2.2.3.7.PrecioCapital'!N191</f>
        <v>0.61160667867150231</v>
      </c>
    </row>
    <row r="387" spans="1:14" x14ac:dyDescent="0.2">
      <c r="A387" s="1"/>
      <c r="B387" s="229" t="s">
        <v>323</v>
      </c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</row>
    <row r="388" spans="1:14" x14ac:dyDescent="0.2">
      <c r="A388" s="1"/>
      <c r="B388" s="225" t="s">
        <v>324</v>
      </c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</row>
    <row r="389" spans="1:14" x14ac:dyDescent="0.2">
      <c r="A389" s="1"/>
      <c r="B389" s="226" t="s">
        <v>325</v>
      </c>
      <c r="C389" s="187">
        <f>+'2.2.3.7.PrecioCapital'!C194</f>
        <v>0.62350810215022689</v>
      </c>
      <c r="D389" s="187">
        <f>+'2.2.3.7.PrecioCapital'!D194</f>
        <v>0.61926704617543871</v>
      </c>
      <c r="E389" s="187">
        <f>+'2.2.3.7.PrecioCapital'!E194</f>
        <v>0.61797364992764492</v>
      </c>
      <c r="F389" s="187">
        <f>+'2.2.3.7.PrecioCapital'!F194</f>
        <v>0.6326193561925858</v>
      </c>
      <c r="G389" s="187">
        <f>+'2.2.3.7.PrecioCapital'!G194</f>
        <v>0.64100248068109877</v>
      </c>
      <c r="H389" s="187">
        <f>+'2.2.3.7.PrecioCapital'!H194</f>
        <v>0.64100248068109877</v>
      </c>
      <c r="I389" s="187">
        <f>+'2.2.3.7.PrecioCapital'!I194</f>
        <v>0.64100248068109877</v>
      </c>
      <c r="J389" s="187">
        <f>+'2.2.3.7.PrecioCapital'!J194</f>
        <v>0.60867776182267874</v>
      </c>
      <c r="K389" s="187">
        <f>+'2.2.3.7.PrecioCapital'!K194</f>
        <v>0.60867776182267874</v>
      </c>
      <c r="L389" s="187">
        <f>+'2.2.3.7.PrecioCapital'!L194</f>
        <v>0.59202679380780476</v>
      </c>
      <c r="M389" s="187">
        <f>+'2.2.3.7.PrecioCapital'!M194</f>
        <v>0.61524101825727984</v>
      </c>
      <c r="N389" s="187">
        <f>+'2.2.3.7.PrecioCapital'!N194</f>
        <v>0.61160667867150231</v>
      </c>
    </row>
    <row r="390" spans="1:14" x14ac:dyDescent="0.2">
      <c r="A390" s="1"/>
      <c r="B390" s="245" t="s">
        <v>326</v>
      </c>
      <c r="C390" s="187">
        <f>+'2.2.3.7.PrecioCapital'!C195</f>
        <v>0.62350810215022689</v>
      </c>
      <c r="D390" s="187">
        <f>+'2.2.3.7.PrecioCapital'!D195</f>
        <v>0.61926704617543871</v>
      </c>
      <c r="E390" s="187">
        <f>+'2.2.3.7.PrecioCapital'!E195</f>
        <v>0.61797364992764492</v>
      </c>
      <c r="F390" s="187">
        <f>+'2.2.3.7.PrecioCapital'!F195</f>
        <v>0.6326193561925858</v>
      </c>
      <c r="G390" s="187">
        <f>+'2.2.3.7.PrecioCapital'!G195</f>
        <v>0.64100248068109877</v>
      </c>
      <c r="H390" s="187">
        <f>+'2.2.3.7.PrecioCapital'!H195</f>
        <v>0.64100248068109877</v>
      </c>
      <c r="I390" s="187">
        <f>+'2.2.3.7.PrecioCapital'!I195</f>
        <v>0.64100248068109877</v>
      </c>
      <c r="J390" s="187">
        <f>+'2.2.3.7.PrecioCapital'!J195</f>
        <v>0.60867776182267874</v>
      </c>
      <c r="K390" s="187">
        <f>+'2.2.3.7.PrecioCapital'!K195</f>
        <v>0.60867776182267874</v>
      </c>
      <c r="L390" s="187">
        <f>+'2.2.3.7.PrecioCapital'!L195</f>
        <v>0.59202679380780476</v>
      </c>
      <c r="M390" s="187">
        <f>+'2.2.3.7.PrecioCapital'!M195</f>
        <v>0.61524101825727984</v>
      </c>
      <c r="N390" s="187">
        <f>+'2.2.3.7.PrecioCapital'!N195</f>
        <v>0.61160667867150231</v>
      </c>
    </row>
    <row r="391" spans="1:14" x14ac:dyDescent="0.2">
      <c r="A391" s="1"/>
      <c r="B391" s="226" t="s">
        <v>319</v>
      </c>
      <c r="C391" s="187">
        <f>+'2.2.3.7.PrecioCapital'!C196</f>
        <v>0.62350810215022689</v>
      </c>
      <c r="D391" s="187">
        <f>+'2.2.3.7.PrecioCapital'!D196</f>
        <v>0.61926704617543871</v>
      </c>
      <c r="E391" s="187">
        <f>+'2.2.3.7.PrecioCapital'!E196</f>
        <v>0.61797364992764492</v>
      </c>
      <c r="F391" s="187">
        <f>+'2.2.3.7.PrecioCapital'!F196</f>
        <v>0.6326193561925858</v>
      </c>
      <c r="G391" s="187">
        <f>+'2.2.3.7.PrecioCapital'!G196</f>
        <v>0.64100248068109877</v>
      </c>
      <c r="H391" s="187">
        <f>+'2.2.3.7.PrecioCapital'!H196</f>
        <v>0.64100248068109877</v>
      </c>
      <c r="I391" s="187">
        <f>+'2.2.3.7.PrecioCapital'!I196</f>
        <v>0.64100248068109877</v>
      </c>
      <c r="J391" s="187">
        <f>+'2.2.3.7.PrecioCapital'!J196</f>
        <v>0.60867776182267874</v>
      </c>
      <c r="K391" s="187">
        <f>+'2.2.3.7.PrecioCapital'!K196</f>
        <v>0.60867776182267874</v>
      </c>
      <c r="L391" s="187">
        <f>+'2.2.3.7.PrecioCapital'!L196</f>
        <v>0.59202679380780476</v>
      </c>
      <c r="M391" s="187">
        <f>+'2.2.3.7.PrecioCapital'!M196</f>
        <v>0.61524101825727984</v>
      </c>
      <c r="N391" s="187">
        <f>+'2.2.3.7.PrecioCapital'!N196</f>
        <v>0.61160667867150231</v>
      </c>
    </row>
    <row r="392" spans="1:14" x14ac:dyDescent="0.2">
      <c r="A392" s="1"/>
      <c r="B392" s="226" t="s">
        <v>488</v>
      </c>
      <c r="C392" s="187">
        <f>+'2.2.3.7.PrecioCapital'!C197</f>
        <v>0.14593328926153312</v>
      </c>
      <c r="D392" s="187">
        <f>+'2.2.3.7.PrecioCapital'!D197</f>
        <v>0.18223305395809944</v>
      </c>
      <c r="E392" s="187">
        <f>+'2.2.3.7.PrecioCapital'!E197</f>
        <v>0.20422867208808643</v>
      </c>
      <c r="F392" s="187">
        <f>+'2.2.3.7.PrecioCapital'!F197</f>
        <v>0.22960435123183817</v>
      </c>
      <c r="G392" s="187">
        <f>+'2.2.3.7.PrecioCapital'!G197</f>
        <v>0.27723142612650109</v>
      </c>
      <c r="H392" s="187">
        <f>+'2.2.3.7.PrecioCapital'!H197</f>
        <v>0.27723142612650109</v>
      </c>
      <c r="I392" s="187">
        <f>+'2.2.3.7.PrecioCapital'!I197</f>
        <v>0.27723142612650109</v>
      </c>
      <c r="J392" s="187">
        <f>+'2.2.3.7.PrecioCapital'!J197</f>
        <v>0.20459609068520535</v>
      </c>
      <c r="K392" s="187">
        <f>+'2.2.3.7.PrecioCapital'!K197</f>
        <v>0.20459609068520535</v>
      </c>
      <c r="L392" s="187">
        <f>+'2.2.3.7.PrecioCapital'!L197</f>
        <v>0.10099133173029262</v>
      </c>
      <c r="M392" s="187">
        <f>+'2.2.3.7.PrecioCapital'!M197</f>
        <v>0.14388628564206998</v>
      </c>
      <c r="N392" s="187">
        <f>+'2.2.3.7.PrecioCapital'!N197</f>
        <v>0.20267242714935299</v>
      </c>
    </row>
    <row r="393" spans="1:14" x14ac:dyDescent="0.2">
      <c r="A393" s="1"/>
      <c r="B393" s="226" t="s">
        <v>327</v>
      </c>
      <c r="C393" s="187">
        <f>+'2.2.3.7.PrecioCapital'!C198</f>
        <v>0.13233331085951369</v>
      </c>
      <c r="D393" s="187">
        <f>+'2.2.3.7.PrecioCapital'!D198</f>
        <v>0.16821939020194529</v>
      </c>
      <c r="E393" s="187">
        <f>+'2.2.3.7.PrecioCapital'!E198</f>
        <v>0.19049361768522266</v>
      </c>
      <c r="F393" s="187">
        <f>+'2.2.3.7.PrecioCapital'!F198</f>
        <v>0.21629519835409347</v>
      </c>
      <c r="G393" s="187">
        <f>+'2.2.3.7.PrecioCapital'!G198</f>
        <v>0.26526430821295316</v>
      </c>
      <c r="H393" s="187">
        <f>+'2.2.3.7.PrecioCapital'!H198</f>
        <v>0.26526430821295316</v>
      </c>
      <c r="I393" s="187">
        <f>+'2.2.3.7.PrecioCapital'!I198</f>
        <v>0.26526430821295316</v>
      </c>
      <c r="J393" s="187">
        <f>+'2.2.3.7.PrecioCapital'!J198</f>
        <v>0.19295702983276455</v>
      </c>
      <c r="K393" s="187">
        <f>+'2.2.3.7.PrecioCapital'!K198</f>
        <v>0.19295702983276455</v>
      </c>
      <c r="L393" s="187">
        <f>+'2.2.3.7.PrecioCapital'!L198</f>
        <v>8.844224984492019E-2</v>
      </c>
      <c r="M393" s="187">
        <f>+'2.2.3.7.PrecioCapital'!M198</f>
        <v>0.13096041922860768</v>
      </c>
      <c r="N393" s="187">
        <f>+'2.2.3.7.PrecioCapital'!N198</f>
        <v>0.18986888325904172</v>
      </c>
    </row>
    <row r="394" spans="1:14" x14ac:dyDescent="0.2">
      <c r="A394" s="1"/>
      <c r="B394" s="226" t="s">
        <v>440</v>
      </c>
      <c r="C394" s="187">
        <f>+'2.2.3.7.PrecioCapital'!C199</f>
        <v>0.13233331085951369</v>
      </c>
      <c r="D394" s="187">
        <f>+'2.2.3.7.PrecioCapital'!D199</f>
        <v>0.16821939020194529</v>
      </c>
      <c r="E394" s="187">
        <f>+'2.2.3.7.PrecioCapital'!E199</f>
        <v>0.19049361768522266</v>
      </c>
      <c r="F394" s="187">
        <f>+'2.2.3.7.PrecioCapital'!F199</f>
        <v>0.21629519835409347</v>
      </c>
      <c r="G394" s="187">
        <f>+'2.2.3.7.PrecioCapital'!G199</f>
        <v>0.26526430821295316</v>
      </c>
      <c r="H394" s="187">
        <f>+'2.2.3.7.PrecioCapital'!H199</f>
        <v>0.26526430821295316</v>
      </c>
      <c r="I394" s="187">
        <f>+'2.2.3.7.PrecioCapital'!I199</f>
        <v>0.26526430821295316</v>
      </c>
      <c r="J394" s="187">
        <f>+'2.2.3.7.PrecioCapital'!J199</f>
        <v>0.19295702983276455</v>
      </c>
      <c r="K394" s="187">
        <f>+'2.2.3.7.PrecioCapital'!K199</f>
        <v>0.19295702983276455</v>
      </c>
      <c r="L394" s="187">
        <f>+'2.2.3.7.PrecioCapital'!L199</f>
        <v>8.844224984492019E-2</v>
      </c>
      <c r="M394" s="187">
        <f>+'2.2.3.7.PrecioCapital'!M199</f>
        <v>0.13096041922860768</v>
      </c>
      <c r="N394" s="187">
        <f>+'2.2.3.7.PrecioCapital'!N199</f>
        <v>0.18986888325904172</v>
      </c>
    </row>
    <row r="395" spans="1:14" x14ac:dyDescent="0.2">
      <c r="A395" s="1"/>
      <c r="B395" s="226" t="s">
        <v>489</v>
      </c>
      <c r="C395" s="187">
        <f>+'2.2.3.7.PrecioCapital'!C200</f>
        <v>0.13053531720721434</v>
      </c>
      <c r="D395" s="187">
        <f>+'2.2.3.7.PrecioCapital'!D200</f>
        <v>0.16636670501861575</v>
      </c>
      <c r="E395" s="187">
        <f>+'2.2.3.7.PrecioCapital'!E200</f>
        <v>0.1886777662257329</v>
      </c>
      <c r="F395" s="187">
        <f>+'2.2.3.7.PrecioCapital'!F200</f>
        <v>0.21453565347216086</v>
      </c>
      <c r="G395" s="187">
        <f>+'2.2.3.7.PrecioCapital'!G200</f>
        <v>0.26368218790299125</v>
      </c>
      <c r="H395" s="187">
        <f>+'2.2.3.7.PrecioCapital'!H200</f>
        <v>0.26368218790299125</v>
      </c>
      <c r="I395" s="187">
        <f>+'2.2.3.7.PrecioCapital'!I200</f>
        <v>0.26368218790299125</v>
      </c>
      <c r="J395" s="187">
        <f>+'2.2.3.7.PrecioCapital'!J200</f>
        <v>0.19141828051178711</v>
      </c>
      <c r="K395" s="187">
        <f>+'2.2.3.7.PrecioCapital'!K200</f>
        <v>0.19141828051178711</v>
      </c>
      <c r="L395" s="187">
        <f>+'2.2.3.7.PrecioCapital'!L200</f>
        <v>8.6783190624007411E-2</v>
      </c>
      <c r="M395" s="187">
        <f>+'2.2.3.7.PrecioCapital'!M200</f>
        <v>0.12925154697345584</v>
      </c>
      <c r="N395" s="187">
        <f>+'2.2.3.7.PrecioCapital'!N200</f>
        <v>0.1881761827295837</v>
      </c>
    </row>
    <row r="396" spans="1:14" x14ac:dyDescent="0.2">
      <c r="A396" s="1"/>
      <c r="B396" s="226" t="s">
        <v>444</v>
      </c>
      <c r="C396" s="187">
        <f>+'2.2.3.7.PrecioCapital'!C201</f>
        <v>0.13233331085951369</v>
      </c>
      <c r="D396" s="187">
        <f>+'2.2.3.7.PrecioCapital'!D201</f>
        <v>0.16821939020194529</v>
      </c>
      <c r="E396" s="187">
        <f>+'2.2.3.7.PrecioCapital'!E201</f>
        <v>0.19049361768522266</v>
      </c>
      <c r="F396" s="187">
        <f>+'2.2.3.7.PrecioCapital'!F201</f>
        <v>0.21629519835409347</v>
      </c>
      <c r="G396" s="187">
        <f>+'2.2.3.7.PrecioCapital'!G201</f>
        <v>0.26526430821295316</v>
      </c>
      <c r="H396" s="187">
        <f>+'2.2.3.7.PrecioCapital'!H201</f>
        <v>0.26526430821295316</v>
      </c>
      <c r="I396" s="187">
        <f>+'2.2.3.7.PrecioCapital'!I201</f>
        <v>0.26526430821295316</v>
      </c>
      <c r="J396" s="187">
        <f>+'2.2.3.7.PrecioCapital'!J201</f>
        <v>0.19295702983276455</v>
      </c>
      <c r="K396" s="187">
        <f>+'2.2.3.7.PrecioCapital'!K201</f>
        <v>0.19295702983276455</v>
      </c>
      <c r="L396" s="187">
        <f>+'2.2.3.7.PrecioCapital'!L201</f>
        <v>8.844224984492019E-2</v>
      </c>
      <c r="M396" s="187">
        <f>+'2.2.3.7.PrecioCapital'!M201</f>
        <v>0.13096041922860768</v>
      </c>
      <c r="N396" s="187">
        <f>+'2.2.3.7.PrecioCapital'!N201</f>
        <v>0.18986888325904172</v>
      </c>
    </row>
    <row r="397" spans="1:14" x14ac:dyDescent="0.2">
      <c r="A397" s="1"/>
      <c r="B397" s="226" t="s">
        <v>316</v>
      </c>
      <c r="C397" s="187">
        <f>+'2.2.3.7.PrecioCapital'!C202</f>
        <v>0.13418408268058699</v>
      </c>
      <c r="D397" s="187">
        <f>+'2.2.3.7.PrecioCapital'!D202</f>
        <v>0.17012645896508649</v>
      </c>
      <c r="E397" s="187">
        <f>+'2.2.3.7.PrecioCapital'!E202</f>
        <v>0.19236277151019887</v>
      </c>
      <c r="F397" s="187">
        <f>+'2.2.3.7.PrecioCapital'!F202</f>
        <v>0.21810639278252203</v>
      </c>
      <c r="G397" s="187">
        <f>+'2.2.3.7.PrecioCapital'!G202</f>
        <v>0.2668928699620341</v>
      </c>
      <c r="H397" s="187">
        <f>+'2.2.3.7.PrecioCapital'!H202</f>
        <v>0.2668928699620341</v>
      </c>
      <c r="I397" s="187">
        <f>+'2.2.3.7.PrecioCapital'!I202</f>
        <v>0.2668928699620341</v>
      </c>
      <c r="J397" s="187">
        <f>+'2.2.3.7.PrecioCapital'!J202</f>
        <v>0.1945409474841526</v>
      </c>
      <c r="K397" s="187">
        <f>+'2.2.3.7.PrecioCapital'!K202</f>
        <v>0.1945409474841526</v>
      </c>
      <c r="L397" s="187">
        <f>+'2.2.3.7.PrecioCapital'!L202</f>
        <v>9.0150008963886141E-2</v>
      </c>
      <c r="M397" s="187">
        <f>+'2.2.3.7.PrecioCapital'!M202</f>
        <v>0.13271945358982706</v>
      </c>
      <c r="N397" s="187">
        <f>+'2.2.3.7.PrecioCapital'!N202</f>
        <v>0.19161127119096258</v>
      </c>
    </row>
    <row r="398" spans="1:14" x14ac:dyDescent="0.2">
      <c r="A398" s="1"/>
      <c r="B398" s="225" t="s">
        <v>317</v>
      </c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</row>
    <row r="399" spans="1:14" x14ac:dyDescent="0.2">
      <c r="A399" s="1"/>
      <c r="B399" s="226" t="s">
        <v>318</v>
      </c>
      <c r="C399" s="187">
        <f>+'2.2.3.7.PrecioCapital'!C204</f>
        <v>0.27263090916777089</v>
      </c>
      <c r="D399" s="187">
        <f>+'2.2.3.7.PrecioCapital'!D204</f>
        <v>0.25701989892562344</v>
      </c>
      <c r="E399" s="187">
        <f>+'2.2.3.7.PrecioCapital'!E204</f>
        <v>0.25670717126639059</v>
      </c>
      <c r="F399" s="187">
        <f>+'2.2.3.7.PrecioCapital'!F204</f>
        <v>0.27326737300188741</v>
      </c>
      <c r="G399" s="187">
        <f>+'2.2.3.7.PrecioCapital'!G204</f>
        <v>0.3033661737758685</v>
      </c>
      <c r="H399" s="187">
        <f>+'2.2.3.7.PrecioCapital'!H204</f>
        <v>0.3033661737758685</v>
      </c>
      <c r="I399" s="187">
        <f>+'2.2.3.7.PrecioCapital'!I204</f>
        <v>0.3033661737758685</v>
      </c>
      <c r="J399" s="187">
        <f>+'2.2.3.7.PrecioCapital'!J204</f>
        <v>0.27546426289661979</v>
      </c>
      <c r="K399" s="187">
        <f>+'2.2.3.7.PrecioCapital'!K204</f>
        <v>0.27546426289661979</v>
      </c>
      <c r="L399" s="187">
        <f>+'2.2.3.7.PrecioCapital'!L204</f>
        <v>0.24805863736714728</v>
      </c>
      <c r="M399" s="187">
        <f>+'2.2.3.7.PrecioCapital'!M204</f>
        <v>0.27220108695002349</v>
      </c>
      <c r="N399" s="187">
        <f>+'2.2.3.7.PrecioCapital'!N204</f>
        <v>0.26849539649740461</v>
      </c>
    </row>
    <row r="400" spans="1:14" x14ac:dyDescent="0.2">
      <c r="A400" s="1"/>
      <c r="B400" s="226" t="s">
        <v>299</v>
      </c>
      <c r="C400" s="187">
        <f>+'2.2.3.7.PrecioCapital'!C205</f>
        <v>0.33707774053189543</v>
      </c>
      <c r="D400" s="187">
        <f>+'2.2.3.7.PrecioCapital'!D205</f>
        <v>0.32355508923681398</v>
      </c>
      <c r="E400" s="187">
        <f>+'2.2.3.7.PrecioCapital'!E205</f>
        <v>0.32306223877560053</v>
      </c>
      <c r="F400" s="187">
        <f>+'2.2.3.7.PrecioCapital'!F205</f>
        <v>0.3392707984858932</v>
      </c>
      <c r="G400" s="187">
        <f>+'2.2.3.7.PrecioCapital'!G205</f>
        <v>0.36538100565642095</v>
      </c>
      <c r="H400" s="187">
        <f>+'2.2.3.7.PrecioCapital'!H205</f>
        <v>0.36538100565642095</v>
      </c>
      <c r="I400" s="187">
        <f>+'2.2.3.7.PrecioCapital'!I205</f>
        <v>0.36538100565642095</v>
      </c>
      <c r="J400" s="187">
        <f>+'2.2.3.7.PrecioCapital'!J205</f>
        <v>0.33666674229120203</v>
      </c>
      <c r="K400" s="187">
        <f>+'2.2.3.7.PrecioCapital'!K205</f>
        <v>0.33666674229120203</v>
      </c>
      <c r="L400" s="187">
        <f>+'2.2.3.7.PrecioCapital'!L205</f>
        <v>0.31123646201951288</v>
      </c>
      <c r="M400" s="187">
        <f>+'2.2.3.7.PrecioCapital'!M205</f>
        <v>0.33520842127176448</v>
      </c>
      <c r="N400" s="187">
        <f>+'2.2.3.7.PrecioCapital'!N205</f>
        <v>0.33151583608040214</v>
      </c>
    </row>
    <row r="401" spans="1:14" x14ac:dyDescent="0.2">
      <c r="A401" s="1"/>
      <c r="B401" s="226" t="s">
        <v>293</v>
      </c>
      <c r="C401" s="187">
        <f>+'2.2.3.7.PrecioCapital'!C206</f>
        <v>0.33707774053189543</v>
      </c>
      <c r="D401" s="187">
        <f>+'2.2.3.7.PrecioCapital'!D206</f>
        <v>0.32355508923681398</v>
      </c>
      <c r="E401" s="187">
        <f>+'2.2.3.7.PrecioCapital'!E206</f>
        <v>0.32306223877560053</v>
      </c>
      <c r="F401" s="187">
        <f>+'2.2.3.7.PrecioCapital'!F206</f>
        <v>0.3392707984858932</v>
      </c>
      <c r="G401" s="187">
        <f>+'2.2.3.7.PrecioCapital'!G206</f>
        <v>0.36538100565642095</v>
      </c>
      <c r="H401" s="187">
        <f>+'2.2.3.7.PrecioCapital'!H206</f>
        <v>0.36538100565642095</v>
      </c>
      <c r="I401" s="187">
        <f>+'2.2.3.7.PrecioCapital'!I206</f>
        <v>0.36538100565642095</v>
      </c>
      <c r="J401" s="187">
        <f>+'2.2.3.7.PrecioCapital'!J206</f>
        <v>0.33666674229120203</v>
      </c>
      <c r="K401" s="187">
        <f>+'2.2.3.7.PrecioCapital'!K206</f>
        <v>0.33666674229120203</v>
      </c>
      <c r="L401" s="187">
        <f>+'2.2.3.7.PrecioCapital'!L206</f>
        <v>0.31123646201951288</v>
      </c>
      <c r="M401" s="187">
        <f>+'2.2.3.7.PrecioCapital'!M206</f>
        <v>0.33520842127176448</v>
      </c>
      <c r="N401" s="187">
        <f>+'2.2.3.7.PrecioCapital'!N206</f>
        <v>0.33151583608040214</v>
      </c>
    </row>
    <row r="402" spans="1:14" x14ac:dyDescent="0.2">
      <c r="A402" s="1"/>
      <c r="B402" s="226" t="s">
        <v>490</v>
      </c>
      <c r="C402" s="187">
        <f>+'2.2.3.7.PrecioCapital'!C207</f>
        <v>0.33707774053189543</v>
      </c>
      <c r="D402" s="187">
        <f>+'2.2.3.7.PrecioCapital'!D207</f>
        <v>0.32355508923681398</v>
      </c>
      <c r="E402" s="187">
        <f>+'2.2.3.7.PrecioCapital'!E207</f>
        <v>0.32306223877560053</v>
      </c>
      <c r="F402" s="187">
        <f>+'2.2.3.7.PrecioCapital'!F207</f>
        <v>0.3392707984858932</v>
      </c>
      <c r="G402" s="187">
        <f>+'2.2.3.7.PrecioCapital'!G207</f>
        <v>0.36538100565642095</v>
      </c>
      <c r="H402" s="187">
        <f>+'2.2.3.7.PrecioCapital'!H207</f>
        <v>0.36538100565642095</v>
      </c>
      <c r="I402" s="187">
        <f>+'2.2.3.7.PrecioCapital'!I207</f>
        <v>0.36538100565642095</v>
      </c>
      <c r="J402" s="187">
        <f>+'2.2.3.7.PrecioCapital'!J207</f>
        <v>0.33666674229120203</v>
      </c>
      <c r="K402" s="187">
        <f>+'2.2.3.7.PrecioCapital'!K207</f>
        <v>0.33666674229120203</v>
      </c>
      <c r="L402" s="187">
        <f>+'2.2.3.7.PrecioCapital'!L207</f>
        <v>0.31123646201951288</v>
      </c>
      <c r="M402" s="187">
        <f>+'2.2.3.7.PrecioCapital'!M207</f>
        <v>0.33520842127176448</v>
      </c>
      <c r="N402" s="187">
        <f>+'2.2.3.7.PrecioCapital'!N207</f>
        <v>0.33151583608040214</v>
      </c>
    </row>
    <row r="403" spans="1:14" x14ac:dyDescent="0.2">
      <c r="A403" s="1"/>
      <c r="B403" s="226" t="s">
        <v>328</v>
      </c>
      <c r="C403" s="187">
        <f>+'2.2.3.7.PrecioCapital'!C208</f>
        <v>0.33707774053189543</v>
      </c>
      <c r="D403" s="187">
        <f>+'2.2.3.7.PrecioCapital'!D208</f>
        <v>0.32355508923681398</v>
      </c>
      <c r="E403" s="187">
        <f>+'2.2.3.7.PrecioCapital'!E208</f>
        <v>0.32306223877560053</v>
      </c>
      <c r="F403" s="187">
        <f>+'2.2.3.7.PrecioCapital'!F208</f>
        <v>0.3392707984858932</v>
      </c>
      <c r="G403" s="187">
        <f>+'2.2.3.7.PrecioCapital'!G208</f>
        <v>0.36538100565642095</v>
      </c>
      <c r="H403" s="187">
        <f>+'2.2.3.7.PrecioCapital'!H208</f>
        <v>0.36538100565642095</v>
      </c>
      <c r="I403" s="187">
        <f>+'2.2.3.7.PrecioCapital'!I208</f>
        <v>0.36538100565642095</v>
      </c>
      <c r="J403" s="187">
        <f>+'2.2.3.7.PrecioCapital'!J208</f>
        <v>0.33666674229120203</v>
      </c>
      <c r="K403" s="187">
        <f>+'2.2.3.7.PrecioCapital'!K208</f>
        <v>0.33666674229120203</v>
      </c>
      <c r="L403" s="187">
        <f>+'2.2.3.7.PrecioCapital'!L208</f>
        <v>0.31123646201951288</v>
      </c>
      <c r="M403" s="187">
        <f>+'2.2.3.7.PrecioCapital'!M208</f>
        <v>0.33520842127176448</v>
      </c>
      <c r="N403" s="187">
        <f>+'2.2.3.7.PrecioCapital'!N208</f>
        <v>0.33151583608040214</v>
      </c>
    </row>
    <row r="404" spans="1:14" x14ac:dyDescent="0.2">
      <c r="A404" s="1"/>
      <c r="B404" s="226" t="s">
        <v>321</v>
      </c>
      <c r="C404" s="187">
        <f>+'2.2.3.7.PrecioCapital'!C209</f>
        <v>0.33707774053189543</v>
      </c>
      <c r="D404" s="187">
        <f>+'2.2.3.7.PrecioCapital'!D209</f>
        <v>0.32355508923681398</v>
      </c>
      <c r="E404" s="187">
        <f>+'2.2.3.7.PrecioCapital'!E209</f>
        <v>0.32306223877560053</v>
      </c>
      <c r="F404" s="187">
        <f>+'2.2.3.7.PrecioCapital'!F209</f>
        <v>0.3392707984858932</v>
      </c>
      <c r="G404" s="187">
        <f>+'2.2.3.7.PrecioCapital'!G209</f>
        <v>0.36538100565642095</v>
      </c>
      <c r="H404" s="187">
        <f>+'2.2.3.7.PrecioCapital'!H209</f>
        <v>0.36538100565642095</v>
      </c>
      <c r="I404" s="187">
        <f>+'2.2.3.7.PrecioCapital'!I209</f>
        <v>0.36538100565642095</v>
      </c>
      <c r="J404" s="187">
        <f>+'2.2.3.7.PrecioCapital'!J209</f>
        <v>0.33666674229120203</v>
      </c>
      <c r="K404" s="187">
        <f>+'2.2.3.7.PrecioCapital'!K209</f>
        <v>0.33666674229120203</v>
      </c>
      <c r="L404" s="187">
        <f>+'2.2.3.7.PrecioCapital'!L209</f>
        <v>0.31123646201951288</v>
      </c>
      <c r="M404" s="187">
        <f>+'2.2.3.7.PrecioCapital'!M209</f>
        <v>0.33520842127176448</v>
      </c>
      <c r="N404" s="187">
        <f>+'2.2.3.7.PrecioCapital'!N209</f>
        <v>0.33151583608040214</v>
      </c>
    </row>
    <row r="405" spans="1:14" x14ac:dyDescent="0.2">
      <c r="A405" s="1"/>
      <c r="B405" s="226" t="s">
        <v>329</v>
      </c>
      <c r="C405" s="187">
        <f>+'2.2.3.7.PrecioCapital'!C210</f>
        <v>0.33707774053189543</v>
      </c>
      <c r="D405" s="187">
        <f>+'2.2.3.7.PrecioCapital'!D210</f>
        <v>0.32355508923681398</v>
      </c>
      <c r="E405" s="187">
        <f>+'2.2.3.7.PrecioCapital'!E210</f>
        <v>0.32306223877560053</v>
      </c>
      <c r="F405" s="187">
        <f>+'2.2.3.7.PrecioCapital'!F210</f>
        <v>0.3392707984858932</v>
      </c>
      <c r="G405" s="187">
        <f>+'2.2.3.7.PrecioCapital'!G210</f>
        <v>0.36538100565642095</v>
      </c>
      <c r="H405" s="187">
        <f>+'2.2.3.7.PrecioCapital'!H210</f>
        <v>0.36538100565642095</v>
      </c>
      <c r="I405" s="187">
        <f>+'2.2.3.7.PrecioCapital'!I210</f>
        <v>0.36538100565642095</v>
      </c>
      <c r="J405" s="187">
        <f>+'2.2.3.7.PrecioCapital'!J210</f>
        <v>0.33666674229120203</v>
      </c>
      <c r="K405" s="187">
        <f>+'2.2.3.7.PrecioCapital'!K210</f>
        <v>0.33666674229120203</v>
      </c>
      <c r="L405" s="187">
        <f>+'2.2.3.7.PrecioCapital'!L210</f>
        <v>0.31123646201951288</v>
      </c>
      <c r="M405" s="187">
        <f>+'2.2.3.7.PrecioCapital'!M210</f>
        <v>0.33520842127176448</v>
      </c>
      <c r="N405" s="187">
        <f>+'2.2.3.7.PrecioCapital'!N210</f>
        <v>0.33151583608040214</v>
      </c>
    </row>
    <row r="406" spans="1:14" x14ac:dyDescent="0.2">
      <c r="A406" s="1"/>
      <c r="B406" s="226" t="s">
        <v>330</v>
      </c>
      <c r="C406" s="187">
        <f>+'2.2.3.7.PrecioCapital'!C211</f>
        <v>0.42300684901739494</v>
      </c>
      <c r="D406" s="187">
        <f>+'2.2.3.7.PrecioCapital'!D211</f>
        <v>0.41226867631840142</v>
      </c>
      <c r="E406" s="187">
        <f>+'2.2.3.7.PrecioCapital'!E211</f>
        <v>0.41153566212121384</v>
      </c>
      <c r="F406" s="187">
        <f>+'2.2.3.7.PrecioCapital'!F211</f>
        <v>0.42727536579790104</v>
      </c>
      <c r="G406" s="187">
        <f>+'2.2.3.7.PrecioCapital'!G211</f>
        <v>0.44806744816382432</v>
      </c>
      <c r="H406" s="187">
        <f>+'2.2.3.7.PrecioCapital'!H211</f>
        <v>0.44806744816382432</v>
      </c>
      <c r="I406" s="187">
        <f>+'2.2.3.7.PrecioCapital'!I211</f>
        <v>0.44806744816382432</v>
      </c>
      <c r="J406" s="187">
        <f>+'2.2.3.7.PrecioCapital'!J211</f>
        <v>0.41827004815064506</v>
      </c>
      <c r="K406" s="187">
        <f>+'2.2.3.7.PrecioCapital'!K211</f>
        <v>0.41827004815064506</v>
      </c>
      <c r="L406" s="187">
        <f>+'2.2.3.7.PrecioCapital'!L211</f>
        <v>0.39547356155600055</v>
      </c>
      <c r="M406" s="187">
        <f>+'2.2.3.7.PrecioCapital'!M211</f>
        <v>0.41921820036741908</v>
      </c>
      <c r="N406" s="187">
        <f>+'2.2.3.7.PrecioCapital'!N211</f>
        <v>0.41554308885773222</v>
      </c>
    </row>
    <row r="407" spans="1:14" x14ac:dyDescent="0.2">
      <c r="A407" s="1"/>
      <c r="B407" s="226" t="s">
        <v>331</v>
      </c>
      <c r="C407" s="187">
        <f>+'2.2.3.7.PrecioCapital'!C212</f>
        <v>0.49819481894220691</v>
      </c>
      <c r="D407" s="187">
        <f>+'2.2.3.7.PrecioCapital'!D212</f>
        <v>0.48989306501479052</v>
      </c>
      <c r="E407" s="187">
        <f>+'2.2.3.7.PrecioCapital'!E212</f>
        <v>0.48894990754862555</v>
      </c>
      <c r="F407" s="187">
        <f>+'2.2.3.7.PrecioCapital'!F212</f>
        <v>0.50427936219590774</v>
      </c>
      <c r="G407" s="187">
        <f>+'2.2.3.7.PrecioCapital'!G212</f>
        <v>0.52041808535780221</v>
      </c>
      <c r="H407" s="187">
        <f>+'2.2.3.7.PrecioCapital'!H212</f>
        <v>0.52041808535780221</v>
      </c>
      <c r="I407" s="187">
        <f>+'2.2.3.7.PrecioCapital'!I212</f>
        <v>0.52041808535780221</v>
      </c>
      <c r="J407" s="187">
        <f>+'2.2.3.7.PrecioCapital'!J212</f>
        <v>0.48967294077765772</v>
      </c>
      <c r="K407" s="187">
        <f>+'2.2.3.7.PrecioCapital'!K212</f>
        <v>0.48967294077765772</v>
      </c>
      <c r="L407" s="187">
        <f>+'2.2.3.7.PrecioCapital'!L212</f>
        <v>0.46918102365042713</v>
      </c>
      <c r="M407" s="187">
        <f>+'2.2.3.7.PrecioCapital'!M212</f>
        <v>0.49272675707611691</v>
      </c>
      <c r="N407" s="187">
        <f>+'2.2.3.7.PrecioCapital'!N212</f>
        <v>0.489066935037896</v>
      </c>
    </row>
    <row r="408" spans="1:14" x14ac:dyDescent="0.2">
      <c r="A408" s="1"/>
      <c r="B408" s="226" t="s">
        <v>332</v>
      </c>
      <c r="C408" s="187">
        <f>+'2.2.3.7.PrecioCapital'!C213</f>
        <v>0.22250559588456284</v>
      </c>
      <c r="D408" s="187">
        <f>+'2.2.3.7.PrecioCapital'!D213</f>
        <v>0.20527030646136404</v>
      </c>
      <c r="E408" s="187">
        <f>+'2.2.3.7.PrecioCapital'!E213</f>
        <v>0.20509767431478282</v>
      </c>
      <c r="F408" s="187">
        <f>+'2.2.3.7.PrecioCapital'!F213</f>
        <v>0.2219313754032162</v>
      </c>
      <c r="G408" s="187">
        <f>+'2.2.3.7.PrecioCapital'!G213</f>
        <v>0.25513241564654987</v>
      </c>
      <c r="H408" s="187">
        <f>+'2.2.3.7.PrecioCapital'!H213</f>
        <v>0.25513241564654987</v>
      </c>
      <c r="I408" s="187">
        <f>+'2.2.3.7.PrecioCapital'!I213</f>
        <v>0.25513241564654987</v>
      </c>
      <c r="J408" s="187">
        <f>+'2.2.3.7.PrecioCapital'!J213</f>
        <v>0.22786233447861137</v>
      </c>
      <c r="K408" s="187">
        <f>+'2.2.3.7.PrecioCapital'!K213</f>
        <v>0.22786233447861137</v>
      </c>
      <c r="L408" s="187">
        <f>+'2.2.3.7.PrecioCapital'!L213</f>
        <v>0.19892032930419618</v>
      </c>
      <c r="M408" s="187">
        <f>+'2.2.3.7.PrecioCapital'!M213</f>
        <v>0.2231953824775583</v>
      </c>
      <c r="N408" s="187">
        <f>+'2.2.3.7.PrecioCapital'!N213</f>
        <v>0.21947949904396208</v>
      </c>
    </row>
    <row r="409" spans="1:14" x14ac:dyDescent="0.2">
      <c r="A409" s="1"/>
      <c r="B409" s="226" t="s">
        <v>333</v>
      </c>
      <c r="C409" s="187">
        <f>+'2.2.3.7.PrecioCapital'!C214</f>
        <v>0.27263090916777089</v>
      </c>
      <c r="D409" s="187">
        <f>+'2.2.3.7.PrecioCapital'!D214</f>
        <v>0.25701989892562344</v>
      </c>
      <c r="E409" s="187">
        <f>+'2.2.3.7.PrecioCapital'!E214</f>
        <v>0.25670717126639059</v>
      </c>
      <c r="F409" s="187">
        <f>+'2.2.3.7.PrecioCapital'!F214</f>
        <v>0.27326737300188741</v>
      </c>
      <c r="G409" s="187">
        <f>+'2.2.3.7.PrecioCapital'!G214</f>
        <v>0.3033661737758685</v>
      </c>
      <c r="H409" s="187">
        <f>+'2.2.3.7.PrecioCapital'!H214</f>
        <v>0.3033661737758685</v>
      </c>
      <c r="I409" s="187">
        <f>+'2.2.3.7.PrecioCapital'!I214</f>
        <v>0.3033661737758685</v>
      </c>
      <c r="J409" s="187">
        <f>+'2.2.3.7.PrecioCapital'!J214</f>
        <v>0.27546426289661979</v>
      </c>
      <c r="K409" s="187">
        <f>+'2.2.3.7.PrecioCapital'!K214</f>
        <v>0.27546426289661979</v>
      </c>
      <c r="L409" s="187">
        <f>+'2.2.3.7.PrecioCapital'!L214</f>
        <v>0.24805863736714728</v>
      </c>
      <c r="M409" s="187">
        <f>+'2.2.3.7.PrecioCapital'!M214</f>
        <v>0.27220108695002349</v>
      </c>
      <c r="N409" s="187">
        <f>+'2.2.3.7.PrecioCapital'!N214</f>
        <v>0.26849539649740461</v>
      </c>
    </row>
    <row r="410" spans="1:14" x14ac:dyDescent="0.2">
      <c r="A410" s="1"/>
      <c r="B410" s="226" t="s">
        <v>334</v>
      </c>
      <c r="C410" s="187">
        <f>+'2.2.3.7.PrecioCapital'!C215</f>
        <v>0.33707774053189543</v>
      </c>
      <c r="D410" s="187">
        <f>+'2.2.3.7.PrecioCapital'!D215</f>
        <v>0.32355508923681398</v>
      </c>
      <c r="E410" s="187">
        <f>+'2.2.3.7.PrecioCapital'!E215</f>
        <v>0.32306223877560053</v>
      </c>
      <c r="F410" s="187">
        <f>+'2.2.3.7.PrecioCapital'!F215</f>
        <v>0.3392707984858932</v>
      </c>
      <c r="G410" s="187">
        <f>+'2.2.3.7.PrecioCapital'!G215</f>
        <v>0.36538100565642095</v>
      </c>
      <c r="H410" s="187">
        <f>+'2.2.3.7.PrecioCapital'!H215</f>
        <v>0.36538100565642095</v>
      </c>
      <c r="I410" s="187">
        <f>+'2.2.3.7.PrecioCapital'!I215</f>
        <v>0.36538100565642095</v>
      </c>
      <c r="J410" s="187">
        <f>+'2.2.3.7.PrecioCapital'!J215</f>
        <v>0.33666674229120203</v>
      </c>
      <c r="K410" s="187">
        <f>+'2.2.3.7.PrecioCapital'!K215</f>
        <v>0.33666674229120203</v>
      </c>
      <c r="L410" s="187">
        <f>+'2.2.3.7.PrecioCapital'!L215</f>
        <v>0.31123646201951288</v>
      </c>
      <c r="M410" s="187">
        <f>+'2.2.3.7.PrecioCapital'!M215</f>
        <v>0.33520842127176448</v>
      </c>
      <c r="N410" s="187">
        <f>+'2.2.3.7.PrecioCapital'!N215</f>
        <v>0.33151583608040214</v>
      </c>
    </row>
    <row r="411" spans="1:14" x14ac:dyDescent="0.2">
      <c r="A411" s="1"/>
      <c r="B411" s="226" t="s">
        <v>335</v>
      </c>
      <c r="C411" s="187">
        <f>+'2.2.3.7.PrecioCapital'!C216</f>
        <v>0.27263090916777089</v>
      </c>
      <c r="D411" s="187">
        <f>+'2.2.3.7.PrecioCapital'!D216</f>
        <v>0.25701989892562344</v>
      </c>
      <c r="E411" s="187">
        <f>+'2.2.3.7.PrecioCapital'!E216</f>
        <v>0.25670717126639059</v>
      </c>
      <c r="F411" s="187">
        <f>+'2.2.3.7.PrecioCapital'!F216</f>
        <v>0.27326737300188741</v>
      </c>
      <c r="G411" s="187">
        <f>+'2.2.3.7.PrecioCapital'!G216</f>
        <v>0.3033661737758685</v>
      </c>
      <c r="H411" s="187">
        <f>+'2.2.3.7.PrecioCapital'!H216</f>
        <v>0.3033661737758685</v>
      </c>
      <c r="I411" s="187">
        <f>+'2.2.3.7.PrecioCapital'!I216</f>
        <v>0.3033661737758685</v>
      </c>
      <c r="J411" s="187">
        <f>+'2.2.3.7.PrecioCapital'!J216</f>
        <v>0.27546426289661979</v>
      </c>
      <c r="K411" s="187">
        <f>+'2.2.3.7.PrecioCapital'!K216</f>
        <v>0.27546426289661979</v>
      </c>
      <c r="L411" s="187">
        <f>+'2.2.3.7.PrecioCapital'!L216</f>
        <v>0.24805863736714728</v>
      </c>
      <c r="M411" s="187">
        <f>+'2.2.3.7.PrecioCapital'!M216</f>
        <v>0.27220108695002349</v>
      </c>
      <c r="N411" s="187">
        <f>+'2.2.3.7.PrecioCapital'!N216</f>
        <v>0.26849539649740461</v>
      </c>
    </row>
    <row r="412" spans="1:14" x14ac:dyDescent="0.2">
      <c r="A412" s="1"/>
      <c r="B412" s="226" t="s">
        <v>336</v>
      </c>
      <c r="C412" s="187">
        <f>+'2.2.3.7.PrecioCapital'!C217</f>
        <v>0.33707774053189543</v>
      </c>
      <c r="D412" s="187">
        <f>+'2.2.3.7.PrecioCapital'!D217</f>
        <v>0.32355508923681398</v>
      </c>
      <c r="E412" s="187">
        <f>+'2.2.3.7.PrecioCapital'!E217</f>
        <v>0.32306223877560053</v>
      </c>
      <c r="F412" s="187">
        <f>+'2.2.3.7.PrecioCapital'!F217</f>
        <v>0.3392707984858932</v>
      </c>
      <c r="G412" s="187">
        <f>+'2.2.3.7.PrecioCapital'!G217</f>
        <v>0.36538100565642095</v>
      </c>
      <c r="H412" s="187">
        <f>+'2.2.3.7.PrecioCapital'!H217</f>
        <v>0.36538100565642095</v>
      </c>
      <c r="I412" s="187">
        <f>+'2.2.3.7.PrecioCapital'!I217</f>
        <v>0.36538100565642095</v>
      </c>
      <c r="J412" s="187">
        <f>+'2.2.3.7.PrecioCapital'!J217</f>
        <v>0.33666674229120203</v>
      </c>
      <c r="K412" s="187">
        <f>+'2.2.3.7.PrecioCapital'!K217</f>
        <v>0.33666674229120203</v>
      </c>
      <c r="L412" s="187">
        <f>+'2.2.3.7.PrecioCapital'!L217</f>
        <v>0.31123646201951288</v>
      </c>
      <c r="M412" s="187">
        <f>+'2.2.3.7.PrecioCapital'!M217</f>
        <v>0.33520842127176448</v>
      </c>
      <c r="N412" s="187">
        <f>+'2.2.3.7.PrecioCapital'!N217</f>
        <v>0.33151583608040214</v>
      </c>
    </row>
    <row r="413" spans="1:14" x14ac:dyDescent="0.2">
      <c r="A413" s="1"/>
      <c r="B413" s="226" t="s">
        <v>491</v>
      </c>
      <c r="C413" s="187">
        <f>+'2.2.3.7.PrecioCapital'!C218</f>
        <v>0.33707774053189543</v>
      </c>
      <c r="D413" s="187">
        <f>+'2.2.3.7.PrecioCapital'!D218</f>
        <v>0.32355508923681398</v>
      </c>
      <c r="E413" s="187">
        <f>+'2.2.3.7.PrecioCapital'!E218</f>
        <v>0.32306223877560053</v>
      </c>
      <c r="F413" s="187">
        <f>+'2.2.3.7.PrecioCapital'!F218</f>
        <v>0.3392707984858932</v>
      </c>
      <c r="G413" s="187">
        <f>+'2.2.3.7.PrecioCapital'!G218</f>
        <v>0.36538100565642095</v>
      </c>
      <c r="H413" s="187">
        <f>+'2.2.3.7.PrecioCapital'!H218</f>
        <v>0.36538100565642095</v>
      </c>
      <c r="I413" s="187">
        <f>+'2.2.3.7.PrecioCapital'!I218</f>
        <v>0.36538100565642095</v>
      </c>
      <c r="J413" s="187">
        <f>+'2.2.3.7.PrecioCapital'!J218</f>
        <v>0.33666674229120203</v>
      </c>
      <c r="K413" s="187">
        <f>+'2.2.3.7.PrecioCapital'!K218</f>
        <v>0.33666674229120203</v>
      </c>
      <c r="L413" s="187">
        <f>+'2.2.3.7.PrecioCapital'!L218</f>
        <v>0.31123646201951288</v>
      </c>
      <c r="M413" s="187">
        <f>+'2.2.3.7.PrecioCapital'!M218</f>
        <v>0.33520842127176448</v>
      </c>
      <c r="N413" s="187">
        <f>+'2.2.3.7.PrecioCapital'!N218</f>
        <v>0.33151583608040214</v>
      </c>
    </row>
    <row r="414" spans="1:14" x14ac:dyDescent="0.2">
      <c r="A414" s="1"/>
      <c r="B414" s="225" t="s">
        <v>337</v>
      </c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</row>
    <row r="415" spans="1:14" x14ac:dyDescent="0.2">
      <c r="A415" s="1"/>
      <c r="B415" s="226" t="s">
        <v>338</v>
      </c>
      <c r="C415" s="187">
        <f>+'2.2.3.7.PrecioCapital'!C220</f>
        <v>0.62350810215022689</v>
      </c>
      <c r="D415" s="187">
        <f>+'2.2.3.7.PrecioCapital'!D220</f>
        <v>0.61926704617543871</v>
      </c>
      <c r="E415" s="187">
        <f>+'2.2.3.7.PrecioCapital'!E220</f>
        <v>0.61797364992764492</v>
      </c>
      <c r="F415" s="187">
        <f>+'2.2.3.7.PrecioCapital'!F220</f>
        <v>0.6326193561925858</v>
      </c>
      <c r="G415" s="187">
        <f>+'2.2.3.7.PrecioCapital'!G220</f>
        <v>0.64100248068109877</v>
      </c>
      <c r="H415" s="187">
        <f>+'2.2.3.7.PrecioCapital'!H220</f>
        <v>0.64100248068109877</v>
      </c>
      <c r="I415" s="187">
        <f>+'2.2.3.7.PrecioCapital'!I220</f>
        <v>0.64100248068109877</v>
      </c>
      <c r="J415" s="187">
        <f>+'2.2.3.7.PrecioCapital'!J220</f>
        <v>0.60867776182267874</v>
      </c>
      <c r="K415" s="187">
        <f>+'2.2.3.7.PrecioCapital'!K220</f>
        <v>0.60867776182267874</v>
      </c>
      <c r="L415" s="187">
        <f>+'2.2.3.7.PrecioCapital'!L220</f>
        <v>0.59202679380780476</v>
      </c>
      <c r="M415" s="187">
        <f>+'2.2.3.7.PrecioCapital'!M220</f>
        <v>0.61524101825727984</v>
      </c>
      <c r="N415" s="187">
        <f>+'2.2.3.7.PrecioCapital'!N220</f>
        <v>0.61160667867150231</v>
      </c>
    </row>
    <row r="416" spans="1:14" x14ac:dyDescent="0.2">
      <c r="A416" s="1"/>
      <c r="B416" s="31" t="s">
        <v>339</v>
      </c>
      <c r="C416" s="271"/>
      <c r="D416" s="271"/>
      <c r="E416" s="271"/>
      <c r="F416" s="271"/>
      <c r="G416" s="271"/>
      <c r="H416" s="271"/>
      <c r="I416" s="271"/>
      <c r="J416" s="271"/>
      <c r="K416" s="271"/>
      <c r="L416" s="271"/>
      <c r="M416" s="271"/>
      <c r="N416" s="271"/>
    </row>
    <row r="417" spans="1:15" x14ac:dyDescent="0.2">
      <c r="A417" s="1"/>
      <c r="B417" s="230" t="s">
        <v>315</v>
      </c>
      <c r="C417" s="253">
        <f>+'2.2.3.7.PrecioCapital'!C222</f>
        <v>0.1208706326199291</v>
      </c>
      <c r="D417" s="253">
        <f>+'2.2.3.7.PrecioCapital'!D222</f>
        <v>0.15640803919489721</v>
      </c>
      <c r="E417" s="253">
        <f>+'2.2.3.7.PrecioCapital'!E222</f>
        <v>0.17891709126957483</v>
      </c>
      <c r="F417" s="253">
        <f>+'2.2.3.7.PrecioCapital'!F222</f>
        <v>0.20507764104853368</v>
      </c>
      <c r="G417" s="253">
        <f>+'2.2.3.7.PrecioCapital'!G222</f>
        <v>0.25517787880525639</v>
      </c>
      <c r="H417" s="253">
        <f>+'2.2.3.7.PrecioCapital'!H222</f>
        <v>0.25517787880525639</v>
      </c>
      <c r="I417" s="253">
        <f>+'2.2.3.7.PrecioCapital'!I222</f>
        <v>0.25517787880525639</v>
      </c>
      <c r="J417" s="253">
        <f>+'2.2.3.7.PrecioCapital'!J222</f>
        <v>0.18314710178591825</v>
      </c>
      <c r="K417" s="253">
        <f>+'2.2.3.7.PrecioCapital'!K222</f>
        <v>0.18314710178591825</v>
      </c>
      <c r="L417" s="253">
        <f>+'2.2.3.7.PrecioCapital'!L222</f>
        <v>7.7865314823253942E-2</v>
      </c>
      <c r="M417" s="253">
        <f>+'2.2.3.7.PrecioCapital'!M222</f>
        <v>0.12006591312826187</v>
      </c>
      <c r="N417" s="253">
        <f>+'2.2.3.7.PrecioCapital'!N222</f>
        <v>0.17907747612568592</v>
      </c>
    </row>
    <row r="418" spans="1:15" x14ac:dyDescent="0.2">
      <c r="A418" s="1"/>
      <c r="B418" s="176" t="s">
        <v>317</v>
      </c>
      <c r="C418" s="254">
        <f>+'2.2.3.7.PrecioCapital'!C223</f>
        <v>0.27263090916777089</v>
      </c>
      <c r="D418" s="254">
        <f>+'2.2.3.7.PrecioCapital'!D223</f>
        <v>0.25701989892562344</v>
      </c>
      <c r="E418" s="254">
        <f>+'2.2.3.7.PrecioCapital'!E223</f>
        <v>0.25670717126639059</v>
      </c>
      <c r="F418" s="254">
        <f>+'2.2.3.7.PrecioCapital'!F223</f>
        <v>0.27326737300188741</v>
      </c>
      <c r="G418" s="254">
        <f>+'2.2.3.7.PrecioCapital'!G223</f>
        <v>0.3033661737758685</v>
      </c>
      <c r="H418" s="254">
        <f>+'2.2.3.7.PrecioCapital'!H223</f>
        <v>0.3033661737758685</v>
      </c>
      <c r="I418" s="254">
        <f>+'2.2.3.7.PrecioCapital'!I223</f>
        <v>0.3033661737758685</v>
      </c>
      <c r="J418" s="254">
        <f>+'2.2.3.7.PrecioCapital'!J223</f>
        <v>0.27546426289661979</v>
      </c>
      <c r="K418" s="254">
        <f>+'2.2.3.7.PrecioCapital'!K223</f>
        <v>0.27546426289661979</v>
      </c>
      <c r="L418" s="254">
        <f>+'2.2.3.7.PrecioCapital'!L223</f>
        <v>0.24805863736714728</v>
      </c>
      <c r="M418" s="254">
        <f>+'2.2.3.7.PrecioCapital'!M223</f>
        <v>0.27220108695002349</v>
      </c>
      <c r="N418" s="254">
        <f>+'2.2.3.7.PrecioCapital'!N223</f>
        <v>0.26849539649740461</v>
      </c>
    </row>
    <row r="419" spans="1:15" x14ac:dyDescent="0.2">
      <c r="A419" s="1"/>
      <c r="B419" s="1"/>
    </row>
    <row r="420" spans="1:15" x14ac:dyDescent="0.2">
      <c r="A420" s="1"/>
      <c r="B420" s="1"/>
    </row>
    <row r="421" spans="1:15" x14ac:dyDescent="0.2">
      <c r="A421" s="1"/>
      <c r="B421" s="38" t="s">
        <v>37</v>
      </c>
    </row>
    <row r="422" spans="1:15" x14ac:dyDescent="0.2">
      <c r="A422" s="1"/>
      <c r="B422" s="1"/>
    </row>
    <row r="423" spans="1:15" x14ac:dyDescent="0.2">
      <c r="A423" s="1"/>
      <c r="B423" s="39" t="s">
        <v>38</v>
      </c>
    </row>
    <row r="424" spans="1:15" x14ac:dyDescent="0.2">
      <c r="A424" s="1"/>
      <c r="B424" s="1"/>
    </row>
    <row r="425" spans="1:15" x14ac:dyDescent="0.2">
      <c r="A425" s="1"/>
      <c r="B425" s="25"/>
      <c r="C425" s="272" t="s">
        <v>235</v>
      </c>
      <c r="D425" s="272">
        <v>2012</v>
      </c>
      <c r="E425" s="272">
        <v>2013</v>
      </c>
      <c r="F425" s="272">
        <v>2014</v>
      </c>
      <c r="G425" s="272" t="s">
        <v>422</v>
      </c>
      <c r="H425" s="272">
        <v>2015</v>
      </c>
      <c r="I425" s="272" t="s">
        <v>467</v>
      </c>
      <c r="J425" s="272" t="s">
        <v>468</v>
      </c>
      <c r="K425" s="272">
        <v>2016</v>
      </c>
      <c r="L425" s="272">
        <v>2017</v>
      </c>
      <c r="M425" s="272">
        <v>2018</v>
      </c>
      <c r="N425" s="272">
        <v>2019</v>
      </c>
    </row>
    <row r="426" spans="1:15" x14ac:dyDescent="0.2">
      <c r="A426" s="1"/>
      <c r="B426" s="1"/>
    </row>
    <row r="427" spans="1:15" x14ac:dyDescent="0.2">
      <c r="A427" s="1"/>
      <c r="B427" s="40" t="s">
        <v>30</v>
      </c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</row>
    <row r="428" spans="1:15" x14ac:dyDescent="0.2">
      <c r="A428" s="1"/>
      <c r="B428" s="1" t="s">
        <v>31</v>
      </c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</row>
    <row r="429" spans="1:15" x14ac:dyDescent="0.2">
      <c r="A429" s="1"/>
      <c r="B429" s="41" t="s">
        <v>238</v>
      </c>
      <c r="C429" s="274"/>
      <c r="D429" s="274"/>
      <c r="E429" s="274"/>
      <c r="F429" s="274"/>
      <c r="G429" s="274"/>
      <c r="H429" s="274"/>
      <c r="I429" s="274"/>
      <c r="J429" s="274"/>
      <c r="K429" s="274"/>
      <c r="L429" s="274"/>
      <c r="M429" s="274"/>
      <c r="N429" s="274"/>
      <c r="O429" s="162"/>
    </row>
    <row r="430" spans="1:15" x14ac:dyDescent="0.2">
      <c r="A430" s="1"/>
      <c r="B430" s="41" t="s">
        <v>32</v>
      </c>
      <c r="C430" s="274"/>
      <c r="D430" s="274"/>
      <c r="E430" s="274"/>
      <c r="F430" s="274"/>
      <c r="G430" s="274"/>
      <c r="H430" s="274"/>
      <c r="I430" s="274"/>
      <c r="J430" s="274"/>
      <c r="K430" s="274"/>
      <c r="L430" s="274"/>
      <c r="M430" s="274"/>
      <c r="N430" s="274"/>
      <c r="O430" s="162"/>
    </row>
    <row r="431" spans="1:15" x14ac:dyDescent="0.2">
      <c r="A431" s="1"/>
      <c r="B431" s="1"/>
      <c r="C431" s="170"/>
      <c r="D431" s="170"/>
      <c r="E431" s="170"/>
      <c r="F431" s="170"/>
      <c r="G431" s="170"/>
      <c r="H431" s="170"/>
      <c r="I431" s="170"/>
      <c r="J431" s="170"/>
      <c r="K431" s="170"/>
      <c r="L431" s="170"/>
      <c r="M431" s="170"/>
      <c r="N431" s="170"/>
      <c r="O431" s="162"/>
    </row>
    <row r="432" spans="1:15" ht="14.25" x14ac:dyDescent="0.2">
      <c r="A432" s="1"/>
      <c r="B432" s="142" t="s">
        <v>239</v>
      </c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162"/>
    </row>
    <row r="433" spans="1:14" x14ac:dyDescent="0.2">
      <c r="A433" s="1"/>
      <c r="B433" s="139" t="s">
        <v>240</v>
      </c>
    </row>
    <row r="434" spans="1:14" x14ac:dyDescent="0.2">
      <c r="A434" s="1"/>
      <c r="B434" s="1"/>
    </row>
    <row r="435" spans="1:14" x14ac:dyDescent="0.2">
      <c r="A435" s="1"/>
      <c r="B435" s="39" t="s">
        <v>39</v>
      </c>
    </row>
    <row r="436" spans="1:14" x14ac:dyDescent="0.2">
      <c r="A436" s="1"/>
      <c r="B436" s="1"/>
    </row>
    <row r="437" spans="1:14" x14ac:dyDescent="0.2">
      <c r="A437" s="1"/>
      <c r="B437" s="31" t="s">
        <v>233</v>
      </c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</row>
    <row r="438" spans="1:14" x14ac:dyDescent="0.2">
      <c r="A438" s="1"/>
      <c r="B438" s="144" t="s">
        <v>93</v>
      </c>
      <c r="C438" s="276"/>
      <c r="D438" s="276"/>
      <c r="E438" s="276"/>
      <c r="F438" s="276"/>
      <c r="G438" s="276"/>
      <c r="H438" s="276"/>
      <c r="I438" s="276"/>
      <c r="J438" s="276"/>
      <c r="K438" s="276"/>
      <c r="L438" s="276"/>
      <c r="M438" s="276"/>
      <c r="N438" s="276"/>
    </row>
    <row r="439" spans="1:14" x14ac:dyDescent="0.2">
      <c r="A439" s="1"/>
      <c r="B439" s="144" t="s">
        <v>94</v>
      </c>
      <c r="C439" s="276"/>
      <c r="D439" s="276"/>
      <c r="E439" s="276"/>
      <c r="F439" s="276"/>
      <c r="G439" s="276"/>
      <c r="H439" s="276"/>
      <c r="I439" s="276"/>
      <c r="J439" s="276"/>
      <c r="K439" s="276"/>
      <c r="L439" s="276"/>
      <c r="M439" s="276"/>
      <c r="N439" s="276"/>
    </row>
    <row r="440" spans="1:14" x14ac:dyDescent="0.2">
      <c r="A440" s="1"/>
      <c r="B440" s="144" t="s">
        <v>107</v>
      </c>
      <c r="C440" s="276"/>
      <c r="D440" s="276"/>
      <c r="E440" s="276"/>
      <c r="F440" s="276"/>
      <c r="G440" s="276"/>
      <c r="H440" s="276"/>
      <c r="I440" s="276"/>
      <c r="J440" s="276"/>
      <c r="K440" s="276"/>
      <c r="L440" s="276"/>
      <c r="M440" s="276"/>
      <c r="N440" s="276"/>
    </row>
    <row r="441" spans="1:14" x14ac:dyDescent="0.2">
      <c r="A441" s="1"/>
      <c r="B441" s="144" t="s">
        <v>108</v>
      </c>
      <c r="C441" s="276"/>
      <c r="D441" s="276"/>
      <c r="E441" s="276"/>
      <c r="F441" s="276"/>
      <c r="G441" s="276"/>
      <c r="H441" s="276"/>
      <c r="I441" s="276"/>
      <c r="J441" s="276"/>
      <c r="K441" s="276"/>
      <c r="L441" s="276"/>
      <c r="M441" s="276"/>
      <c r="N441" s="276"/>
    </row>
    <row r="442" spans="1:14" x14ac:dyDescent="0.2">
      <c r="A442" s="1"/>
      <c r="B442" s="139" t="s">
        <v>109</v>
      </c>
      <c r="C442" s="276"/>
      <c r="D442" s="276"/>
      <c r="E442" s="276"/>
      <c r="F442" s="276"/>
      <c r="G442" s="276"/>
      <c r="H442" s="276"/>
      <c r="I442" s="276"/>
      <c r="J442" s="276"/>
      <c r="K442" s="276"/>
      <c r="L442" s="276"/>
      <c r="M442" s="276"/>
      <c r="N442" s="276"/>
    </row>
    <row r="443" spans="1:14" x14ac:dyDescent="0.2">
      <c r="A443" s="1"/>
      <c r="B443" s="144" t="s">
        <v>110</v>
      </c>
      <c r="C443" s="276"/>
      <c r="D443" s="276"/>
      <c r="E443" s="276"/>
      <c r="F443" s="276"/>
      <c r="G443" s="276"/>
      <c r="H443" s="276"/>
      <c r="I443" s="276"/>
      <c r="J443" s="276"/>
      <c r="K443" s="276"/>
      <c r="L443" s="276"/>
      <c r="M443" s="276"/>
      <c r="N443" s="276"/>
    </row>
    <row r="444" spans="1:14" x14ac:dyDescent="0.2">
      <c r="A444" s="1"/>
      <c r="B444" s="144" t="s">
        <v>111</v>
      </c>
      <c r="C444" s="276"/>
      <c r="D444" s="276"/>
      <c r="E444" s="276"/>
      <c r="F444" s="276"/>
      <c r="G444" s="276"/>
      <c r="H444" s="276"/>
      <c r="I444" s="276"/>
      <c r="J444" s="276"/>
      <c r="K444" s="276"/>
      <c r="L444" s="276"/>
      <c r="M444" s="276"/>
      <c r="N444" s="276"/>
    </row>
    <row r="445" spans="1:14" x14ac:dyDescent="0.2">
      <c r="A445" s="1"/>
      <c r="B445" s="144" t="s">
        <v>95</v>
      </c>
      <c r="C445" s="276"/>
      <c r="D445" s="276"/>
      <c r="E445" s="276"/>
      <c r="F445" s="276"/>
      <c r="G445" s="276"/>
      <c r="H445" s="276"/>
      <c r="I445" s="276"/>
      <c r="J445" s="276"/>
      <c r="K445" s="276"/>
      <c r="L445" s="276"/>
      <c r="M445" s="276"/>
      <c r="N445" s="276"/>
    </row>
    <row r="446" spans="1:14" x14ac:dyDescent="0.2">
      <c r="A446" s="1"/>
      <c r="B446" s="144" t="s">
        <v>96</v>
      </c>
      <c r="C446" s="276"/>
      <c r="D446" s="276"/>
      <c r="E446" s="276"/>
      <c r="F446" s="276"/>
      <c r="G446" s="276"/>
      <c r="H446" s="276"/>
      <c r="I446" s="276"/>
      <c r="J446" s="276"/>
      <c r="K446" s="276"/>
      <c r="L446" s="276"/>
      <c r="M446" s="276"/>
      <c r="N446" s="276"/>
    </row>
    <row r="447" spans="1:14" x14ac:dyDescent="0.2">
      <c r="A447" s="1"/>
      <c r="B447" s="144" t="s">
        <v>112</v>
      </c>
      <c r="C447" s="276"/>
      <c r="D447" s="276"/>
      <c r="E447" s="276"/>
      <c r="F447" s="276"/>
      <c r="G447" s="276"/>
      <c r="H447" s="276"/>
      <c r="I447" s="276"/>
      <c r="J447" s="276"/>
      <c r="K447" s="276"/>
      <c r="L447" s="276"/>
      <c r="M447" s="276"/>
      <c r="N447" s="276"/>
    </row>
    <row r="448" spans="1:14" x14ac:dyDescent="0.2">
      <c r="A448" s="1"/>
      <c r="B448" s="144" t="s">
        <v>113</v>
      </c>
      <c r="C448" s="276"/>
      <c r="D448" s="276"/>
      <c r="E448" s="276"/>
      <c r="F448" s="276"/>
      <c r="G448" s="276"/>
      <c r="H448" s="276"/>
      <c r="I448" s="276"/>
      <c r="J448" s="276"/>
      <c r="K448" s="276"/>
      <c r="L448" s="276"/>
      <c r="M448" s="276"/>
      <c r="N448" s="276"/>
    </row>
    <row r="449" spans="1:14" x14ac:dyDescent="0.2">
      <c r="A449" s="1"/>
      <c r="B449" s="144" t="s">
        <v>114</v>
      </c>
      <c r="C449" s="276"/>
      <c r="D449" s="276"/>
      <c r="E449" s="276"/>
      <c r="F449" s="276"/>
      <c r="G449" s="276"/>
      <c r="H449" s="276"/>
      <c r="I449" s="276"/>
      <c r="J449" s="276"/>
      <c r="K449" s="276"/>
      <c r="L449" s="276"/>
      <c r="M449" s="276"/>
      <c r="N449" s="276"/>
    </row>
    <row r="450" spans="1:14" x14ac:dyDescent="0.2">
      <c r="A450" s="1"/>
      <c r="B450" s="139" t="s">
        <v>454</v>
      </c>
      <c r="C450" s="276"/>
      <c r="D450" s="276"/>
      <c r="E450" s="276"/>
      <c r="F450" s="276"/>
      <c r="G450" s="276"/>
      <c r="H450" s="276"/>
      <c r="I450" s="276"/>
      <c r="J450" s="276"/>
      <c r="K450" s="276"/>
      <c r="L450" s="276"/>
      <c r="M450" s="276"/>
      <c r="N450" s="276"/>
    </row>
    <row r="451" spans="1:14" x14ac:dyDescent="0.2">
      <c r="A451" s="1"/>
      <c r="B451" s="139" t="s">
        <v>455</v>
      </c>
      <c r="C451" s="276"/>
      <c r="D451" s="276"/>
      <c r="E451" s="276"/>
      <c r="F451" s="276"/>
      <c r="G451" s="276"/>
      <c r="H451" s="276"/>
      <c r="I451" s="276"/>
      <c r="J451" s="276"/>
      <c r="K451" s="276"/>
      <c r="L451" s="276"/>
      <c r="M451" s="276"/>
      <c r="N451" s="276"/>
    </row>
    <row r="452" spans="1:14" x14ac:dyDescent="0.2">
      <c r="A452" s="1"/>
      <c r="B452" s="139" t="s">
        <v>456</v>
      </c>
      <c r="C452" s="276"/>
      <c r="D452" s="276"/>
      <c r="E452" s="276"/>
      <c r="F452" s="276"/>
      <c r="G452" s="276"/>
      <c r="H452" s="276"/>
      <c r="I452" s="276"/>
      <c r="J452" s="276"/>
      <c r="K452" s="276"/>
      <c r="L452" s="276"/>
      <c r="M452" s="276"/>
      <c r="N452" s="276"/>
    </row>
    <row r="453" spans="1:14" x14ac:dyDescent="0.2">
      <c r="A453" s="1"/>
      <c r="B453" s="139" t="s">
        <v>457</v>
      </c>
      <c r="C453" s="276"/>
      <c r="D453" s="276"/>
      <c r="E453" s="276"/>
      <c r="F453" s="276"/>
      <c r="G453" s="276"/>
      <c r="H453" s="276"/>
      <c r="I453" s="276"/>
      <c r="J453" s="276"/>
      <c r="K453" s="276"/>
      <c r="L453" s="276"/>
      <c r="M453" s="276"/>
      <c r="N453" s="276"/>
    </row>
    <row r="454" spans="1:14" x14ac:dyDescent="0.2">
      <c r="A454" s="1"/>
      <c r="B454" s="139" t="s">
        <v>458</v>
      </c>
      <c r="C454" s="276"/>
      <c r="D454" s="276"/>
      <c r="E454" s="276"/>
      <c r="F454" s="276"/>
      <c r="G454" s="276"/>
      <c r="H454" s="276"/>
      <c r="I454" s="276"/>
      <c r="J454" s="276"/>
      <c r="K454" s="276"/>
      <c r="L454" s="276"/>
      <c r="M454" s="276"/>
      <c r="N454" s="276"/>
    </row>
    <row r="455" spans="1:14" x14ac:dyDescent="0.2">
      <c r="A455" s="1"/>
      <c r="B455" s="139" t="s">
        <v>115</v>
      </c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</row>
    <row r="456" spans="1:14" x14ac:dyDescent="0.2">
      <c r="A456" s="1"/>
      <c r="B456" s="144" t="s">
        <v>116</v>
      </c>
      <c r="C456" s="276"/>
      <c r="D456" s="276"/>
      <c r="E456" s="276"/>
      <c r="F456" s="276"/>
      <c r="G456" s="276"/>
      <c r="H456" s="276"/>
      <c r="I456" s="276"/>
      <c r="J456" s="276"/>
      <c r="K456" s="276"/>
      <c r="L456" s="276"/>
      <c r="M456" s="276"/>
      <c r="N456" s="276"/>
    </row>
    <row r="457" spans="1:14" x14ac:dyDescent="0.2">
      <c r="A457" s="1"/>
      <c r="B457" s="144" t="s">
        <v>118</v>
      </c>
      <c r="C457" s="276"/>
      <c r="D457" s="276"/>
      <c r="E457" s="276"/>
      <c r="F457" s="276"/>
      <c r="G457" s="276"/>
      <c r="H457" s="276"/>
      <c r="I457" s="276"/>
      <c r="J457" s="276"/>
      <c r="K457" s="276"/>
      <c r="L457" s="276"/>
      <c r="M457" s="276"/>
      <c r="N457" s="276"/>
    </row>
    <row r="458" spans="1:14" x14ac:dyDescent="0.2">
      <c r="A458" s="1"/>
      <c r="B458" s="144" t="s">
        <v>117</v>
      </c>
      <c r="C458" s="276"/>
      <c r="D458" s="276"/>
      <c r="E458" s="276"/>
      <c r="F458" s="276"/>
      <c r="G458" s="276"/>
      <c r="H458" s="276"/>
      <c r="I458" s="276"/>
      <c r="J458" s="276"/>
      <c r="K458" s="276"/>
      <c r="L458" s="276"/>
      <c r="M458" s="276"/>
      <c r="N458" s="276"/>
    </row>
    <row r="459" spans="1:14" x14ac:dyDescent="0.2">
      <c r="A459" s="1"/>
      <c r="B459" s="144" t="s">
        <v>493</v>
      </c>
      <c r="C459" s="276"/>
      <c r="D459" s="276"/>
      <c r="E459" s="276"/>
      <c r="F459" s="276"/>
      <c r="G459" s="276"/>
      <c r="H459" s="276"/>
      <c r="I459" s="276"/>
      <c r="J459" s="276"/>
      <c r="K459" s="276"/>
      <c r="L459" s="276"/>
      <c r="M459" s="276"/>
      <c r="N459" s="276"/>
    </row>
    <row r="460" spans="1:14" x14ac:dyDescent="0.2">
      <c r="A460" s="1"/>
      <c r="B460" s="144" t="s">
        <v>119</v>
      </c>
      <c r="C460" s="276"/>
      <c r="D460" s="276"/>
      <c r="E460" s="276"/>
      <c r="F460" s="276"/>
      <c r="G460" s="276"/>
      <c r="H460" s="276"/>
      <c r="I460" s="276"/>
      <c r="J460" s="276"/>
      <c r="K460" s="276"/>
      <c r="L460" s="276"/>
      <c r="M460" s="276"/>
      <c r="N460" s="276"/>
    </row>
    <row r="461" spans="1:14" x14ac:dyDescent="0.2">
      <c r="A461" s="1"/>
      <c r="B461" s="144" t="s">
        <v>120</v>
      </c>
      <c r="C461" s="276"/>
      <c r="D461" s="276"/>
      <c r="E461" s="276"/>
      <c r="F461" s="276"/>
      <c r="G461" s="276"/>
      <c r="H461" s="276"/>
      <c r="I461" s="276"/>
      <c r="J461" s="276"/>
      <c r="K461" s="276"/>
      <c r="L461" s="276"/>
      <c r="M461" s="276"/>
      <c r="N461" s="276"/>
    </row>
    <row r="462" spans="1:14" x14ac:dyDescent="0.2">
      <c r="A462" s="1"/>
      <c r="B462" s="144" t="s">
        <v>494</v>
      </c>
      <c r="C462" s="276"/>
      <c r="D462" s="276"/>
      <c r="E462" s="276"/>
      <c r="F462" s="276"/>
      <c r="G462" s="276"/>
      <c r="H462" s="276"/>
      <c r="I462" s="276"/>
      <c r="J462" s="276"/>
      <c r="K462" s="276"/>
      <c r="L462" s="276"/>
      <c r="M462" s="276"/>
      <c r="N462" s="276"/>
    </row>
    <row r="463" spans="1:14" x14ac:dyDescent="0.2">
      <c r="A463" s="1"/>
      <c r="B463" s="144" t="s">
        <v>121</v>
      </c>
      <c r="C463" s="276"/>
      <c r="D463" s="276"/>
      <c r="E463" s="276"/>
      <c r="F463" s="276"/>
      <c r="G463" s="276"/>
      <c r="H463" s="276"/>
      <c r="I463" s="276"/>
      <c r="J463" s="276"/>
      <c r="K463" s="276"/>
      <c r="L463" s="276"/>
      <c r="M463" s="276"/>
      <c r="N463" s="276"/>
    </row>
    <row r="464" spans="1:14" x14ac:dyDescent="0.2">
      <c r="A464" s="1"/>
      <c r="B464" s="144" t="s">
        <v>122</v>
      </c>
      <c r="C464" s="276"/>
      <c r="D464" s="276"/>
      <c r="E464" s="276"/>
      <c r="F464" s="276"/>
      <c r="G464" s="276"/>
      <c r="H464" s="276"/>
      <c r="I464" s="276"/>
      <c r="J464" s="276"/>
      <c r="K464" s="276"/>
      <c r="L464" s="276"/>
      <c r="M464" s="276"/>
      <c r="N464" s="276"/>
    </row>
    <row r="465" spans="1:14" x14ac:dyDescent="0.2">
      <c r="A465" s="1"/>
      <c r="B465" s="144" t="s">
        <v>495</v>
      </c>
      <c r="C465" s="276"/>
      <c r="D465" s="276"/>
      <c r="E465" s="276"/>
      <c r="F465" s="276"/>
      <c r="G465" s="276"/>
      <c r="H465" s="276"/>
      <c r="I465" s="276"/>
      <c r="J465" s="276"/>
      <c r="K465" s="276"/>
      <c r="L465" s="276"/>
      <c r="M465" s="276"/>
      <c r="N465" s="276"/>
    </row>
    <row r="466" spans="1:14" x14ac:dyDescent="0.2">
      <c r="A466" s="1"/>
      <c r="B466" s="144" t="s">
        <v>123</v>
      </c>
      <c r="C466" s="276"/>
      <c r="D466" s="276"/>
      <c r="E466" s="276"/>
      <c r="F466" s="276"/>
      <c r="G466" s="276"/>
      <c r="H466" s="276"/>
      <c r="I466" s="276"/>
      <c r="J466" s="276"/>
      <c r="K466" s="276"/>
      <c r="L466" s="276"/>
      <c r="M466" s="276"/>
      <c r="N466" s="276"/>
    </row>
    <row r="467" spans="1:14" x14ac:dyDescent="0.2">
      <c r="A467" s="1"/>
      <c r="B467" s="144" t="s">
        <v>496</v>
      </c>
      <c r="C467" s="276"/>
      <c r="D467" s="276"/>
      <c r="E467" s="276"/>
      <c r="F467" s="276"/>
      <c r="G467" s="276"/>
      <c r="H467" s="276"/>
      <c r="I467" s="276"/>
      <c r="J467" s="276"/>
      <c r="K467" s="276"/>
      <c r="L467" s="276"/>
      <c r="M467" s="276"/>
      <c r="N467" s="276"/>
    </row>
    <row r="468" spans="1:14" x14ac:dyDescent="0.2">
      <c r="A468" s="1"/>
      <c r="B468" s="144" t="s">
        <v>124</v>
      </c>
      <c r="C468" s="276"/>
      <c r="D468" s="276"/>
      <c r="E468" s="276"/>
      <c r="F468" s="276"/>
      <c r="G468" s="276"/>
      <c r="H468" s="276"/>
      <c r="I468" s="276"/>
      <c r="J468" s="276"/>
      <c r="K468" s="276"/>
      <c r="L468" s="276"/>
      <c r="M468" s="276"/>
      <c r="N468" s="276"/>
    </row>
    <row r="469" spans="1:14" x14ac:dyDescent="0.2">
      <c r="A469" s="1"/>
      <c r="B469" s="144" t="s">
        <v>125</v>
      </c>
      <c r="C469" s="276"/>
      <c r="D469" s="276"/>
      <c r="E469" s="276"/>
      <c r="F469" s="276"/>
      <c r="G469" s="276"/>
      <c r="H469" s="276"/>
      <c r="I469" s="276"/>
      <c r="J469" s="276"/>
      <c r="K469" s="276"/>
      <c r="L469" s="276"/>
      <c r="M469" s="276"/>
      <c r="N469" s="276"/>
    </row>
    <row r="470" spans="1:14" x14ac:dyDescent="0.2">
      <c r="A470" s="1"/>
      <c r="B470" s="139" t="s">
        <v>126</v>
      </c>
      <c r="C470" s="276"/>
      <c r="D470" s="276"/>
      <c r="E470" s="276"/>
      <c r="F470" s="276"/>
      <c r="G470" s="276"/>
      <c r="H470" s="276"/>
      <c r="I470" s="276"/>
      <c r="J470" s="276"/>
      <c r="K470" s="276"/>
      <c r="L470" s="276"/>
      <c r="M470" s="276"/>
      <c r="N470" s="276"/>
    </row>
    <row r="471" spans="1:14" x14ac:dyDescent="0.2">
      <c r="A471" s="1"/>
      <c r="B471" s="144" t="s">
        <v>127</v>
      </c>
      <c r="C471" s="276"/>
      <c r="D471" s="276"/>
      <c r="E471" s="276"/>
      <c r="F471" s="276"/>
      <c r="G471" s="276"/>
      <c r="H471" s="276"/>
      <c r="I471" s="276"/>
      <c r="J471" s="276"/>
      <c r="K471" s="276"/>
      <c r="L471" s="276"/>
      <c r="M471" s="276"/>
      <c r="N471" s="276"/>
    </row>
    <row r="472" spans="1:14" x14ac:dyDescent="0.2">
      <c r="A472" s="1"/>
      <c r="B472" s="144" t="s">
        <v>128</v>
      </c>
      <c r="C472" s="276"/>
      <c r="D472" s="276"/>
      <c r="E472" s="276"/>
      <c r="F472" s="276"/>
      <c r="G472" s="276"/>
      <c r="H472" s="276"/>
      <c r="I472" s="276"/>
      <c r="J472" s="276"/>
      <c r="K472" s="276"/>
      <c r="L472" s="276"/>
      <c r="M472" s="276"/>
      <c r="N472" s="276"/>
    </row>
    <row r="473" spans="1:14" x14ac:dyDescent="0.2">
      <c r="A473" s="1"/>
      <c r="B473" s="144" t="s">
        <v>129</v>
      </c>
      <c r="C473" s="276"/>
      <c r="D473" s="276"/>
      <c r="E473" s="276"/>
      <c r="F473" s="276"/>
      <c r="G473" s="276"/>
      <c r="H473" s="276"/>
      <c r="I473" s="276"/>
      <c r="J473" s="276"/>
      <c r="K473" s="276"/>
      <c r="L473" s="276"/>
      <c r="M473" s="276"/>
      <c r="N473" s="276"/>
    </row>
    <row r="474" spans="1:14" x14ac:dyDescent="0.2">
      <c r="A474" s="1"/>
      <c r="B474" s="144" t="s">
        <v>130</v>
      </c>
      <c r="C474" s="276"/>
      <c r="D474" s="276"/>
      <c r="E474" s="276"/>
      <c r="F474" s="276"/>
      <c r="G474" s="276"/>
      <c r="H474" s="276"/>
      <c r="I474" s="276"/>
      <c r="J474" s="276"/>
      <c r="K474" s="276"/>
      <c r="L474" s="276"/>
      <c r="M474" s="276"/>
      <c r="N474" s="276"/>
    </row>
    <row r="475" spans="1:14" x14ac:dyDescent="0.2">
      <c r="A475" s="1"/>
      <c r="B475" s="139" t="s">
        <v>131</v>
      </c>
      <c r="C475" s="276"/>
      <c r="D475" s="276"/>
      <c r="E475" s="276"/>
      <c r="F475" s="276"/>
      <c r="G475" s="276"/>
      <c r="H475" s="276"/>
      <c r="I475" s="276"/>
      <c r="J475" s="276"/>
      <c r="K475" s="276"/>
      <c r="L475" s="276"/>
      <c r="M475" s="276"/>
      <c r="N475" s="276"/>
    </row>
    <row r="476" spans="1:14" x14ac:dyDescent="0.2">
      <c r="A476" s="1"/>
      <c r="B476" s="139" t="s">
        <v>459</v>
      </c>
      <c r="C476" s="276"/>
      <c r="D476" s="276"/>
      <c r="E476" s="276"/>
      <c r="F476" s="276"/>
      <c r="G476" s="276"/>
      <c r="H476" s="276"/>
      <c r="I476" s="276"/>
      <c r="J476" s="276"/>
      <c r="K476" s="276"/>
      <c r="L476" s="276"/>
      <c r="M476" s="276"/>
      <c r="N476" s="276"/>
    </row>
    <row r="477" spans="1:14" x14ac:dyDescent="0.2">
      <c r="A477" s="1"/>
      <c r="B477" s="139" t="s">
        <v>132</v>
      </c>
      <c r="C477" s="276"/>
      <c r="D477" s="276"/>
      <c r="E477" s="276"/>
      <c r="F477" s="276"/>
      <c r="G477" s="276"/>
      <c r="H477" s="276"/>
      <c r="I477" s="276"/>
      <c r="J477" s="276"/>
      <c r="K477" s="276"/>
      <c r="L477" s="276"/>
      <c r="M477" s="276"/>
      <c r="N477" s="276"/>
    </row>
    <row r="478" spans="1:14" x14ac:dyDescent="0.2">
      <c r="A478" s="1"/>
      <c r="B478" s="139" t="s">
        <v>460</v>
      </c>
      <c r="C478" s="276"/>
      <c r="D478" s="276"/>
      <c r="E478" s="276"/>
      <c r="F478" s="276"/>
      <c r="G478" s="276"/>
      <c r="H478" s="276"/>
      <c r="I478" s="276"/>
      <c r="J478" s="276"/>
      <c r="K478" s="276"/>
      <c r="L478" s="276"/>
      <c r="M478" s="276"/>
      <c r="N478" s="276"/>
    </row>
    <row r="479" spans="1:14" x14ac:dyDescent="0.2">
      <c r="A479" s="1"/>
      <c r="B479" s="139" t="s">
        <v>461</v>
      </c>
      <c r="C479" s="276"/>
      <c r="D479" s="276"/>
      <c r="E479" s="276"/>
      <c r="F479" s="276"/>
      <c r="G479" s="276"/>
      <c r="H479" s="276"/>
      <c r="I479" s="276"/>
      <c r="J479" s="276"/>
      <c r="K479" s="276"/>
      <c r="L479" s="276"/>
      <c r="M479" s="276"/>
      <c r="N479" s="276"/>
    </row>
    <row r="480" spans="1:14" x14ac:dyDescent="0.2">
      <c r="A480" s="1"/>
      <c r="B480" s="139" t="s">
        <v>133</v>
      </c>
      <c r="C480" s="276"/>
      <c r="D480" s="276"/>
      <c r="E480" s="276"/>
      <c r="F480" s="276"/>
      <c r="G480" s="276"/>
      <c r="H480" s="276"/>
      <c r="I480" s="276"/>
      <c r="J480" s="276"/>
      <c r="K480" s="276"/>
      <c r="L480" s="276"/>
      <c r="M480" s="276"/>
      <c r="N480" s="276"/>
    </row>
    <row r="481" spans="1:14" x14ac:dyDescent="0.2">
      <c r="A481" s="1"/>
      <c r="B481" s="139" t="s">
        <v>134</v>
      </c>
      <c r="C481" s="276"/>
      <c r="D481" s="276"/>
      <c r="E481" s="276"/>
      <c r="F481" s="276"/>
      <c r="G481" s="276"/>
      <c r="H481" s="276"/>
      <c r="I481" s="276"/>
      <c r="J481" s="276"/>
      <c r="K481" s="276"/>
      <c r="L481" s="276"/>
      <c r="M481" s="276"/>
      <c r="N481" s="276"/>
    </row>
    <row r="482" spans="1:14" x14ac:dyDescent="0.2">
      <c r="A482" s="1"/>
      <c r="B482" s="139" t="s">
        <v>135</v>
      </c>
      <c r="C482" s="276"/>
      <c r="D482" s="276"/>
      <c r="E482" s="276"/>
      <c r="F482" s="276"/>
      <c r="G482" s="276"/>
      <c r="H482" s="276"/>
      <c r="I482" s="276"/>
      <c r="J482" s="276"/>
      <c r="K482" s="276"/>
      <c r="L482" s="276"/>
      <c r="M482" s="276"/>
      <c r="N482" s="276"/>
    </row>
    <row r="483" spans="1:14" x14ac:dyDescent="0.2">
      <c r="A483" s="1"/>
      <c r="B483" s="139" t="s">
        <v>462</v>
      </c>
      <c r="C483" s="276"/>
      <c r="D483" s="276"/>
      <c r="E483" s="276"/>
      <c r="F483" s="276"/>
      <c r="G483" s="276"/>
      <c r="H483" s="276"/>
      <c r="I483" s="276"/>
      <c r="J483" s="276"/>
      <c r="K483" s="276"/>
      <c r="L483" s="276"/>
      <c r="M483" s="276"/>
      <c r="N483" s="276"/>
    </row>
    <row r="484" spans="1:14" x14ac:dyDescent="0.2">
      <c r="A484" s="1"/>
      <c r="B484" s="144" t="s">
        <v>136</v>
      </c>
      <c r="C484" s="276"/>
      <c r="D484" s="276"/>
      <c r="E484" s="276"/>
      <c r="F484" s="276"/>
      <c r="G484" s="276"/>
      <c r="H484" s="276"/>
      <c r="I484" s="276"/>
      <c r="J484" s="276"/>
      <c r="K484" s="276"/>
      <c r="L484" s="276"/>
      <c r="M484" s="276"/>
      <c r="N484" s="276"/>
    </row>
    <row r="485" spans="1:14" x14ac:dyDescent="0.2">
      <c r="A485" s="1"/>
      <c r="B485" s="144" t="s">
        <v>137</v>
      </c>
      <c r="C485" s="276"/>
      <c r="D485" s="276"/>
      <c r="E485" s="276"/>
      <c r="F485" s="276"/>
      <c r="G485" s="276"/>
      <c r="H485" s="276"/>
      <c r="I485" s="276"/>
      <c r="J485" s="276"/>
      <c r="K485" s="276"/>
      <c r="L485" s="276"/>
      <c r="M485" s="276"/>
      <c r="N485" s="276"/>
    </row>
    <row r="486" spans="1:14" x14ac:dyDescent="0.2">
      <c r="A486" s="1"/>
      <c r="B486" s="144" t="s">
        <v>138</v>
      </c>
      <c r="C486" s="276"/>
      <c r="D486" s="276"/>
      <c r="E486" s="276"/>
      <c r="F486" s="276"/>
      <c r="G486" s="276"/>
      <c r="H486" s="276"/>
      <c r="I486" s="276"/>
      <c r="J486" s="276"/>
      <c r="K486" s="276"/>
      <c r="L486" s="276"/>
      <c r="M486" s="276"/>
      <c r="N486" s="276"/>
    </row>
    <row r="487" spans="1:14" x14ac:dyDescent="0.2">
      <c r="A487" s="1"/>
      <c r="B487" s="144" t="s">
        <v>139</v>
      </c>
      <c r="C487" s="276"/>
      <c r="D487" s="276"/>
      <c r="E487" s="276"/>
      <c r="F487" s="276"/>
      <c r="G487" s="276"/>
      <c r="H487" s="276"/>
      <c r="I487" s="276"/>
      <c r="J487" s="276"/>
      <c r="K487" s="276"/>
      <c r="L487" s="276"/>
      <c r="M487" s="276"/>
      <c r="N487" s="276"/>
    </row>
    <row r="488" spans="1:14" x14ac:dyDescent="0.2">
      <c r="A488" s="1"/>
      <c r="B488" s="144" t="s">
        <v>497</v>
      </c>
      <c r="C488" s="276"/>
      <c r="D488" s="276"/>
      <c r="E488" s="276"/>
      <c r="F488" s="276"/>
      <c r="G488" s="276"/>
      <c r="H488" s="276"/>
      <c r="I488" s="276"/>
      <c r="J488" s="276"/>
      <c r="K488" s="276"/>
      <c r="L488" s="276"/>
      <c r="M488" s="276"/>
      <c r="N488" s="276"/>
    </row>
    <row r="489" spans="1:14" x14ac:dyDescent="0.2">
      <c r="A489" s="1"/>
      <c r="B489" s="144" t="s">
        <v>140</v>
      </c>
      <c r="C489" s="276"/>
      <c r="D489" s="276"/>
      <c r="E489" s="276"/>
      <c r="F489" s="276"/>
      <c r="G489" s="276"/>
      <c r="H489" s="276"/>
      <c r="I489" s="276"/>
      <c r="J489" s="276"/>
      <c r="K489" s="276"/>
      <c r="L489" s="276"/>
      <c r="M489" s="276"/>
      <c r="N489" s="276"/>
    </row>
    <row r="490" spans="1:14" x14ac:dyDescent="0.2">
      <c r="A490" s="1"/>
      <c r="B490" s="144" t="s">
        <v>141</v>
      </c>
      <c r="C490" s="276"/>
      <c r="D490" s="276"/>
      <c r="E490" s="276"/>
      <c r="F490" s="276"/>
      <c r="G490" s="276"/>
      <c r="H490" s="276"/>
      <c r="I490" s="276"/>
      <c r="J490" s="276"/>
      <c r="K490" s="276"/>
      <c r="L490" s="276"/>
      <c r="M490" s="276"/>
      <c r="N490" s="276"/>
    </row>
    <row r="491" spans="1:14" x14ac:dyDescent="0.2">
      <c r="A491" s="1"/>
      <c r="B491" s="144" t="s">
        <v>142</v>
      </c>
      <c r="C491" s="276"/>
      <c r="D491" s="276"/>
      <c r="E491" s="276"/>
      <c r="F491" s="276"/>
      <c r="G491" s="276"/>
      <c r="H491" s="276"/>
      <c r="I491" s="276"/>
      <c r="J491" s="276"/>
      <c r="K491" s="276"/>
      <c r="L491" s="276"/>
      <c r="M491" s="276"/>
      <c r="N491" s="276"/>
    </row>
    <row r="492" spans="1:14" x14ac:dyDescent="0.2">
      <c r="A492" s="1"/>
      <c r="B492" s="144" t="s">
        <v>143</v>
      </c>
      <c r="C492" s="276"/>
      <c r="D492" s="276"/>
      <c r="E492" s="276"/>
      <c r="F492" s="276"/>
      <c r="G492" s="276"/>
      <c r="H492" s="276"/>
      <c r="I492" s="276"/>
      <c r="J492" s="276"/>
      <c r="K492" s="276"/>
      <c r="L492" s="276"/>
      <c r="M492" s="276"/>
      <c r="N492" s="276"/>
    </row>
    <row r="493" spans="1:14" x14ac:dyDescent="0.2">
      <c r="A493" s="1"/>
      <c r="B493" s="144" t="s">
        <v>97</v>
      </c>
      <c r="C493" s="276"/>
      <c r="D493" s="276"/>
      <c r="E493" s="276"/>
      <c r="F493" s="276"/>
      <c r="G493" s="276"/>
      <c r="H493" s="276"/>
      <c r="I493" s="276"/>
      <c r="J493" s="276"/>
      <c r="K493" s="276"/>
      <c r="L493" s="276"/>
      <c r="M493" s="276"/>
      <c r="N493" s="276"/>
    </row>
    <row r="494" spans="1:14" x14ac:dyDescent="0.2">
      <c r="A494" s="1"/>
      <c r="B494" s="144" t="s">
        <v>144</v>
      </c>
      <c r="C494" s="276"/>
      <c r="D494" s="276"/>
      <c r="E494" s="276"/>
      <c r="F494" s="276"/>
      <c r="G494" s="276"/>
      <c r="H494" s="276"/>
      <c r="I494" s="276"/>
      <c r="J494" s="276"/>
      <c r="K494" s="276"/>
      <c r="L494" s="276"/>
      <c r="M494" s="276"/>
      <c r="N494" s="276"/>
    </row>
    <row r="495" spans="1:14" x14ac:dyDescent="0.2">
      <c r="A495" s="1"/>
      <c r="B495" s="144" t="s">
        <v>145</v>
      </c>
      <c r="C495" s="276"/>
      <c r="D495" s="276"/>
      <c r="E495" s="276"/>
      <c r="F495" s="276"/>
      <c r="G495" s="276"/>
      <c r="H495" s="276"/>
      <c r="I495" s="276"/>
      <c r="J495" s="276"/>
      <c r="K495" s="276"/>
      <c r="L495" s="276"/>
      <c r="M495" s="276"/>
      <c r="N495" s="276"/>
    </row>
    <row r="496" spans="1:14" x14ac:dyDescent="0.2">
      <c r="A496" s="1"/>
      <c r="B496" s="144" t="s">
        <v>98</v>
      </c>
      <c r="C496" s="276"/>
      <c r="D496" s="276"/>
      <c r="E496" s="276"/>
      <c r="F496" s="276"/>
      <c r="G496" s="276"/>
      <c r="H496" s="276"/>
      <c r="I496" s="276"/>
      <c r="J496" s="276"/>
      <c r="K496" s="276"/>
      <c r="L496" s="276"/>
      <c r="M496" s="276"/>
      <c r="N496" s="276"/>
    </row>
    <row r="497" spans="2:14" x14ac:dyDescent="0.2">
      <c r="B497" s="144" t="s">
        <v>99</v>
      </c>
      <c r="C497" s="276"/>
      <c r="D497" s="276"/>
      <c r="E497" s="276"/>
      <c r="F497" s="276"/>
      <c r="G497" s="276"/>
      <c r="H497" s="276"/>
      <c r="I497" s="276"/>
      <c r="J497" s="276"/>
      <c r="K497" s="276"/>
      <c r="L497" s="276"/>
      <c r="M497" s="276"/>
      <c r="N497" s="276"/>
    </row>
    <row r="498" spans="2:14" x14ac:dyDescent="0.2">
      <c r="B498" s="144" t="s">
        <v>100</v>
      </c>
      <c r="C498" s="276"/>
      <c r="D498" s="276"/>
      <c r="E498" s="276"/>
      <c r="F498" s="276"/>
      <c r="G498" s="276"/>
      <c r="H498" s="276"/>
      <c r="I498" s="276"/>
      <c r="J498" s="276"/>
      <c r="K498" s="276"/>
      <c r="L498" s="276"/>
      <c r="M498" s="276"/>
      <c r="N498" s="276"/>
    </row>
    <row r="499" spans="2:14" x14ac:dyDescent="0.2">
      <c r="B499" s="144" t="s">
        <v>146</v>
      </c>
      <c r="C499" s="276"/>
      <c r="D499" s="276"/>
      <c r="E499" s="276"/>
      <c r="F499" s="276"/>
      <c r="G499" s="276"/>
      <c r="H499" s="276"/>
      <c r="I499" s="276"/>
      <c r="J499" s="276"/>
      <c r="K499" s="276"/>
      <c r="L499" s="276"/>
      <c r="M499" s="276"/>
      <c r="N499" s="276"/>
    </row>
    <row r="500" spans="2:14" x14ac:dyDescent="0.2">
      <c r="B500" s="144" t="s">
        <v>147</v>
      </c>
      <c r="C500" s="276"/>
      <c r="D500" s="276"/>
      <c r="E500" s="276"/>
      <c r="F500" s="276"/>
      <c r="G500" s="276"/>
      <c r="H500" s="276"/>
      <c r="I500" s="276"/>
      <c r="J500" s="276"/>
      <c r="K500" s="276"/>
      <c r="L500" s="276"/>
      <c r="M500" s="276"/>
      <c r="N500" s="276"/>
    </row>
    <row r="501" spans="2:14" x14ac:dyDescent="0.2">
      <c r="B501" s="144" t="s">
        <v>148</v>
      </c>
      <c r="C501" s="276"/>
      <c r="D501" s="276"/>
      <c r="E501" s="276"/>
      <c r="F501" s="276"/>
      <c r="G501" s="276"/>
      <c r="H501" s="276"/>
      <c r="I501" s="276"/>
      <c r="J501" s="276"/>
      <c r="K501" s="276"/>
      <c r="L501" s="276"/>
      <c r="M501" s="276"/>
      <c r="N501" s="276"/>
    </row>
    <row r="502" spans="2:14" x14ac:dyDescent="0.2">
      <c r="B502" s="144" t="s">
        <v>149</v>
      </c>
      <c r="C502" s="276"/>
      <c r="D502" s="276"/>
      <c r="E502" s="276"/>
      <c r="F502" s="276"/>
      <c r="G502" s="276"/>
      <c r="H502" s="276"/>
      <c r="I502" s="276"/>
      <c r="J502" s="276"/>
      <c r="K502" s="276"/>
      <c r="L502" s="276"/>
      <c r="M502" s="276"/>
      <c r="N502" s="276"/>
    </row>
    <row r="503" spans="2:14" x14ac:dyDescent="0.2">
      <c r="B503" s="144" t="s">
        <v>150</v>
      </c>
      <c r="C503" s="276"/>
      <c r="D503" s="276"/>
      <c r="E503" s="276"/>
      <c r="F503" s="276"/>
      <c r="G503" s="276"/>
      <c r="H503" s="276"/>
      <c r="I503" s="276"/>
      <c r="J503" s="276"/>
      <c r="K503" s="276"/>
      <c r="L503" s="276"/>
      <c r="M503" s="276"/>
      <c r="N503" s="276"/>
    </row>
    <row r="504" spans="2:14" x14ac:dyDescent="0.2">
      <c r="B504" s="144" t="s">
        <v>152</v>
      </c>
      <c r="C504" s="276"/>
      <c r="D504" s="276"/>
      <c r="E504" s="276"/>
      <c r="F504" s="276"/>
      <c r="G504" s="276"/>
      <c r="H504" s="276"/>
      <c r="I504" s="276"/>
      <c r="J504" s="276"/>
      <c r="K504" s="276"/>
      <c r="L504" s="276"/>
      <c r="M504" s="276"/>
      <c r="N504" s="276"/>
    </row>
    <row r="505" spans="2:14" x14ac:dyDescent="0.2">
      <c r="B505" s="144" t="s">
        <v>151</v>
      </c>
      <c r="C505" s="276"/>
      <c r="D505" s="276"/>
      <c r="E505" s="276"/>
      <c r="F505" s="276"/>
      <c r="G505" s="276"/>
      <c r="H505" s="276"/>
      <c r="I505" s="276"/>
      <c r="J505" s="276"/>
      <c r="K505" s="276"/>
      <c r="L505" s="276"/>
      <c r="M505" s="276"/>
      <c r="N505" s="276"/>
    </row>
    <row r="506" spans="2:14" x14ac:dyDescent="0.2">
      <c r="B506" s="144" t="s">
        <v>153</v>
      </c>
      <c r="C506" s="276"/>
      <c r="D506" s="276"/>
      <c r="E506" s="276"/>
      <c r="F506" s="276"/>
      <c r="G506" s="276"/>
      <c r="H506" s="276"/>
      <c r="I506" s="276"/>
      <c r="J506" s="276"/>
      <c r="K506" s="276"/>
      <c r="L506" s="276"/>
      <c r="M506" s="276"/>
      <c r="N506" s="276"/>
    </row>
    <row r="507" spans="2:14" x14ac:dyDescent="0.2">
      <c r="B507" s="144" t="s">
        <v>154</v>
      </c>
      <c r="C507" s="276"/>
      <c r="D507" s="276"/>
      <c r="E507" s="276"/>
      <c r="F507" s="276"/>
      <c r="G507" s="276"/>
      <c r="H507" s="276"/>
      <c r="I507" s="276"/>
      <c r="J507" s="276"/>
      <c r="K507" s="276"/>
      <c r="L507" s="276"/>
      <c r="M507" s="276"/>
      <c r="N507" s="276"/>
    </row>
    <row r="508" spans="2:14" x14ac:dyDescent="0.2">
      <c r="B508" s="139" t="s">
        <v>155</v>
      </c>
      <c r="C508" s="276"/>
      <c r="D508" s="276"/>
      <c r="E508" s="276"/>
      <c r="F508" s="276"/>
      <c r="G508" s="276"/>
      <c r="H508" s="276"/>
      <c r="I508" s="276"/>
      <c r="J508" s="276"/>
      <c r="K508" s="276"/>
      <c r="L508" s="276"/>
      <c r="M508" s="276"/>
      <c r="N508" s="276"/>
    </row>
    <row r="509" spans="2:14" x14ac:dyDescent="0.2">
      <c r="B509" s="139" t="s">
        <v>463</v>
      </c>
      <c r="C509" s="276"/>
      <c r="D509" s="276"/>
      <c r="E509" s="276"/>
      <c r="F509" s="276"/>
      <c r="G509" s="276"/>
      <c r="H509" s="276"/>
      <c r="I509" s="276"/>
      <c r="J509" s="276"/>
      <c r="K509" s="276"/>
      <c r="L509" s="276"/>
      <c r="M509" s="276"/>
      <c r="N509" s="276"/>
    </row>
    <row r="510" spans="2:14" x14ac:dyDescent="0.2">
      <c r="B510" s="139" t="s">
        <v>464</v>
      </c>
      <c r="C510" s="276"/>
      <c r="D510" s="276"/>
      <c r="E510" s="276"/>
      <c r="F510" s="276"/>
      <c r="G510" s="276"/>
      <c r="H510" s="276"/>
      <c r="I510" s="276"/>
      <c r="J510" s="276"/>
      <c r="K510" s="276"/>
      <c r="L510" s="276"/>
      <c r="M510" s="276"/>
      <c r="N510" s="276"/>
    </row>
    <row r="511" spans="2:14" x14ac:dyDescent="0.2">
      <c r="B511" s="139" t="s">
        <v>101</v>
      </c>
      <c r="C511" s="276"/>
      <c r="D511" s="276"/>
      <c r="E511" s="276"/>
      <c r="F511" s="276"/>
      <c r="G511" s="276"/>
      <c r="H511" s="276"/>
      <c r="I511" s="276"/>
      <c r="J511" s="276"/>
      <c r="K511" s="276"/>
      <c r="L511" s="276"/>
      <c r="M511" s="276"/>
      <c r="N511" s="276"/>
    </row>
    <row r="512" spans="2:14" x14ac:dyDescent="0.2">
      <c r="B512" s="139" t="s">
        <v>156</v>
      </c>
      <c r="C512" s="276"/>
      <c r="D512" s="276"/>
      <c r="E512" s="276"/>
      <c r="F512" s="276"/>
      <c r="G512" s="276"/>
      <c r="H512" s="276"/>
      <c r="I512" s="276"/>
      <c r="J512" s="276"/>
      <c r="K512" s="276"/>
      <c r="L512" s="276"/>
      <c r="M512" s="276"/>
      <c r="N512" s="276"/>
    </row>
    <row r="513" spans="2:14" x14ac:dyDescent="0.2">
      <c r="B513" s="139" t="s">
        <v>465</v>
      </c>
      <c r="C513" s="276"/>
      <c r="D513" s="276"/>
      <c r="E513" s="276"/>
      <c r="F513" s="276"/>
      <c r="G513" s="276"/>
      <c r="H513" s="276"/>
      <c r="I513" s="276"/>
      <c r="J513" s="276"/>
      <c r="K513" s="276"/>
      <c r="L513" s="276"/>
      <c r="M513" s="276"/>
      <c r="N513" s="276"/>
    </row>
    <row r="514" spans="2:14" x14ac:dyDescent="0.2">
      <c r="B514" s="144" t="s">
        <v>157</v>
      </c>
      <c r="C514" s="276"/>
      <c r="D514" s="276"/>
      <c r="E514" s="276"/>
      <c r="F514" s="276"/>
      <c r="G514" s="276"/>
      <c r="H514" s="276"/>
      <c r="I514" s="276"/>
      <c r="J514" s="276"/>
      <c r="K514" s="276"/>
      <c r="L514" s="276"/>
      <c r="M514" s="276"/>
      <c r="N514" s="276"/>
    </row>
    <row r="515" spans="2:14" x14ac:dyDescent="0.2">
      <c r="B515" s="139" t="s">
        <v>498</v>
      </c>
      <c r="C515" s="276"/>
      <c r="D515" s="276"/>
      <c r="E515" s="276"/>
      <c r="F515" s="276"/>
      <c r="G515" s="276"/>
      <c r="H515" s="276"/>
      <c r="I515" s="276"/>
      <c r="J515" s="276"/>
      <c r="K515" s="276"/>
      <c r="L515" s="276"/>
      <c r="M515" s="276"/>
      <c r="N515" s="276"/>
    </row>
    <row r="516" spans="2:14" x14ac:dyDescent="0.2">
      <c r="B516" s="144" t="s">
        <v>158</v>
      </c>
      <c r="C516" s="276"/>
      <c r="D516" s="276"/>
      <c r="E516" s="276"/>
      <c r="F516" s="276"/>
      <c r="G516" s="276"/>
      <c r="H516" s="276"/>
      <c r="I516" s="276"/>
      <c r="J516" s="276"/>
      <c r="K516" s="276"/>
      <c r="L516" s="276"/>
      <c r="M516" s="276"/>
      <c r="N516" s="276"/>
    </row>
    <row r="517" spans="2:14" x14ac:dyDescent="0.2">
      <c r="B517" s="144" t="s">
        <v>159</v>
      </c>
      <c r="C517" s="276"/>
      <c r="D517" s="276"/>
      <c r="E517" s="276"/>
      <c r="F517" s="276"/>
      <c r="G517" s="276"/>
      <c r="H517" s="276"/>
      <c r="I517" s="276"/>
      <c r="J517" s="276"/>
      <c r="K517" s="276"/>
      <c r="L517" s="276"/>
      <c r="M517" s="276"/>
      <c r="N517" s="276"/>
    </row>
    <row r="518" spans="2:14" x14ac:dyDescent="0.2">
      <c r="B518" s="144" t="s">
        <v>160</v>
      </c>
      <c r="C518" s="276"/>
      <c r="D518" s="276"/>
      <c r="E518" s="276"/>
      <c r="F518" s="276"/>
      <c r="G518" s="276"/>
      <c r="H518" s="276"/>
      <c r="I518" s="276"/>
      <c r="J518" s="276"/>
      <c r="K518" s="276"/>
      <c r="L518" s="276"/>
      <c r="M518" s="276"/>
      <c r="N518" s="276"/>
    </row>
    <row r="519" spans="2:14" x14ac:dyDescent="0.2">
      <c r="B519" s="144" t="s">
        <v>161</v>
      </c>
      <c r="C519" s="276"/>
      <c r="D519" s="276"/>
      <c r="E519" s="276"/>
      <c r="F519" s="276"/>
      <c r="G519" s="276"/>
      <c r="H519" s="276"/>
      <c r="I519" s="276"/>
      <c r="J519" s="276"/>
      <c r="K519" s="276"/>
      <c r="L519" s="276"/>
      <c r="M519" s="276"/>
      <c r="N519" s="276"/>
    </row>
    <row r="520" spans="2:14" x14ac:dyDescent="0.2">
      <c r="B520" s="144" t="s">
        <v>162</v>
      </c>
      <c r="C520" s="276"/>
      <c r="D520" s="276"/>
      <c r="E520" s="276"/>
      <c r="F520" s="276"/>
      <c r="G520" s="276"/>
      <c r="H520" s="276"/>
      <c r="I520" s="276"/>
      <c r="J520" s="276"/>
      <c r="K520" s="276"/>
      <c r="L520" s="276"/>
      <c r="M520" s="276"/>
      <c r="N520" s="276"/>
    </row>
    <row r="521" spans="2:14" x14ac:dyDescent="0.2">
      <c r="B521" s="144" t="s">
        <v>163</v>
      </c>
      <c r="C521" s="276"/>
      <c r="D521" s="276"/>
      <c r="E521" s="276"/>
      <c r="F521" s="276"/>
      <c r="G521" s="276"/>
      <c r="H521" s="276"/>
      <c r="I521" s="276"/>
      <c r="J521" s="276"/>
      <c r="K521" s="276"/>
      <c r="L521" s="276"/>
      <c r="M521" s="276"/>
      <c r="N521" s="276"/>
    </row>
    <row r="522" spans="2:14" x14ac:dyDescent="0.2">
      <c r="B522" s="144" t="s">
        <v>164</v>
      </c>
      <c r="C522" s="276"/>
      <c r="D522" s="276"/>
      <c r="E522" s="276"/>
      <c r="F522" s="276"/>
      <c r="G522" s="276"/>
      <c r="H522" s="276"/>
      <c r="I522" s="276"/>
      <c r="J522" s="276"/>
      <c r="K522" s="276"/>
      <c r="L522" s="276"/>
      <c r="M522" s="276"/>
      <c r="N522" s="276"/>
    </row>
    <row r="523" spans="2:14" x14ac:dyDescent="0.2">
      <c r="B523" s="144" t="s">
        <v>165</v>
      </c>
      <c r="C523" s="276"/>
      <c r="D523" s="276"/>
      <c r="E523" s="276"/>
      <c r="F523" s="276"/>
      <c r="G523" s="276"/>
      <c r="H523" s="276"/>
      <c r="I523" s="276"/>
      <c r="J523" s="276"/>
      <c r="K523" s="276"/>
      <c r="L523" s="276"/>
      <c r="M523" s="276"/>
      <c r="N523" s="276"/>
    </row>
    <row r="524" spans="2:14" x14ac:dyDescent="0.2">
      <c r="B524" s="144" t="s">
        <v>166</v>
      </c>
      <c r="C524" s="276"/>
      <c r="D524" s="276"/>
      <c r="E524" s="276"/>
      <c r="F524" s="276"/>
      <c r="G524" s="276"/>
      <c r="H524" s="276"/>
      <c r="I524" s="276"/>
      <c r="J524" s="276"/>
      <c r="K524" s="276"/>
      <c r="L524" s="276"/>
      <c r="M524" s="276"/>
      <c r="N524" s="276"/>
    </row>
    <row r="525" spans="2:14" x14ac:dyDescent="0.2">
      <c r="B525" s="144" t="s">
        <v>167</v>
      </c>
      <c r="C525" s="276"/>
      <c r="D525" s="276"/>
      <c r="E525" s="276"/>
      <c r="F525" s="276"/>
      <c r="G525" s="276"/>
      <c r="H525" s="276"/>
      <c r="I525" s="276"/>
      <c r="J525" s="276"/>
      <c r="K525" s="276"/>
      <c r="L525" s="276"/>
      <c r="M525" s="276"/>
      <c r="N525" s="276"/>
    </row>
    <row r="526" spans="2:14" x14ac:dyDescent="0.2">
      <c r="B526" s="144" t="s">
        <v>168</v>
      </c>
      <c r="C526" s="276"/>
      <c r="D526" s="276"/>
      <c r="E526" s="276"/>
      <c r="F526" s="276"/>
      <c r="G526" s="276"/>
      <c r="H526" s="276"/>
      <c r="I526" s="276"/>
      <c r="J526" s="276"/>
      <c r="K526" s="276"/>
      <c r="L526" s="276"/>
      <c r="M526" s="276"/>
      <c r="N526" s="276"/>
    </row>
    <row r="527" spans="2:14" x14ac:dyDescent="0.2">
      <c r="B527" s="144" t="s">
        <v>163</v>
      </c>
      <c r="C527" s="276"/>
      <c r="D527" s="276"/>
      <c r="E527" s="276"/>
      <c r="F527" s="276"/>
      <c r="G527" s="276"/>
      <c r="H527" s="276"/>
      <c r="I527" s="276"/>
      <c r="J527" s="276"/>
      <c r="K527" s="276"/>
      <c r="L527" s="276"/>
      <c r="M527" s="276"/>
      <c r="N527" s="276"/>
    </row>
    <row r="528" spans="2:14" x14ac:dyDescent="0.2">
      <c r="B528" s="144" t="s">
        <v>169</v>
      </c>
      <c r="C528" s="276"/>
      <c r="D528" s="276"/>
      <c r="E528" s="276"/>
      <c r="F528" s="276"/>
      <c r="G528" s="276"/>
      <c r="H528" s="276"/>
      <c r="I528" s="276"/>
      <c r="J528" s="276"/>
      <c r="K528" s="276"/>
      <c r="L528" s="276"/>
      <c r="M528" s="276"/>
      <c r="N528" s="276"/>
    </row>
    <row r="529" spans="2:14" x14ac:dyDescent="0.2">
      <c r="B529" s="144" t="s">
        <v>170</v>
      </c>
      <c r="C529" s="276"/>
      <c r="D529" s="276"/>
      <c r="E529" s="276"/>
      <c r="F529" s="276"/>
      <c r="G529" s="276"/>
      <c r="H529" s="276"/>
      <c r="I529" s="276"/>
      <c r="J529" s="276"/>
      <c r="K529" s="276"/>
      <c r="L529" s="276"/>
      <c r="M529" s="276"/>
      <c r="N529" s="276"/>
    </row>
    <row r="530" spans="2:14" x14ac:dyDescent="0.2">
      <c r="B530" s="144" t="s">
        <v>171</v>
      </c>
      <c r="C530" s="276"/>
      <c r="D530" s="276"/>
      <c r="E530" s="276"/>
      <c r="F530" s="276"/>
      <c r="G530" s="276"/>
      <c r="H530" s="276"/>
      <c r="I530" s="276"/>
      <c r="J530" s="276"/>
      <c r="K530" s="276"/>
      <c r="L530" s="276"/>
      <c r="M530" s="276"/>
      <c r="N530" s="276"/>
    </row>
    <row r="531" spans="2:14" x14ac:dyDescent="0.2">
      <c r="B531" s="144" t="s">
        <v>92</v>
      </c>
      <c r="C531" s="276"/>
      <c r="D531" s="276"/>
      <c r="E531" s="276"/>
      <c r="F531" s="276"/>
      <c r="G531" s="276"/>
      <c r="H531" s="276"/>
      <c r="I531" s="276"/>
      <c r="J531" s="276"/>
      <c r="K531" s="276"/>
      <c r="L531" s="276"/>
      <c r="M531" s="276"/>
      <c r="N531" s="276"/>
    </row>
    <row r="532" spans="2:14" x14ac:dyDescent="0.2">
      <c r="B532" s="144" t="s">
        <v>172</v>
      </c>
      <c r="C532" s="276"/>
      <c r="D532" s="276"/>
      <c r="E532" s="276"/>
      <c r="F532" s="276"/>
      <c r="G532" s="276"/>
      <c r="H532" s="276"/>
      <c r="I532" s="276"/>
      <c r="J532" s="276"/>
      <c r="K532" s="276"/>
      <c r="L532" s="276"/>
      <c r="M532" s="276"/>
      <c r="N532" s="276"/>
    </row>
    <row r="533" spans="2:14" x14ac:dyDescent="0.2">
      <c r="B533" s="144" t="s">
        <v>173</v>
      </c>
      <c r="C533" s="276"/>
      <c r="D533" s="276"/>
      <c r="E533" s="276"/>
      <c r="F533" s="276"/>
      <c r="G533" s="276"/>
      <c r="H533" s="276"/>
      <c r="I533" s="276"/>
      <c r="J533" s="276"/>
      <c r="K533" s="276"/>
      <c r="L533" s="276"/>
      <c r="M533" s="276"/>
      <c r="N533" s="276"/>
    </row>
    <row r="534" spans="2:14" x14ac:dyDescent="0.2">
      <c r="B534" s="144" t="s">
        <v>174</v>
      </c>
      <c r="C534" s="276"/>
      <c r="D534" s="276"/>
      <c r="E534" s="276"/>
      <c r="F534" s="276"/>
      <c r="G534" s="276"/>
      <c r="H534" s="276"/>
      <c r="I534" s="276"/>
      <c r="J534" s="276"/>
      <c r="K534" s="276"/>
      <c r="L534" s="276"/>
      <c r="M534" s="276"/>
      <c r="N534" s="276"/>
    </row>
    <row r="535" spans="2:14" x14ac:dyDescent="0.2">
      <c r="B535" s="144" t="s">
        <v>175</v>
      </c>
      <c r="C535" s="276"/>
      <c r="D535" s="276"/>
      <c r="E535" s="276"/>
      <c r="F535" s="276"/>
      <c r="G535" s="276"/>
      <c r="H535" s="276"/>
      <c r="I535" s="276"/>
      <c r="J535" s="276"/>
      <c r="K535" s="276"/>
      <c r="L535" s="276"/>
      <c r="M535" s="276"/>
      <c r="N535" s="276"/>
    </row>
    <row r="536" spans="2:14" x14ac:dyDescent="0.2">
      <c r="B536" s="144" t="s">
        <v>176</v>
      </c>
      <c r="C536" s="276"/>
      <c r="D536" s="276"/>
      <c r="E536" s="276"/>
      <c r="F536" s="276"/>
      <c r="G536" s="276"/>
      <c r="H536" s="276"/>
      <c r="I536" s="276"/>
      <c r="J536" s="276"/>
      <c r="K536" s="276"/>
      <c r="L536" s="276"/>
      <c r="M536" s="276"/>
      <c r="N536" s="276"/>
    </row>
    <row r="537" spans="2:14" x14ac:dyDescent="0.2">
      <c r="B537" s="144" t="s">
        <v>177</v>
      </c>
      <c r="C537" s="276"/>
      <c r="D537" s="276"/>
      <c r="E537" s="276"/>
      <c r="F537" s="276"/>
      <c r="G537" s="276"/>
      <c r="H537" s="276"/>
      <c r="I537" s="276"/>
      <c r="J537" s="276"/>
      <c r="K537" s="276"/>
      <c r="L537" s="276"/>
      <c r="M537" s="276"/>
      <c r="N537" s="276"/>
    </row>
    <row r="538" spans="2:14" x14ac:dyDescent="0.2">
      <c r="B538" s="144" t="s">
        <v>178</v>
      </c>
      <c r="C538" s="276"/>
      <c r="D538" s="276"/>
      <c r="E538" s="276"/>
      <c r="F538" s="276"/>
      <c r="G538" s="276"/>
      <c r="H538" s="276"/>
      <c r="I538" s="276"/>
      <c r="J538" s="276"/>
      <c r="K538" s="276"/>
      <c r="L538" s="276"/>
      <c r="M538" s="276"/>
      <c r="N538" s="276"/>
    </row>
    <row r="539" spans="2:14" x14ac:dyDescent="0.2">
      <c r="B539" s="144" t="s">
        <v>179</v>
      </c>
      <c r="C539" s="276"/>
      <c r="D539" s="276"/>
      <c r="E539" s="276"/>
      <c r="F539" s="276"/>
      <c r="G539" s="276"/>
      <c r="H539" s="276"/>
      <c r="I539" s="276"/>
      <c r="J539" s="276"/>
      <c r="K539" s="276"/>
      <c r="L539" s="276"/>
      <c r="M539" s="276"/>
      <c r="N539" s="276"/>
    </row>
    <row r="540" spans="2:14" x14ac:dyDescent="0.2">
      <c r="B540" s="144" t="s">
        <v>180</v>
      </c>
      <c r="C540" s="276"/>
      <c r="D540" s="276"/>
      <c r="E540" s="276"/>
      <c r="F540" s="276"/>
      <c r="G540" s="276"/>
      <c r="H540" s="276"/>
      <c r="I540" s="276"/>
      <c r="J540" s="276"/>
      <c r="K540" s="276"/>
      <c r="L540" s="276"/>
      <c r="M540" s="276"/>
      <c r="N540" s="276"/>
    </row>
    <row r="541" spans="2:14" x14ac:dyDescent="0.2">
      <c r="B541" s="144" t="s">
        <v>181</v>
      </c>
      <c r="C541" s="276"/>
      <c r="D541" s="276"/>
      <c r="E541" s="276"/>
      <c r="F541" s="276"/>
      <c r="G541" s="276"/>
      <c r="H541" s="276"/>
      <c r="I541" s="276"/>
      <c r="J541" s="276"/>
      <c r="K541" s="276"/>
      <c r="L541" s="276"/>
      <c r="M541" s="276"/>
      <c r="N541" s="276"/>
    </row>
    <row r="542" spans="2:14" x14ac:dyDescent="0.2">
      <c r="B542" s="139" t="s">
        <v>182</v>
      </c>
      <c r="C542" s="276"/>
      <c r="D542" s="276"/>
      <c r="E542" s="276"/>
      <c r="F542" s="276"/>
      <c r="G542" s="276"/>
      <c r="H542" s="276"/>
      <c r="I542" s="276"/>
      <c r="J542" s="276"/>
      <c r="K542" s="276"/>
      <c r="L542" s="276"/>
      <c r="M542" s="276"/>
      <c r="N542" s="276"/>
    </row>
    <row r="543" spans="2:14" x14ac:dyDescent="0.2">
      <c r="B543" s="139" t="s">
        <v>183</v>
      </c>
      <c r="C543" s="276"/>
      <c r="D543" s="276"/>
      <c r="E543" s="276"/>
      <c r="F543" s="276"/>
      <c r="G543" s="276"/>
      <c r="H543" s="276"/>
      <c r="I543" s="276"/>
      <c r="J543" s="276"/>
      <c r="K543" s="276"/>
      <c r="L543" s="276"/>
      <c r="M543" s="276"/>
      <c r="N543" s="276"/>
    </row>
    <row r="544" spans="2:14" x14ac:dyDescent="0.2">
      <c r="B544" s="139" t="s">
        <v>184</v>
      </c>
      <c r="C544" s="276"/>
      <c r="D544" s="276"/>
      <c r="E544" s="276"/>
      <c r="F544" s="276"/>
      <c r="G544" s="276"/>
      <c r="H544" s="276"/>
      <c r="I544" s="276"/>
      <c r="J544" s="276"/>
      <c r="K544" s="276"/>
      <c r="L544" s="276"/>
      <c r="M544" s="276"/>
      <c r="N544" s="276"/>
    </row>
    <row r="545" spans="2:14" x14ac:dyDescent="0.2">
      <c r="B545" s="139" t="s">
        <v>185</v>
      </c>
      <c r="C545" s="276"/>
      <c r="D545" s="276"/>
      <c r="E545" s="276"/>
      <c r="F545" s="276"/>
      <c r="G545" s="276"/>
      <c r="H545" s="276"/>
      <c r="I545" s="276"/>
      <c r="J545" s="276"/>
      <c r="K545" s="276"/>
      <c r="L545" s="276"/>
      <c r="M545" s="276"/>
      <c r="N545" s="276"/>
    </row>
    <row r="546" spans="2:14" x14ac:dyDescent="0.2">
      <c r="B546" s="139" t="s">
        <v>186</v>
      </c>
      <c r="C546" s="276"/>
      <c r="D546" s="276"/>
      <c r="E546" s="276"/>
      <c r="F546" s="276"/>
      <c r="G546" s="276"/>
      <c r="H546" s="276"/>
      <c r="I546" s="276"/>
      <c r="J546" s="276"/>
      <c r="K546" s="276"/>
      <c r="L546" s="276"/>
      <c r="M546" s="276"/>
      <c r="N546" s="276"/>
    </row>
    <row r="547" spans="2:14" x14ac:dyDescent="0.2">
      <c r="B547" s="139" t="s">
        <v>187</v>
      </c>
      <c r="C547" s="276"/>
      <c r="D547" s="276"/>
      <c r="E547" s="276"/>
      <c r="F547" s="276"/>
      <c r="G547" s="276"/>
      <c r="H547" s="276"/>
      <c r="I547" s="276"/>
      <c r="J547" s="276"/>
      <c r="K547" s="276"/>
      <c r="L547" s="276"/>
      <c r="M547" s="276"/>
      <c r="N547" s="276"/>
    </row>
    <row r="548" spans="2:14" x14ac:dyDescent="0.2">
      <c r="B548" s="144" t="s">
        <v>102</v>
      </c>
      <c r="C548" s="276"/>
      <c r="D548" s="276"/>
      <c r="E548" s="276"/>
      <c r="F548" s="276"/>
      <c r="G548" s="276"/>
      <c r="H548" s="276"/>
      <c r="I548" s="276"/>
      <c r="J548" s="276"/>
      <c r="K548" s="276"/>
      <c r="L548" s="276"/>
      <c r="M548" s="276"/>
      <c r="N548" s="276"/>
    </row>
    <row r="549" spans="2:14" x14ac:dyDescent="0.2">
      <c r="B549" s="144" t="s">
        <v>188</v>
      </c>
      <c r="C549" s="276"/>
      <c r="D549" s="276"/>
      <c r="E549" s="276"/>
      <c r="F549" s="276"/>
      <c r="G549" s="276"/>
      <c r="H549" s="276"/>
      <c r="I549" s="276"/>
      <c r="J549" s="276"/>
      <c r="K549" s="276"/>
      <c r="L549" s="276"/>
      <c r="M549" s="276"/>
      <c r="N549" s="276"/>
    </row>
    <row r="550" spans="2:14" x14ac:dyDescent="0.2">
      <c r="B550" s="144" t="s">
        <v>189</v>
      </c>
      <c r="C550" s="276"/>
      <c r="D550" s="276"/>
      <c r="E550" s="276"/>
      <c r="F550" s="276"/>
      <c r="G550" s="276"/>
      <c r="H550" s="276"/>
      <c r="I550" s="276"/>
      <c r="J550" s="276"/>
      <c r="K550" s="276"/>
      <c r="L550" s="276"/>
      <c r="M550" s="276"/>
      <c r="N550" s="276"/>
    </row>
    <row r="551" spans="2:14" x14ac:dyDescent="0.2">
      <c r="B551" s="144" t="s">
        <v>190</v>
      </c>
      <c r="C551" s="276"/>
      <c r="D551" s="276"/>
      <c r="E551" s="276"/>
      <c r="F551" s="276"/>
      <c r="G551" s="276"/>
      <c r="H551" s="276"/>
      <c r="I551" s="276"/>
      <c r="J551" s="276"/>
      <c r="K551" s="276"/>
      <c r="L551" s="276"/>
      <c r="M551" s="276"/>
      <c r="N551" s="276"/>
    </row>
    <row r="552" spans="2:14" x14ac:dyDescent="0.2">
      <c r="B552" s="31" t="s">
        <v>234</v>
      </c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</row>
    <row r="553" spans="2:14" x14ac:dyDescent="0.2">
      <c r="B553" s="144" t="s">
        <v>499</v>
      </c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</row>
    <row r="554" spans="2:14" x14ac:dyDescent="0.2">
      <c r="B554" s="144" t="s">
        <v>191</v>
      </c>
      <c r="C554" s="274"/>
      <c r="D554" s="274"/>
      <c r="E554" s="274"/>
      <c r="F554" s="274"/>
      <c r="G554" s="274"/>
      <c r="H554" s="274"/>
      <c r="I554" s="274"/>
      <c r="J554" s="274"/>
      <c r="K554" s="274"/>
      <c r="L554" s="274"/>
      <c r="M554" s="274"/>
      <c r="N554" s="274"/>
    </row>
    <row r="555" spans="2:14" x14ac:dyDescent="0.2">
      <c r="B555" s="144" t="s">
        <v>192</v>
      </c>
      <c r="C555" s="274"/>
      <c r="D555" s="274"/>
      <c r="E555" s="274"/>
      <c r="F555" s="274"/>
      <c r="G555" s="274"/>
      <c r="H555" s="274"/>
      <c r="I555" s="274"/>
      <c r="J555" s="274"/>
      <c r="K555" s="274"/>
      <c r="L555" s="274"/>
      <c r="M555" s="274"/>
      <c r="N555" s="274"/>
    </row>
    <row r="556" spans="2:14" x14ac:dyDescent="0.2">
      <c r="B556" s="144" t="s">
        <v>193</v>
      </c>
      <c r="C556" s="274"/>
      <c r="D556" s="274"/>
      <c r="E556" s="274"/>
      <c r="F556" s="274"/>
      <c r="G556" s="274"/>
      <c r="H556" s="274"/>
      <c r="I556" s="274"/>
      <c r="J556" s="274"/>
      <c r="K556" s="274"/>
      <c r="L556" s="274"/>
      <c r="M556" s="274"/>
      <c r="N556" s="274"/>
    </row>
    <row r="557" spans="2:14" x14ac:dyDescent="0.2">
      <c r="B557" s="144" t="s">
        <v>194</v>
      </c>
      <c r="C557" s="274"/>
      <c r="D557" s="274"/>
      <c r="E557" s="274"/>
      <c r="F557" s="274"/>
      <c r="G557" s="274"/>
      <c r="H557" s="274"/>
      <c r="I557" s="274"/>
      <c r="J557" s="274"/>
      <c r="K557" s="274"/>
      <c r="L557" s="274"/>
      <c r="M557" s="274"/>
      <c r="N557" s="274"/>
    </row>
    <row r="558" spans="2:14" x14ac:dyDescent="0.2">
      <c r="B558" s="144" t="s">
        <v>195</v>
      </c>
      <c r="C558" s="274"/>
      <c r="D558" s="274"/>
      <c r="E558" s="274"/>
      <c r="F558" s="274"/>
      <c r="G558" s="274"/>
      <c r="H558" s="274"/>
      <c r="I558" s="274"/>
      <c r="J558" s="274"/>
      <c r="K558" s="274"/>
      <c r="L558" s="274"/>
      <c r="M558" s="274"/>
      <c r="N558" s="274"/>
    </row>
    <row r="559" spans="2:14" x14ac:dyDescent="0.2">
      <c r="B559" s="144" t="s">
        <v>196</v>
      </c>
      <c r="C559" s="274"/>
      <c r="D559" s="274"/>
      <c r="E559" s="274"/>
      <c r="F559" s="274"/>
      <c r="G559" s="274"/>
      <c r="H559" s="274"/>
      <c r="I559" s="274"/>
      <c r="J559" s="274"/>
      <c r="K559" s="274"/>
      <c r="L559" s="274"/>
      <c r="M559" s="274"/>
      <c r="N559" s="274"/>
    </row>
    <row r="560" spans="2:14" x14ac:dyDescent="0.2">
      <c r="B560" s="144" t="s">
        <v>197</v>
      </c>
      <c r="C560" s="274"/>
      <c r="D560" s="274"/>
      <c r="E560" s="274"/>
      <c r="F560" s="274"/>
      <c r="G560" s="274"/>
      <c r="H560" s="274"/>
      <c r="I560" s="274"/>
      <c r="J560" s="274"/>
      <c r="K560" s="274"/>
      <c r="L560" s="274"/>
      <c r="M560" s="274"/>
      <c r="N560" s="274"/>
    </row>
    <row r="561" spans="2:14" x14ac:dyDescent="0.2">
      <c r="B561" s="139" t="s">
        <v>466</v>
      </c>
      <c r="C561" s="274"/>
      <c r="D561" s="274"/>
      <c r="E561" s="274"/>
      <c r="F561" s="274"/>
      <c r="G561" s="274"/>
      <c r="H561" s="274"/>
      <c r="I561" s="274"/>
      <c r="J561" s="274"/>
      <c r="K561" s="274"/>
      <c r="L561" s="274"/>
      <c r="M561" s="274"/>
      <c r="N561" s="274"/>
    </row>
    <row r="562" spans="2:14" x14ac:dyDescent="0.2">
      <c r="B562" s="144" t="s">
        <v>198</v>
      </c>
      <c r="C562" s="274"/>
      <c r="D562" s="274"/>
      <c r="E562" s="274"/>
      <c r="F562" s="274"/>
      <c r="G562" s="274"/>
      <c r="H562" s="274"/>
      <c r="I562" s="274"/>
      <c r="J562" s="274"/>
      <c r="K562" s="274"/>
      <c r="L562" s="274"/>
      <c r="M562" s="274"/>
      <c r="N562" s="274"/>
    </row>
    <row r="563" spans="2:14" x14ac:dyDescent="0.2">
      <c r="B563" s="139" t="s">
        <v>103</v>
      </c>
      <c r="C563" s="274"/>
      <c r="D563" s="274"/>
      <c r="E563" s="274"/>
      <c r="F563" s="274"/>
      <c r="G563" s="274"/>
      <c r="H563" s="274"/>
      <c r="I563" s="274"/>
      <c r="J563" s="274"/>
      <c r="K563" s="274"/>
      <c r="L563" s="274"/>
      <c r="M563" s="274"/>
      <c r="N563" s="274"/>
    </row>
    <row r="564" spans="2:14" x14ac:dyDescent="0.2">
      <c r="B564" s="139" t="s">
        <v>104</v>
      </c>
      <c r="C564" s="274"/>
      <c r="D564" s="274"/>
      <c r="E564" s="274"/>
      <c r="F564" s="274"/>
      <c r="G564" s="274"/>
      <c r="H564" s="274"/>
      <c r="I564" s="274"/>
      <c r="J564" s="274"/>
      <c r="K564" s="274"/>
      <c r="L564" s="274"/>
      <c r="M564" s="274"/>
      <c r="N564" s="274"/>
    </row>
    <row r="565" spans="2:14" x14ac:dyDescent="0.2">
      <c r="B565" s="144" t="s">
        <v>199</v>
      </c>
      <c r="C565" s="274"/>
      <c r="D565" s="274"/>
      <c r="E565" s="274"/>
      <c r="F565" s="274"/>
      <c r="G565" s="274"/>
      <c r="H565" s="274"/>
      <c r="I565" s="274"/>
      <c r="J565" s="274"/>
      <c r="K565" s="274"/>
      <c r="L565" s="274"/>
      <c r="M565" s="274"/>
      <c r="N565" s="274"/>
    </row>
    <row r="566" spans="2:14" x14ac:dyDescent="0.2">
      <c r="B566" s="144" t="s">
        <v>200</v>
      </c>
      <c r="C566" s="274"/>
      <c r="D566" s="274"/>
      <c r="E566" s="274"/>
      <c r="F566" s="274"/>
      <c r="G566" s="274"/>
      <c r="H566" s="274"/>
      <c r="I566" s="274"/>
      <c r="J566" s="274"/>
      <c r="K566" s="274"/>
      <c r="L566" s="274"/>
      <c r="M566" s="274"/>
      <c r="N566" s="274"/>
    </row>
    <row r="567" spans="2:14" x14ac:dyDescent="0.2">
      <c r="B567" s="144" t="s">
        <v>201</v>
      </c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</row>
    <row r="568" spans="2:14" x14ac:dyDescent="0.2">
      <c r="B568" s="144" t="s">
        <v>202</v>
      </c>
      <c r="C568" s="274"/>
      <c r="D568" s="274"/>
      <c r="E568" s="274"/>
      <c r="F568" s="274"/>
      <c r="G568" s="274"/>
      <c r="H568" s="274"/>
      <c r="I568" s="274"/>
      <c r="J568" s="274"/>
      <c r="K568" s="274"/>
      <c r="L568" s="274"/>
      <c r="M568" s="274"/>
      <c r="N568" s="274"/>
    </row>
    <row r="569" spans="2:14" x14ac:dyDescent="0.2">
      <c r="B569" s="144" t="s">
        <v>203</v>
      </c>
      <c r="C569" s="274"/>
      <c r="D569" s="274"/>
      <c r="E569" s="274"/>
      <c r="F569" s="274"/>
      <c r="G569" s="274"/>
      <c r="H569" s="274"/>
      <c r="I569" s="274"/>
      <c r="J569" s="274"/>
      <c r="K569" s="274"/>
      <c r="L569" s="274"/>
      <c r="M569" s="274"/>
      <c r="N569" s="274"/>
    </row>
    <row r="570" spans="2:14" x14ac:dyDescent="0.2">
      <c r="B570" s="144" t="s">
        <v>204</v>
      </c>
      <c r="C570" s="274"/>
      <c r="D570" s="274"/>
      <c r="E570" s="274"/>
      <c r="F570" s="274"/>
      <c r="G570" s="274"/>
      <c r="H570" s="274"/>
      <c r="I570" s="274"/>
      <c r="J570" s="274"/>
      <c r="K570" s="274"/>
      <c r="L570" s="274"/>
      <c r="M570" s="274"/>
      <c r="N570" s="274"/>
    </row>
    <row r="571" spans="2:14" x14ac:dyDescent="0.2">
      <c r="B571" s="144" t="s">
        <v>205</v>
      </c>
      <c r="C571" s="274"/>
      <c r="D571" s="274"/>
      <c r="E571" s="274"/>
      <c r="F571" s="274"/>
      <c r="G571" s="274"/>
      <c r="H571" s="274"/>
      <c r="I571" s="274"/>
      <c r="J571" s="274"/>
      <c r="K571" s="274"/>
      <c r="L571" s="274"/>
      <c r="M571" s="274"/>
      <c r="N571" s="274"/>
    </row>
    <row r="572" spans="2:14" x14ac:dyDescent="0.2">
      <c r="B572" s="144" t="s">
        <v>206</v>
      </c>
      <c r="C572" s="274"/>
      <c r="D572" s="274"/>
      <c r="E572" s="274"/>
      <c r="F572" s="274"/>
      <c r="G572" s="274"/>
      <c r="H572" s="274"/>
      <c r="I572" s="274"/>
      <c r="J572" s="274"/>
      <c r="K572" s="274"/>
      <c r="L572" s="274"/>
      <c r="M572" s="274"/>
      <c r="N572" s="274"/>
    </row>
    <row r="573" spans="2:14" x14ac:dyDescent="0.2">
      <c r="B573" s="144" t="s">
        <v>207</v>
      </c>
      <c r="C573" s="274"/>
      <c r="D573" s="274"/>
      <c r="E573" s="274"/>
      <c r="F573" s="274"/>
      <c r="G573" s="274"/>
      <c r="H573" s="274"/>
      <c r="I573" s="274"/>
      <c r="J573" s="274"/>
      <c r="K573" s="274"/>
      <c r="L573" s="274"/>
      <c r="M573" s="274"/>
      <c r="N573" s="274"/>
    </row>
    <row r="574" spans="2:14" x14ac:dyDescent="0.2">
      <c r="B574" s="144" t="s">
        <v>208</v>
      </c>
      <c r="C574" s="274"/>
      <c r="D574" s="274"/>
      <c r="E574" s="274"/>
      <c r="F574" s="274"/>
      <c r="G574" s="274"/>
      <c r="H574" s="274"/>
      <c r="I574" s="274"/>
      <c r="J574" s="274"/>
      <c r="K574" s="274"/>
      <c r="L574" s="274"/>
      <c r="M574" s="274"/>
      <c r="N574" s="274"/>
    </row>
    <row r="575" spans="2:14" x14ac:dyDescent="0.2">
      <c r="B575" s="144" t="s">
        <v>209</v>
      </c>
      <c r="C575" s="274"/>
      <c r="D575" s="274"/>
      <c r="E575" s="274"/>
      <c r="F575" s="274"/>
      <c r="G575" s="274"/>
      <c r="H575" s="274"/>
      <c r="I575" s="274"/>
      <c r="J575" s="274"/>
      <c r="K575" s="274"/>
      <c r="L575" s="274"/>
      <c r="M575" s="274"/>
      <c r="N575" s="274"/>
    </row>
    <row r="576" spans="2:14" x14ac:dyDescent="0.2">
      <c r="B576" s="144" t="s">
        <v>210</v>
      </c>
      <c r="C576" s="274"/>
      <c r="D576" s="274"/>
      <c r="E576" s="274"/>
      <c r="F576" s="274"/>
      <c r="G576" s="274"/>
      <c r="H576" s="274"/>
      <c r="I576" s="274"/>
      <c r="J576" s="274"/>
      <c r="K576" s="274"/>
      <c r="L576" s="274"/>
      <c r="M576" s="274"/>
      <c r="N576" s="274"/>
    </row>
    <row r="577" spans="2:14" x14ac:dyDescent="0.2">
      <c r="B577" s="144" t="s">
        <v>211</v>
      </c>
      <c r="C577" s="274"/>
      <c r="D577" s="274"/>
      <c r="E577" s="274"/>
      <c r="F577" s="274"/>
      <c r="G577" s="274"/>
      <c r="H577" s="274"/>
      <c r="I577" s="274"/>
      <c r="J577" s="274"/>
      <c r="K577" s="274"/>
      <c r="L577" s="274"/>
      <c r="M577" s="274"/>
      <c r="N577" s="274"/>
    </row>
    <row r="578" spans="2:14" x14ac:dyDescent="0.2">
      <c r="B578" s="144" t="s">
        <v>212</v>
      </c>
      <c r="C578" s="274"/>
      <c r="D578" s="274"/>
      <c r="E578" s="274"/>
      <c r="F578" s="274"/>
      <c r="G578" s="274"/>
      <c r="H578" s="274"/>
      <c r="I578" s="274"/>
      <c r="J578" s="274"/>
      <c r="K578" s="274"/>
      <c r="L578" s="274"/>
      <c r="M578" s="274"/>
      <c r="N578" s="274"/>
    </row>
    <row r="579" spans="2:14" x14ac:dyDescent="0.2">
      <c r="B579" s="144" t="s">
        <v>213</v>
      </c>
      <c r="C579" s="274"/>
      <c r="D579" s="274"/>
      <c r="E579" s="274"/>
      <c r="F579" s="274"/>
      <c r="G579" s="274"/>
      <c r="H579" s="274"/>
      <c r="I579" s="274"/>
      <c r="J579" s="274"/>
      <c r="K579" s="274"/>
      <c r="L579" s="274"/>
      <c r="M579" s="274"/>
      <c r="N579" s="274"/>
    </row>
    <row r="580" spans="2:14" x14ac:dyDescent="0.2">
      <c r="B580" s="144" t="s">
        <v>214</v>
      </c>
      <c r="C580" s="274"/>
      <c r="D580" s="274"/>
      <c r="E580" s="274"/>
      <c r="F580" s="274"/>
      <c r="G580" s="274"/>
      <c r="H580" s="274"/>
      <c r="I580" s="274"/>
      <c r="J580" s="274"/>
      <c r="K580" s="274"/>
      <c r="L580" s="274"/>
      <c r="M580" s="274"/>
      <c r="N580" s="274"/>
    </row>
    <row r="581" spans="2:14" x14ac:dyDescent="0.2">
      <c r="B581" s="144" t="s">
        <v>215</v>
      </c>
      <c r="C581" s="274"/>
      <c r="D581" s="274"/>
      <c r="E581" s="274"/>
      <c r="F581" s="274"/>
      <c r="G581" s="274"/>
      <c r="H581" s="274"/>
      <c r="I581" s="274"/>
      <c r="J581" s="274"/>
      <c r="K581" s="274"/>
      <c r="L581" s="274"/>
      <c r="M581" s="274"/>
      <c r="N581" s="274"/>
    </row>
    <row r="582" spans="2:14" x14ac:dyDescent="0.2">
      <c r="B582" s="144" t="s">
        <v>105</v>
      </c>
      <c r="C582" s="274"/>
      <c r="D582" s="274"/>
      <c r="E582" s="274"/>
      <c r="F582" s="274"/>
      <c r="G582" s="274"/>
      <c r="H582" s="274"/>
      <c r="I582" s="274"/>
      <c r="J582" s="274"/>
      <c r="K582" s="274"/>
      <c r="L582" s="274"/>
      <c r="M582" s="274"/>
      <c r="N582" s="274"/>
    </row>
    <row r="583" spans="2:14" x14ac:dyDescent="0.2">
      <c r="B583" s="144" t="s">
        <v>216</v>
      </c>
      <c r="C583" s="274"/>
      <c r="D583" s="274"/>
      <c r="E583" s="274"/>
      <c r="F583" s="274"/>
      <c r="G583" s="274"/>
      <c r="H583" s="274"/>
      <c r="I583" s="274"/>
      <c r="J583" s="274"/>
      <c r="K583" s="274"/>
      <c r="L583" s="274"/>
      <c r="M583" s="274"/>
      <c r="N583" s="274"/>
    </row>
    <row r="584" spans="2:14" x14ac:dyDescent="0.2">
      <c r="B584" s="144" t="s">
        <v>217</v>
      </c>
      <c r="C584" s="274"/>
      <c r="D584" s="274"/>
      <c r="E584" s="274"/>
      <c r="F584" s="274"/>
      <c r="G584" s="274"/>
      <c r="H584" s="274"/>
      <c r="I584" s="274"/>
      <c r="J584" s="274"/>
      <c r="K584" s="274"/>
      <c r="L584" s="274"/>
      <c r="M584" s="274"/>
      <c r="N584" s="274"/>
    </row>
    <row r="585" spans="2:14" x14ac:dyDescent="0.2">
      <c r="B585" s="144" t="s">
        <v>218</v>
      </c>
      <c r="C585" s="274"/>
      <c r="D585" s="274"/>
      <c r="E585" s="274"/>
      <c r="F585" s="274"/>
      <c r="G585" s="274"/>
      <c r="H585" s="274"/>
      <c r="I585" s="274"/>
      <c r="J585" s="274"/>
      <c r="K585" s="274"/>
      <c r="L585" s="274"/>
      <c r="M585" s="274"/>
      <c r="N585" s="274"/>
    </row>
    <row r="586" spans="2:14" x14ac:dyDescent="0.2">
      <c r="B586" s="144" t="s">
        <v>106</v>
      </c>
      <c r="C586" s="274"/>
      <c r="D586" s="274"/>
      <c r="E586" s="274"/>
      <c r="F586" s="274"/>
      <c r="G586" s="274"/>
      <c r="H586" s="274"/>
      <c r="I586" s="274"/>
      <c r="J586" s="274"/>
      <c r="K586" s="274"/>
      <c r="L586" s="274"/>
      <c r="M586" s="274"/>
      <c r="N586" s="274"/>
    </row>
    <row r="587" spans="2:14" x14ac:dyDescent="0.2">
      <c r="B587" s="144" t="s">
        <v>219</v>
      </c>
      <c r="C587" s="274"/>
      <c r="D587" s="274"/>
      <c r="E587" s="274"/>
      <c r="F587" s="274"/>
      <c r="G587" s="274"/>
      <c r="H587" s="274"/>
      <c r="I587" s="274"/>
      <c r="J587" s="274"/>
      <c r="K587" s="274"/>
      <c r="L587" s="274"/>
      <c r="M587" s="274"/>
      <c r="N587" s="274"/>
    </row>
    <row r="588" spans="2:14" x14ac:dyDescent="0.2">
      <c r="B588" s="144" t="s">
        <v>500</v>
      </c>
      <c r="C588" s="274"/>
      <c r="D588" s="274"/>
      <c r="E588" s="274"/>
      <c r="F588" s="274"/>
      <c r="G588" s="274"/>
      <c r="H588" s="274"/>
      <c r="I588" s="274"/>
      <c r="J588" s="274"/>
      <c r="K588" s="274"/>
      <c r="L588" s="274"/>
      <c r="M588" s="274"/>
      <c r="N588" s="274"/>
    </row>
    <row r="589" spans="2:14" x14ac:dyDescent="0.2">
      <c r="B589" s="144" t="s">
        <v>220</v>
      </c>
      <c r="C589" s="274"/>
      <c r="D589" s="274"/>
      <c r="E589" s="274"/>
      <c r="F589" s="274"/>
      <c r="G589" s="274"/>
      <c r="H589" s="274"/>
      <c r="I589" s="274"/>
      <c r="J589" s="274"/>
      <c r="K589" s="274"/>
      <c r="L589" s="274"/>
      <c r="M589" s="274"/>
      <c r="N589" s="274"/>
    </row>
    <row r="590" spans="2:14" x14ac:dyDescent="0.2">
      <c r="B590" s="144" t="s">
        <v>221</v>
      </c>
      <c r="C590" s="274"/>
      <c r="D590" s="274"/>
      <c r="E590" s="274"/>
      <c r="F590" s="274"/>
      <c r="G590" s="274"/>
      <c r="H590" s="274"/>
      <c r="I590" s="274"/>
      <c r="J590" s="274"/>
      <c r="K590" s="274"/>
      <c r="L590" s="274"/>
      <c r="M590" s="274"/>
      <c r="N590" s="274"/>
    </row>
    <row r="591" spans="2:14" x14ac:dyDescent="0.2">
      <c r="B591" s="144" t="s">
        <v>222</v>
      </c>
      <c r="C591" s="274"/>
      <c r="D591" s="274"/>
      <c r="E591" s="274"/>
      <c r="F591" s="274"/>
      <c r="G591" s="274"/>
      <c r="H591" s="274"/>
      <c r="I591" s="274"/>
      <c r="J591" s="274"/>
      <c r="K591" s="274"/>
      <c r="L591" s="274"/>
      <c r="M591" s="274"/>
      <c r="N591" s="274"/>
    </row>
    <row r="592" spans="2:14" x14ac:dyDescent="0.2">
      <c r="B592" s="144" t="s">
        <v>223</v>
      </c>
      <c r="C592" s="274"/>
      <c r="D592" s="274"/>
      <c r="E592" s="274"/>
      <c r="F592" s="274"/>
      <c r="G592" s="274"/>
      <c r="H592" s="274"/>
      <c r="I592" s="274"/>
      <c r="J592" s="274"/>
      <c r="K592" s="274"/>
      <c r="L592" s="274"/>
      <c r="M592" s="274"/>
      <c r="N592" s="274"/>
    </row>
    <row r="593" spans="2:14" x14ac:dyDescent="0.2">
      <c r="B593" s="144" t="s">
        <v>224</v>
      </c>
      <c r="C593" s="274"/>
      <c r="D593" s="274"/>
      <c r="E593" s="274"/>
      <c r="F593" s="274"/>
      <c r="G593" s="274"/>
      <c r="H593" s="274"/>
      <c r="I593" s="274"/>
      <c r="J593" s="274"/>
      <c r="K593" s="274"/>
      <c r="L593" s="274"/>
      <c r="M593" s="274"/>
      <c r="N593" s="274"/>
    </row>
    <row r="594" spans="2:14" x14ac:dyDescent="0.2">
      <c r="B594" s="144" t="s">
        <v>225</v>
      </c>
      <c r="C594" s="274"/>
      <c r="D594" s="274"/>
      <c r="E594" s="274"/>
      <c r="F594" s="274"/>
      <c r="G594" s="274"/>
      <c r="H594" s="274"/>
      <c r="I594" s="274"/>
      <c r="J594" s="274"/>
      <c r="K594" s="274"/>
      <c r="L594" s="274"/>
      <c r="M594" s="274"/>
      <c r="N594" s="274"/>
    </row>
    <row r="595" spans="2:14" x14ac:dyDescent="0.2">
      <c r="B595" s="144" t="s">
        <v>226</v>
      </c>
      <c r="C595" s="274"/>
      <c r="D595" s="274"/>
      <c r="E595" s="274"/>
      <c r="F595" s="274"/>
      <c r="G595" s="274"/>
      <c r="H595" s="274"/>
      <c r="I595" s="274"/>
      <c r="J595" s="274"/>
      <c r="K595" s="274"/>
      <c r="L595" s="274"/>
      <c r="M595" s="274"/>
      <c r="N595" s="274"/>
    </row>
    <row r="596" spans="2:14" x14ac:dyDescent="0.2">
      <c r="B596" s="144" t="s">
        <v>227</v>
      </c>
      <c r="C596" s="274"/>
      <c r="D596" s="274"/>
      <c r="E596" s="274"/>
      <c r="F596" s="274"/>
      <c r="G596" s="274"/>
      <c r="H596" s="274"/>
      <c r="I596" s="274"/>
      <c r="J596" s="274"/>
      <c r="K596" s="274"/>
      <c r="L596" s="274"/>
      <c r="M596" s="274"/>
      <c r="N596" s="274"/>
    </row>
    <row r="597" spans="2:14" x14ac:dyDescent="0.2">
      <c r="B597" s="144" t="s">
        <v>228</v>
      </c>
      <c r="C597" s="274"/>
      <c r="D597" s="274"/>
      <c r="E597" s="274"/>
      <c r="F597" s="274"/>
      <c r="G597" s="274"/>
      <c r="H597" s="274"/>
      <c r="I597" s="274"/>
      <c r="J597" s="274"/>
      <c r="K597" s="274"/>
      <c r="L597" s="274"/>
      <c r="M597" s="274"/>
      <c r="N597" s="274"/>
    </row>
    <row r="598" spans="2:14" x14ac:dyDescent="0.2">
      <c r="B598" s="144" t="s">
        <v>229</v>
      </c>
      <c r="C598" s="274"/>
      <c r="D598" s="274"/>
      <c r="E598" s="274"/>
      <c r="F598" s="274"/>
      <c r="G598" s="274"/>
      <c r="H598" s="274"/>
      <c r="I598" s="274"/>
      <c r="J598" s="274"/>
      <c r="K598" s="274"/>
      <c r="L598" s="274"/>
      <c r="M598" s="274"/>
      <c r="N598" s="274"/>
    </row>
    <row r="599" spans="2:14" x14ac:dyDescent="0.2">
      <c r="B599" s="144" t="s">
        <v>225</v>
      </c>
      <c r="C599" s="274"/>
      <c r="D599" s="274"/>
      <c r="E599" s="274"/>
      <c r="F599" s="274"/>
      <c r="G599" s="274"/>
      <c r="H599" s="274"/>
      <c r="I599" s="274"/>
      <c r="J599" s="274"/>
      <c r="K599" s="274"/>
      <c r="L599" s="274"/>
      <c r="M599" s="274"/>
      <c r="N599" s="274"/>
    </row>
    <row r="600" spans="2:14" x14ac:dyDescent="0.2">
      <c r="B600" s="144" t="s">
        <v>230</v>
      </c>
      <c r="C600" s="274"/>
      <c r="D600" s="274"/>
      <c r="E600" s="274"/>
      <c r="F600" s="274"/>
      <c r="G600" s="274"/>
      <c r="H600" s="274"/>
      <c r="I600" s="274"/>
      <c r="J600" s="274"/>
      <c r="K600" s="274"/>
      <c r="L600" s="274"/>
      <c r="M600" s="274"/>
      <c r="N600" s="274"/>
    </row>
    <row r="601" spans="2:14" x14ac:dyDescent="0.2">
      <c r="B601" s="136" t="s">
        <v>231</v>
      </c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</row>
    <row r="602" spans="2:14" x14ac:dyDescent="0.2"/>
    <row r="603" spans="2:14" x14ac:dyDescent="0.2">
      <c r="B603" s="39" t="s">
        <v>40</v>
      </c>
    </row>
    <row r="604" spans="2:14" x14ac:dyDescent="0.2"/>
    <row r="605" spans="2:14" x14ac:dyDescent="0.2">
      <c r="B605" s="31" t="s">
        <v>284</v>
      </c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</row>
    <row r="606" spans="2:14" x14ac:dyDescent="0.2">
      <c r="B606" s="173" t="s">
        <v>285</v>
      </c>
    </row>
    <row r="607" spans="2:14" x14ac:dyDescent="0.2">
      <c r="B607" s="169" t="s">
        <v>342</v>
      </c>
      <c r="C607" s="162">
        <f>+'2.2.3.5.CantidadCap'!C10</f>
        <v>47395.262375740436</v>
      </c>
      <c r="D607" s="162">
        <f>+'2.2.3.5.CantidadCap'!D10</f>
        <v>57549.31845372486</v>
      </c>
      <c r="E607" s="162">
        <f>+'2.2.3.5.CantidadCap'!E10</f>
        <v>106219.63335639</v>
      </c>
      <c r="F607" s="162">
        <f>+'2.2.3.5.CantidadCap'!F10</f>
        <v>135041.78173975748</v>
      </c>
      <c r="G607" s="162">
        <f>+'2.2.3.5.CantidadCap'!G10</f>
        <v>117514.28292895484</v>
      </c>
      <c r="H607" s="162">
        <f>+'2.2.3.5.CantidadCap'!H10</f>
        <v>117514.28292895484</v>
      </c>
      <c r="I607" s="162">
        <f>+'2.2.3.5.CantidadCap'!I10</f>
        <v>117514.28292895484</v>
      </c>
      <c r="J607" s="162">
        <f>+'2.2.3.5.CantidadCap'!J10</f>
        <v>97936.619670971224</v>
      </c>
      <c r="K607" s="162">
        <f>+'2.2.3.5.CantidadCap'!K10</f>
        <v>97936.619670971224</v>
      </c>
      <c r="L607" s="162">
        <f>+'2.2.3.5.CantidadCap'!L10</f>
        <v>71329.077266505337</v>
      </c>
      <c r="M607" s="162">
        <f>+'2.2.3.5.CantidadCap'!M10</f>
        <v>43421.270007690524</v>
      </c>
      <c r="N607" s="162">
        <f>+'2.2.3.5.CantidadCap'!N10</f>
        <v>18183.514183973475</v>
      </c>
    </row>
    <row r="608" spans="2:14" x14ac:dyDescent="0.2">
      <c r="B608" s="169" t="s">
        <v>501</v>
      </c>
      <c r="C608" s="162">
        <f>+'2.2.3.5.CantidadCap'!C11</f>
        <v>0</v>
      </c>
      <c r="D608" s="162">
        <f>+'2.2.3.5.CantidadCap'!D11</f>
        <v>0</v>
      </c>
      <c r="E608" s="162">
        <f>+'2.2.3.5.CantidadCap'!E11</f>
        <v>9786.5393604228375</v>
      </c>
      <c r="F608" s="162">
        <f>+'2.2.3.5.CantidadCap'!F11</f>
        <v>9690.6342900263044</v>
      </c>
      <c r="G608" s="162">
        <f>+'2.2.3.5.CantidadCap'!G11</f>
        <v>9711.5101904155945</v>
      </c>
      <c r="H608" s="162">
        <f>+'2.2.3.5.CantidadCap'!H11</f>
        <v>9711.5101904155945</v>
      </c>
      <c r="I608" s="162">
        <f>+'2.2.3.5.CantidadCap'!I11</f>
        <v>9711.5101904155945</v>
      </c>
      <c r="J608" s="162">
        <f>+'2.2.3.5.CantidadCap'!J11</f>
        <v>9686.0975734072126</v>
      </c>
      <c r="K608" s="162">
        <f>+'2.2.3.5.CantidadCap'!K11</f>
        <v>9686.0975734072126</v>
      </c>
      <c r="L608" s="162">
        <f>+'2.2.3.5.CantidadCap'!L11</f>
        <v>9026.1381711312752</v>
      </c>
      <c r="M608" s="162">
        <f>+'2.2.3.5.CantidadCap'!M11</f>
        <v>8126.228170502327</v>
      </c>
      <c r="N608" s="162">
        <f>+'2.2.3.5.CantidadCap'!N11</f>
        <v>7520.4743925490457</v>
      </c>
    </row>
    <row r="609" spans="2:14" x14ac:dyDescent="0.2">
      <c r="B609" s="169" t="s">
        <v>343</v>
      </c>
      <c r="C609" s="162">
        <f>+'2.2.3.5.CantidadCap'!C12</f>
        <v>6268.3973716160326</v>
      </c>
      <c r="D609" s="162">
        <f>+'2.2.3.5.CantidadCap'!D12</f>
        <v>6082.8915970276812</v>
      </c>
      <c r="E609" s="162">
        <f>+'2.2.3.5.CantidadCap'!E12</f>
        <v>5851.7253487278695</v>
      </c>
      <c r="F609" s="162">
        <f>+'2.2.3.5.CantidadCap'!F12</f>
        <v>5790.1152067783678</v>
      </c>
      <c r="G609" s="162">
        <f>+'2.2.3.5.CantidadCap'!G12</f>
        <v>5891.050320298179</v>
      </c>
      <c r="H609" s="162">
        <f>+'2.2.3.5.CantidadCap'!H12</f>
        <v>5891.050320298179</v>
      </c>
      <c r="I609" s="162">
        <f>+'2.2.3.5.CantidadCap'!I12</f>
        <v>5891.050320298179</v>
      </c>
      <c r="J609" s="162">
        <f>+'2.2.3.5.CantidadCap'!J12</f>
        <v>5971.594664158325</v>
      </c>
      <c r="K609" s="162">
        <f>+'2.2.3.5.CantidadCap'!K12</f>
        <v>5971.594664158325</v>
      </c>
      <c r="L609" s="162">
        <f>+'2.2.3.5.CantidadCap'!L12</f>
        <v>5663.9906131856496</v>
      </c>
      <c r="M609" s="162">
        <f>+'2.2.3.5.CantidadCap'!M12</f>
        <v>5202.8475644216733</v>
      </c>
      <c r="N609" s="162">
        <f>+'2.2.3.5.CantidadCap'!N12</f>
        <v>4924.5700472204298</v>
      </c>
    </row>
    <row r="610" spans="2:14" x14ac:dyDescent="0.2">
      <c r="B610" s="169" t="s">
        <v>469</v>
      </c>
      <c r="C610" s="162">
        <f>+'2.2.3.5.CantidadCap'!C13</f>
        <v>3698.3528219782174</v>
      </c>
      <c r="D610" s="162">
        <f>+'2.2.3.5.CantidadCap'!D13</f>
        <v>3588.7914158692511</v>
      </c>
      <c r="E610" s="162">
        <f>+'2.2.3.5.CantidadCap'!E13</f>
        <v>3452.1723274631472</v>
      </c>
      <c r="F610" s="162">
        <f>+'2.2.3.5.CantidadCap'!F13</f>
        <v>3415.5775262017532</v>
      </c>
      <c r="G610" s="162">
        <f>+'2.2.3.5.CantidadCap'!G13</f>
        <v>3474.8441920315017</v>
      </c>
      <c r="H610" s="162">
        <f>+'2.2.3.5.CantidadCap'!H13</f>
        <v>3474.8441920315017</v>
      </c>
      <c r="I610" s="162">
        <f>+'2.2.3.5.CantidadCap'!I13</f>
        <v>3474.8441920315017</v>
      </c>
      <c r="J610" s="162">
        <f>+'2.2.3.5.CantidadCap'!J13</f>
        <v>3522.0598139056347</v>
      </c>
      <c r="K610" s="162">
        <f>+'2.2.3.5.CantidadCap'!K13</f>
        <v>3522.0598139056347</v>
      </c>
      <c r="L610" s="162">
        <f>+'2.2.3.5.CantidadCap'!L13</f>
        <v>3340.3354464227596</v>
      </c>
      <c r="M610" s="162">
        <f>+'2.2.3.5.CantidadCap'!M13</f>
        <v>3068.0703132603307</v>
      </c>
      <c r="N610" s="162">
        <f>+'2.2.3.5.CantidadCap'!N13</f>
        <v>2903.6551177976962</v>
      </c>
    </row>
    <row r="611" spans="2:14" x14ac:dyDescent="0.2">
      <c r="B611" s="169" t="s">
        <v>470</v>
      </c>
      <c r="C611" s="162">
        <f>+'2.2.3.5.CantidadCap'!C14</f>
        <v>0</v>
      </c>
      <c r="D611" s="162">
        <f>+'2.2.3.5.CantidadCap'!D14</f>
        <v>9425.431360548755</v>
      </c>
      <c r="E611" s="162">
        <f>+'2.2.3.5.CantidadCap'!E14</f>
        <v>9357.1885825610552</v>
      </c>
      <c r="F611" s="162">
        <f>+'2.2.3.5.CantidadCap'!F14</f>
        <v>9268.4909457082686</v>
      </c>
      <c r="G611" s="162">
        <f>+'2.2.3.5.CantidadCap'!G14</f>
        <v>9440.9216736490562</v>
      </c>
      <c r="H611" s="162">
        <f>+'2.2.3.5.CantidadCap'!H14</f>
        <v>9440.9216736490562</v>
      </c>
      <c r="I611" s="162">
        <f>+'2.2.3.5.CantidadCap'!I14</f>
        <v>9440.9216736490562</v>
      </c>
      <c r="J611" s="162">
        <f>+'2.2.3.5.CantidadCap'!J14</f>
        <v>9581.6040226408677</v>
      </c>
      <c r="K611" s="162">
        <f>+'2.2.3.5.CantidadCap'!K14</f>
        <v>9581.6040226408677</v>
      </c>
      <c r="L611" s="162">
        <f>+'2.2.3.5.CantidadCap'!L14</f>
        <v>9099.8542775400674</v>
      </c>
      <c r="M611" s="162">
        <f>+'2.2.3.5.CantidadCap'!M14</f>
        <v>8371.0795427635203</v>
      </c>
      <c r="N611" s="162">
        <f>+'2.2.3.5.CantidadCap'!N14</f>
        <v>7935.8982861681698</v>
      </c>
    </row>
    <row r="612" spans="2:14" x14ac:dyDescent="0.2">
      <c r="B612" s="169" t="s">
        <v>471</v>
      </c>
      <c r="C612" s="162">
        <f>+'2.2.3.5.CantidadCap'!C15</f>
        <v>0</v>
      </c>
      <c r="D612" s="162">
        <f>+'2.2.3.5.CantidadCap'!D15</f>
        <v>0</v>
      </c>
      <c r="E612" s="162">
        <f>+'2.2.3.5.CantidadCap'!E15</f>
        <v>9117.2171188963475</v>
      </c>
      <c r="F612" s="162">
        <f>+'2.2.3.5.CantidadCap'!F15</f>
        <v>9098.8547318265628</v>
      </c>
      <c r="G612" s="162">
        <f>+'2.2.3.5.CantidadCap'!G15</f>
        <v>9271.8048662652218</v>
      </c>
      <c r="H612" s="162">
        <f>+'2.2.3.5.CantidadCap'!H15</f>
        <v>9271.8048662652218</v>
      </c>
      <c r="I612" s="162">
        <f>+'2.2.3.5.CantidadCap'!I15</f>
        <v>9271.8048662652218</v>
      </c>
      <c r="J612" s="162">
        <f>+'2.2.3.5.CantidadCap'!J15</f>
        <v>9413.8895929465871</v>
      </c>
      <c r="K612" s="162">
        <f>+'2.2.3.5.CantidadCap'!K15</f>
        <v>9413.8895929465871</v>
      </c>
      <c r="L612" s="162">
        <f>+'2.2.3.5.CantidadCap'!L15</f>
        <v>8944.5599606119722</v>
      </c>
      <c r="M612" s="162">
        <f>+'2.2.3.5.CantidadCap'!M15</f>
        <v>8232.303994410373</v>
      </c>
      <c r="N612" s="162">
        <f>+'2.2.3.5.CantidadCap'!N15</f>
        <v>7808.5633529804272</v>
      </c>
    </row>
    <row r="613" spans="2:14" x14ac:dyDescent="0.2">
      <c r="B613" s="169" t="s">
        <v>502</v>
      </c>
      <c r="C613" s="162">
        <f>+'2.2.3.5.CantidadCap'!C16</f>
        <v>0</v>
      </c>
      <c r="D613" s="162">
        <f>+'2.2.3.5.CantidadCap'!D16</f>
        <v>0</v>
      </c>
      <c r="E613" s="162">
        <f>+'2.2.3.5.CantidadCap'!E16</f>
        <v>11437.026597956567</v>
      </c>
      <c r="F613" s="162">
        <f>+'2.2.3.5.CantidadCap'!F16</f>
        <v>11405.731950589845</v>
      </c>
      <c r="G613" s="162">
        <f>+'2.2.3.5.CantidadCap'!G16</f>
        <v>11604.825542764676</v>
      </c>
      <c r="H613" s="162">
        <f>+'2.2.3.5.CantidadCap'!H16</f>
        <v>11604.825542764676</v>
      </c>
      <c r="I613" s="162">
        <f>+'2.2.3.5.CantidadCap'!I16</f>
        <v>11604.825542764676</v>
      </c>
      <c r="J613" s="162">
        <f>+'2.2.3.5.CantidadCap'!J16</f>
        <v>11763.773908862713</v>
      </c>
      <c r="K613" s="162">
        <f>+'2.2.3.5.CantidadCap'!K16</f>
        <v>11763.773908862713</v>
      </c>
      <c r="L613" s="162">
        <f>+'2.2.3.5.CantidadCap'!L16</f>
        <v>11158.096214848183</v>
      </c>
      <c r="M613" s="162">
        <f>+'2.2.3.5.CantidadCap'!M16</f>
        <v>10249.937280734976</v>
      </c>
      <c r="N613" s="162">
        <f>+'2.2.3.5.CantidadCap'!N16</f>
        <v>9702.0196520100908</v>
      </c>
    </row>
    <row r="614" spans="2:14" x14ac:dyDescent="0.2">
      <c r="B614" s="169" t="s">
        <v>472</v>
      </c>
      <c r="C614" s="162">
        <f>+'2.2.3.5.CantidadCap'!C17</f>
        <v>0</v>
      </c>
      <c r="D614" s="162">
        <f>+'2.2.3.5.CantidadCap'!D17</f>
        <v>4008.9746520283202</v>
      </c>
      <c r="E614" s="162">
        <f>+'2.2.3.5.CantidadCap'!E17</f>
        <v>3367.9189546202651</v>
      </c>
      <c r="F614" s="162">
        <f>+'2.2.3.5.CantidadCap'!F17</f>
        <v>2066.9627911643402</v>
      </c>
      <c r="G614" s="162">
        <f>+'2.2.3.5.CantidadCap'!G17</f>
        <v>703.53116255823545</v>
      </c>
      <c r="H614" s="162">
        <f>+'2.2.3.5.CantidadCap'!H17</f>
        <v>703.53116255823545</v>
      </c>
      <c r="I614" s="162">
        <f>+'2.2.3.5.CantidadCap'!I17</f>
        <v>703.53116255823545</v>
      </c>
      <c r="J614" s="162">
        <f>+'2.2.3.5.CantidadCap'!J17</f>
        <v>0</v>
      </c>
      <c r="K614" s="162">
        <f>+'2.2.3.5.CantidadCap'!K17</f>
        <v>0</v>
      </c>
      <c r="L614" s="162">
        <f>+'2.2.3.5.CantidadCap'!L17</f>
        <v>0</v>
      </c>
      <c r="M614" s="162">
        <f>+'2.2.3.5.CantidadCap'!M17</f>
        <v>0</v>
      </c>
      <c r="N614" s="162">
        <f>+'2.2.3.5.CantidadCap'!N17</f>
        <v>0</v>
      </c>
    </row>
    <row r="615" spans="2:14" x14ac:dyDescent="0.2">
      <c r="B615" s="169" t="s">
        <v>503</v>
      </c>
      <c r="C615" s="162">
        <f>+'2.2.3.5.CantidadCap'!C18</f>
        <v>0</v>
      </c>
      <c r="D615" s="162">
        <f>+'2.2.3.5.CantidadCap'!D18</f>
        <v>0</v>
      </c>
      <c r="E615" s="162">
        <f>+'2.2.3.5.CantidadCap'!E18</f>
        <v>0</v>
      </c>
      <c r="F615" s="162">
        <f>+'2.2.3.5.CantidadCap'!F18</f>
        <v>3147.3027519477964</v>
      </c>
      <c r="G615" s="162">
        <f>+'2.2.3.5.CantidadCap'!G18</f>
        <v>2707.9924391184754</v>
      </c>
      <c r="H615" s="162">
        <f>+'2.2.3.5.CantidadCap'!H18</f>
        <v>2707.9924391184754</v>
      </c>
      <c r="I615" s="162">
        <f>+'2.2.3.5.CantidadCap'!I18</f>
        <v>2707.9924391184754</v>
      </c>
      <c r="J615" s="162">
        <f>+'2.2.3.5.CantidadCap'!J18</f>
        <v>1717.497789831154</v>
      </c>
      <c r="K615" s="162">
        <f>+'2.2.3.5.CantidadCap'!K18</f>
        <v>1717.497789831154</v>
      </c>
      <c r="L615" s="162">
        <f>+'2.2.3.5.CantidadCap'!L18</f>
        <v>583.15672668657692</v>
      </c>
      <c r="M615" s="162">
        <f>+'2.2.3.5.CantidadCap'!M18</f>
        <v>0</v>
      </c>
      <c r="N615" s="162">
        <f>+'2.2.3.5.CantidadCap'!N18</f>
        <v>0</v>
      </c>
    </row>
    <row r="616" spans="2:14" x14ac:dyDescent="0.2">
      <c r="B616" s="169" t="s">
        <v>565</v>
      </c>
      <c r="C616" s="162">
        <f>+'2.2.3.5.CantidadCap'!C19</f>
        <v>0</v>
      </c>
      <c r="D616" s="162">
        <f>+'2.2.3.5.CantidadCap'!D19</f>
        <v>304.47440795004206</v>
      </c>
      <c r="E616" s="162">
        <f>+'2.2.3.5.CantidadCap'!E19</f>
        <v>268.73316519017402</v>
      </c>
      <c r="F616" s="162">
        <f>+'2.2.3.5.CantidadCap'!F19</f>
        <v>196.64540587339187</v>
      </c>
      <c r="G616" s="162">
        <f>+'2.2.3.5.CantidadCap'!G19</f>
        <v>123.48054530260394</v>
      </c>
      <c r="H616" s="162">
        <f>+'2.2.3.5.CantidadCap'!H19</f>
        <v>123.48054530260394</v>
      </c>
      <c r="I616" s="162">
        <f>+'2.2.3.5.CantidadCap'!I19</f>
        <v>123.48054530260394</v>
      </c>
      <c r="J616" s="162">
        <f>+'2.2.3.5.CantidadCap'!J19</f>
        <v>43.331677514399402</v>
      </c>
      <c r="K616" s="162">
        <f>+'2.2.3.5.CantidadCap'!K19</f>
        <v>43.331677514399402</v>
      </c>
      <c r="L616" s="162">
        <f>+'2.2.3.5.CantidadCap'!L19</f>
        <v>1.1232909881978368E-3</v>
      </c>
      <c r="M616" s="162">
        <f>+'2.2.3.5.CantidadCap'!M19</f>
        <v>1.0769139262116715E-3</v>
      </c>
      <c r="N616" s="162">
        <f>+'2.2.3.5.CantidadCap'!N19</f>
        <v>1.0660541695184269E-3</v>
      </c>
    </row>
    <row r="617" spans="2:14" x14ac:dyDescent="0.2">
      <c r="B617" s="169" t="s">
        <v>344</v>
      </c>
      <c r="C617" s="162">
        <f>+'2.2.3.5.CantidadCap'!C20</f>
        <v>201674.13987272503</v>
      </c>
      <c r="D617" s="162">
        <f>+'2.2.3.5.CantidadCap'!D20</f>
        <v>397916.5464821186</v>
      </c>
      <c r="E617" s="162">
        <f>+'2.2.3.5.CantidadCap'!E20</f>
        <v>687200.9811231452</v>
      </c>
      <c r="F617" s="162">
        <f>+'2.2.3.5.CantidadCap'!F20</f>
        <v>765505.45848610834</v>
      </c>
      <c r="G617" s="162">
        <f>+'2.2.3.5.CantidadCap'!G20</f>
        <v>723999.52450875845</v>
      </c>
      <c r="H617" s="162">
        <f>+'2.2.3.5.CantidadCap'!H20</f>
        <v>723999.52450875845</v>
      </c>
      <c r="I617" s="162">
        <f>+'2.2.3.5.CantidadCap'!I20</f>
        <v>723999.52450875845</v>
      </c>
      <c r="J617" s="162">
        <f>+'2.2.3.5.CantidadCap'!J20</f>
        <v>618870.17423608503</v>
      </c>
      <c r="K617" s="162">
        <f>+'2.2.3.5.CantidadCap'!K20</f>
        <v>618870.17423608503</v>
      </c>
      <c r="L617" s="162">
        <f>+'2.2.3.5.CantidadCap'!L20</f>
        <v>448412.29648413032</v>
      </c>
      <c r="M617" s="162">
        <f>+'2.2.3.5.CantidadCap'!M20</f>
        <v>275558.9342450829</v>
      </c>
      <c r="N617" s="162">
        <f>+'2.2.3.5.CantidadCap'!N20</f>
        <v>119447.90253743103</v>
      </c>
    </row>
    <row r="618" spans="2:14" x14ac:dyDescent="0.2">
      <c r="B618" s="169" t="s">
        <v>473</v>
      </c>
      <c r="C618" s="162">
        <f>+'2.2.3.5.CantidadCap'!C21</f>
        <v>29573.319889672697</v>
      </c>
      <c r="D618" s="162">
        <f>+'2.2.3.5.CantidadCap'!D21</f>
        <v>159261.22048165745</v>
      </c>
      <c r="E618" s="162">
        <f>+'2.2.3.5.CantidadCap'!E21</f>
        <v>328323.89413541969</v>
      </c>
      <c r="F618" s="162">
        <f>+'2.2.3.5.CantidadCap'!F21</f>
        <v>363675.36484513478</v>
      </c>
      <c r="G618" s="162">
        <f>+'2.2.3.5.CantidadCap'!G21</f>
        <v>363551.52875408635</v>
      </c>
      <c r="H618" s="162">
        <f>+'2.2.3.5.CantidadCap'!H21</f>
        <v>363551.52875408635</v>
      </c>
      <c r="I618" s="162">
        <f>+'2.2.3.5.CantidadCap'!I21</f>
        <v>363551.52875408635</v>
      </c>
      <c r="J618" s="162">
        <f>+'2.2.3.5.CantidadCap'!J21</f>
        <v>361616.02649057115</v>
      </c>
      <c r="K618" s="162">
        <f>+'2.2.3.5.CantidadCap'!K21</f>
        <v>361616.02649057115</v>
      </c>
      <c r="L618" s="162">
        <f>+'2.2.3.5.CantidadCap'!L21</f>
        <v>335959.30930866773</v>
      </c>
      <c r="M618" s="162">
        <f>+'2.2.3.5.CantidadCap'!M21</f>
        <v>301401.89598383184</v>
      </c>
      <c r="N618" s="162">
        <f>+'2.2.3.5.CantidadCap'!N21</f>
        <v>260391.47146754834</v>
      </c>
    </row>
    <row r="619" spans="2:14" x14ac:dyDescent="0.2">
      <c r="B619" s="169" t="s">
        <v>566</v>
      </c>
      <c r="C619" s="162">
        <f>+'2.2.3.5.CantidadCap'!C22</f>
        <v>0</v>
      </c>
      <c r="D619" s="162">
        <f>+'2.2.3.5.CantidadCap'!D22</f>
        <v>0</v>
      </c>
      <c r="E619" s="162">
        <f>+'2.2.3.5.CantidadCap'!E22</f>
        <v>0</v>
      </c>
      <c r="F619" s="162">
        <f>+'2.2.3.5.CantidadCap'!F22</f>
        <v>12484.123795125501</v>
      </c>
      <c r="G619" s="162">
        <f>+'2.2.3.5.CantidadCap'!G22</f>
        <v>12721.326124423354</v>
      </c>
      <c r="H619" s="162">
        <f>+'2.2.3.5.CantidadCap'!H22</f>
        <v>12721.326124423354</v>
      </c>
      <c r="I619" s="162">
        <f>+'2.2.3.5.CantidadCap'!I22</f>
        <v>12721.326124423354</v>
      </c>
      <c r="J619" s="162">
        <f>+'2.2.3.5.CantidadCap'!J22</f>
        <v>12863.573491996009</v>
      </c>
      <c r="K619" s="162">
        <f>+'2.2.3.5.CantidadCap'!K22</f>
        <v>12863.573491996009</v>
      </c>
      <c r="L619" s="162">
        <f>+'2.2.3.5.CantidadCap'!L22</f>
        <v>12168.706723124031</v>
      </c>
      <c r="M619" s="162">
        <f>+'2.2.3.5.CantidadCap'!M22</f>
        <v>11144.918812310993</v>
      </c>
      <c r="N619" s="162">
        <f>+'2.2.3.5.CantidadCap'!N22</f>
        <v>10514.554415205053</v>
      </c>
    </row>
    <row r="620" spans="2:14" x14ac:dyDescent="0.2">
      <c r="B620" s="169" t="s">
        <v>504</v>
      </c>
      <c r="C620" s="162">
        <f>+'2.2.3.5.CantidadCap'!C23</f>
        <v>0</v>
      </c>
      <c r="D620" s="162">
        <f>+'2.2.3.5.CantidadCap'!D23</f>
        <v>0</v>
      </c>
      <c r="E620" s="162">
        <f>+'2.2.3.5.CantidadCap'!E23</f>
        <v>9431.6838122206045</v>
      </c>
      <c r="F620" s="162">
        <f>+'2.2.3.5.CantidadCap'!F23</f>
        <v>9406.5243854908549</v>
      </c>
      <c r="G620" s="162">
        <f>+'2.2.3.5.CantidadCap'!G23</f>
        <v>9572.1108390049994</v>
      </c>
      <c r="H620" s="162">
        <f>+'2.2.3.5.CantidadCap'!H23</f>
        <v>9572.1108390049994</v>
      </c>
      <c r="I620" s="162">
        <f>+'2.2.3.5.CantidadCap'!I23</f>
        <v>9572.1108390049994</v>
      </c>
      <c r="J620" s="162">
        <f>+'2.2.3.5.CantidadCap'!J23</f>
        <v>9704.7029517724404</v>
      </c>
      <c r="K620" s="162">
        <f>+'2.2.3.5.CantidadCap'!K23</f>
        <v>9704.7029517724404</v>
      </c>
      <c r="L620" s="162">
        <f>+'2.2.3.5.CantidadCap'!L23</f>
        <v>9206.5518090301011</v>
      </c>
      <c r="M620" s="162">
        <f>+'2.2.3.5.CantidadCap'!M23</f>
        <v>8458.7788131195539</v>
      </c>
      <c r="N620" s="162">
        <f>+'2.2.3.5.CantidadCap'!N23</f>
        <v>8008.2153911108744</v>
      </c>
    </row>
    <row r="621" spans="2:14" x14ac:dyDescent="0.2">
      <c r="B621" s="169" t="s">
        <v>474</v>
      </c>
      <c r="C621" s="162">
        <f>+'2.2.3.5.CantidadCap'!C24</f>
        <v>0</v>
      </c>
      <c r="D621" s="162">
        <f>+'2.2.3.5.CantidadCap'!D24</f>
        <v>7653.7417729498566</v>
      </c>
      <c r="E621" s="162">
        <f>+'2.2.3.5.CantidadCap'!E24</f>
        <v>7598.2395307220222</v>
      </c>
      <c r="F621" s="162">
        <f>+'2.2.3.5.CantidadCap'!F24</f>
        <v>7526.0347467202937</v>
      </c>
      <c r="G621" s="162">
        <f>+'2.2.3.5.CantidadCap'!G24</f>
        <v>7665.8496031293598</v>
      </c>
      <c r="H621" s="162">
        <f>+'2.2.3.5.CantidadCap'!H24</f>
        <v>7665.8496031293598</v>
      </c>
      <c r="I621" s="162">
        <f>+'2.2.3.5.CantidadCap'!I24</f>
        <v>7665.8496031293598</v>
      </c>
      <c r="J621" s="162">
        <f>+'2.2.3.5.CantidadCap'!J24</f>
        <v>7779.8683386613793</v>
      </c>
      <c r="K621" s="162">
        <f>+'2.2.3.5.CantidadCap'!K24</f>
        <v>7779.8683386613793</v>
      </c>
      <c r="L621" s="162">
        <f>+'2.2.3.5.CantidadCap'!L24</f>
        <v>7388.4911581753513</v>
      </c>
      <c r="M621" s="162">
        <f>+'2.2.3.5.CantidadCap'!M24</f>
        <v>6796.5520580930606</v>
      </c>
      <c r="N621" s="162">
        <f>+'2.2.3.5.CantidadCap'!N24</f>
        <v>6442.995486694299</v>
      </c>
    </row>
    <row r="622" spans="2:14" x14ac:dyDescent="0.2">
      <c r="B622" s="169" t="s">
        <v>286</v>
      </c>
      <c r="C622" s="162">
        <f>+'2.2.3.5.CantidadCap'!C25</f>
        <v>0</v>
      </c>
      <c r="D622" s="162">
        <f>+'2.2.3.5.CantidadCap'!D25</f>
        <v>65244.3612105711</v>
      </c>
      <c r="E622" s="162">
        <f>+'2.2.3.5.CantidadCap'!E25</f>
        <v>54811.451774083536</v>
      </c>
      <c r="F622" s="162">
        <f>+'2.2.3.5.CantidadCap'!F25</f>
        <v>33638.942288474173</v>
      </c>
      <c r="G622" s="162">
        <f>+'2.2.3.5.CantidadCap'!G25</f>
        <v>11449.671119676186</v>
      </c>
      <c r="H622" s="162">
        <f>+'2.2.3.5.CantidadCap'!H25</f>
        <v>11449.671119676186</v>
      </c>
      <c r="I622" s="162">
        <f>+'2.2.3.5.CantidadCap'!I25</f>
        <v>11449.671119676186</v>
      </c>
      <c r="J622" s="162">
        <f>+'2.2.3.5.CantidadCap'!J25</f>
        <v>6668.4350369809199</v>
      </c>
      <c r="K622" s="162">
        <f>+'2.2.3.5.CantidadCap'!K25</f>
        <v>6668.4350369809199</v>
      </c>
      <c r="L622" s="162">
        <f>+'2.2.3.5.CantidadCap'!L25</f>
        <v>5439.7019527537395</v>
      </c>
      <c r="M622" s="162">
        <f>+'2.2.3.5.CantidadCap'!M25</f>
        <v>3127.5395804633235</v>
      </c>
      <c r="N622" s="162">
        <f>+'2.2.3.5.CantidadCap'!N25</f>
        <v>1022.055146200044</v>
      </c>
    </row>
    <row r="623" spans="2:14" x14ac:dyDescent="0.2">
      <c r="B623" s="169" t="s">
        <v>475</v>
      </c>
      <c r="C623" s="162">
        <f>+'2.2.3.5.CantidadCap'!C26</f>
        <v>0</v>
      </c>
      <c r="D623" s="162">
        <f>+'2.2.3.5.CantidadCap'!D26</f>
        <v>12246.251017897401</v>
      </c>
      <c r="E623" s="162">
        <f>+'2.2.3.5.CantidadCap'!E26</f>
        <v>11477.980081509495</v>
      </c>
      <c r="F623" s="162">
        <f>+'2.2.3.5.CantidadCap'!F26</f>
        <v>9960.0323995016042</v>
      </c>
      <c r="G623" s="162">
        <f>+'2.2.3.5.CantidadCap'!G26</f>
        <v>8588.6590924394932</v>
      </c>
      <c r="H623" s="162">
        <f>+'2.2.3.5.CantidadCap'!H26</f>
        <v>8588.6590924394932</v>
      </c>
      <c r="I623" s="162">
        <f>+'2.2.3.5.CantidadCap'!I26</f>
        <v>8588.6590924394932</v>
      </c>
      <c r="J623" s="162">
        <f>+'2.2.3.5.CantidadCap'!J26</f>
        <v>7055.3006297282545</v>
      </c>
      <c r="K623" s="162">
        <f>+'2.2.3.5.CantidadCap'!K26</f>
        <v>7055.3006297282545</v>
      </c>
      <c r="L623" s="162">
        <f>+'2.2.3.5.CantidadCap'!L26</f>
        <v>5011.6051821572728</v>
      </c>
      <c r="M623" s="162">
        <f>+'2.2.3.5.CantidadCap'!M26</f>
        <v>2881.4066845918524</v>
      </c>
      <c r="N623" s="162">
        <f>+'2.2.3.5.CantidadCap'!N26</f>
        <v>941.62086666415109</v>
      </c>
    </row>
    <row r="624" spans="2:14" x14ac:dyDescent="0.2">
      <c r="B624" s="169" t="s">
        <v>476</v>
      </c>
      <c r="C624" s="162">
        <f>+'2.2.3.5.CantidadCap'!C27</f>
        <v>0</v>
      </c>
      <c r="D624" s="162">
        <f>+'2.2.3.5.CantidadCap'!D27</f>
        <v>4821.3051117645982</v>
      </c>
      <c r="E624" s="162">
        <f>+'2.2.3.5.CantidadCap'!E27</f>
        <v>4518.839599060846</v>
      </c>
      <c r="F624" s="162">
        <f>+'2.2.3.5.CantidadCap'!F27</f>
        <v>3921.2290398815358</v>
      </c>
      <c r="G624" s="162">
        <f>+'2.2.3.5.CantidadCap'!G27</f>
        <v>3381.3242865155307</v>
      </c>
      <c r="H624" s="162">
        <f>+'2.2.3.5.CantidadCap'!H27</f>
        <v>3381.3242865155307</v>
      </c>
      <c r="I624" s="162">
        <f>+'2.2.3.5.CantidadCap'!I27</f>
        <v>3381.3242865155307</v>
      </c>
      <c r="J624" s="162">
        <f>+'2.2.3.5.CantidadCap'!J27</f>
        <v>2777.6465582350197</v>
      </c>
      <c r="K624" s="162">
        <f>+'2.2.3.5.CantidadCap'!K27</f>
        <v>2777.6465582350197</v>
      </c>
      <c r="L624" s="162">
        <f>+'2.2.3.5.CantidadCap'!L27</f>
        <v>1973.0509890388762</v>
      </c>
      <c r="M624" s="162">
        <f>+'2.2.3.5.CantidadCap'!M27</f>
        <v>1134.3994792522692</v>
      </c>
      <c r="N624" s="162">
        <f>+'2.2.3.5.CantidadCap'!N27</f>
        <v>370.71275863587061</v>
      </c>
    </row>
    <row r="625" spans="2:14" x14ac:dyDescent="0.2">
      <c r="B625" s="169" t="s">
        <v>345</v>
      </c>
      <c r="C625" s="162">
        <f>+'2.2.3.5.CantidadCap'!C28</f>
        <v>0</v>
      </c>
      <c r="D625" s="162">
        <f>+'2.2.3.5.CantidadCap'!D28</f>
        <v>3355.0956910134269</v>
      </c>
      <c r="E625" s="162">
        <f>+'2.2.3.5.CantidadCap'!E28</f>
        <v>3144.6131111251966</v>
      </c>
      <c r="F625" s="162">
        <f>+'2.2.3.5.CantidadCap'!F28</f>
        <v>2728.7421870648059</v>
      </c>
      <c r="G625" s="162">
        <f>+'2.2.3.5.CantidadCap'!G28</f>
        <v>2353.0281284054972</v>
      </c>
      <c r="H625" s="162">
        <f>+'2.2.3.5.CantidadCap'!H28</f>
        <v>2353.0281284054972</v>
      </c>
      <c r="I625" s="162">
        <f>+'2.2.3.5.CantidadCap'!I28</f>
        <v>2353.0281284054972</v>
      </c>
      <c r="J625" s="162">
        <f>+'2.2.3.5.CantidadCap'!J28</f>
        <v>1932.9351249628207</v>
      </c>
      <c r="K625" s="162">
        <f>+'2.2.3.5.CantidadCap'!K28</f>
        <v>1932.9351249628207</v>
      </c>
      <c r="L625" s="162">
        <f>+'2.2.3.5.CantidadCap'!L28</f>
        <v>1373.0255020204013</v>
      </c>
      <c r="M625" s="162">
        <f>+'2.2.3.5.CantidadCap'!M28</f>
        <v>789.41670699080896</v>
      </c>
      <c r="N625" s="162">
        <f>+'2.2.3.5.CantidadCap'!N28</f>
        <v>257.9751229740545</v>
      </c>
    </row>
    <row r="626" spans="2:14" x14ac:dyDescent="0.2">
      <c r="B626" s="169" t="s">
        <v>346</v>
      </c>
      <c r="C626" s="162">
        <f>+'2.2.3.5.CantidadCap'!C29</f>
        <v>0</v>
      </c>
      <c r="D626" s="162">
        <f>+'2.2.3.5.CantidadCap'!D29</f>
        <v>28113.830985496792</v>
      </c>
      <c r="E626" s="162">
        <f>+'2.2.3.5.CantidadCap'!E29</f>
        <v>26350.10433763429</v>
      </c>
      <c r="F626" s="162">
        <f>+'2.2.3.5.CantidadCap'!F29</f>
        <v>22865.337896506455</v>
      </c>
      <c r="G626" s="162">
        <f>+'2.2.3.5.CantidadCap'!G29</f>
        <v>19717.063594728701</v>
      </c>
      <c r="H626" s="162">
        <f>+'2.2.3.5.CantidadCap'!H29</f>
        <v>19717.063594728701</v>
      </c>
      <c r="I626" s="162">
        <f>+'2.2.3.5.CantidadCap'!I29</f>
        <v>19717.063594728701</v>
      </c>
      <c r="J626" s="162">
        <f>+'2.2.3.5.CantidadCap'!J29</f>
        <v>16196.918482739446</v>
      </c>
      <c r="K626" s="162">
        <f>+'2.2.3.5.CantidadCap'!K29</f>
        <v>16196.918482739446</v>
      </c>
      <c r="L626" s="162">
        <f>+'2.2.3.5.CantidadCap'!L29</f>
        <v>11505.188065416623</v>
      </c>
      <c r="M626" s="162">
        <f>+'2.2.3.5.CantidadCap'!M29</f>
        <v>6614.8718013951275</v>
      </c>
      <c r="N626" s="162">
        <f>+'2.2.3.5.CantidadCap'!N29</f>
        <v>2161.68767560981</v>
      </c>
    </row>
    <row r="627" spans="2:14" x14ac:dyDescent="0.2">
      <c r="B627" s="169" t="s">
        <v>477</v>
      </c>
      <c r="C627" s="162">
        <f>+'2.2.3.5.CantidadCap'!C30</f>
        <v>0</v>
      </c>
      <c r="D627" s="162">
        <f>+'2.2.3.5.CantidadCap'!D30</f>
        <v>0</v>
      </c>
      <c r="E627" s="162">
        <f>+'2.2.3.5.CantidadCap'!E30</f>
        <v>1373.4785089075315</v>
      </c>
      <c r="F627" s="162">
        <f>+'2.2.3.5.CantidadCap'!F30</f>
        <v>1294.2095596414042</v>
      </c>
      <c r="G627" s="162">
        <f>+'2.2.3.5.CantidadCap'!G30</f>
        <v>1154.8266974101939</v>
      </c>
      <c r="H627" s="162">
        <f>+'2.2.3.5.CantidadCap'!H30</f>
        <v>1154.8266974101939</v>
      </c>
      <c r="I627" s="162">
        <f>+'2.2.3.5.CantidadCap'!I30</f>
        <v>1154.8266974101939</v>
      </c>
      <c r="J627" s="162">
        <f>+'2.2.3.5.CantidadCap'!J30</f>
        <v>997.58367908052446</v>
      </c>
      <c r="K627" s="162">
        <f>+'2.2.3.5.CantidadCap'!K30</f>
        <v>997.58367908052446</v>
      </c>
      <c r="L627" s="162">
        <f>+'2.2.3.5.CantidadCap'!L30</f>
        <v>770.07440435733065</v>
      </c>
      <c r="M627" s="162">
        <f>+'2.2.3.5.CantidadCap'!M30</f>
        <v>526.86290738454113</v>
      </c>
      <c r="N627" s="162">
        <f>+'2.2.3.5.CantidadCap'!N30</f>
        <v>311.51257876087931</v>
      </c>
    </row>
    <row r="628" spans="2:14" x14ac:dyDescent="0.2">
      <c r="B628" s="169" t="s">
        <v>347</v>
      </c>
      <c r="C628" s="162">
        <f>+'2.2.3.5.CantidadCap'!C31</f>
        <v>0</v>
      </c>
      <c r="D628" s="162">
        <f>+'2.2.3.5.CantidadCap'!D31</f>
        <v>0</v>
      </c>
      <c r="E628" s="162">
        <f>+'2.2.3.5.CantidadCap'!E31</f>
        <v>8301.162236909764</v>
      </c>
      <c r="F628" s="162">
        <f>+'2.2.3.5.CantidadCap'!F31</f>
        <v>7822.0688954850866</v>
      </c>
      <c r="G628" s="162">
        <f>+'2.2.3.5.CantidadCap'!G31</f>
        <v>6979.6532734551274</v>
      </c>
      <c r="H628" s="162">
        <f>+'2.2.3.5.CantidadCap'!H31</f>
        <v>6979.6532734551274</v>
      </c>
      <c r="I628" s="162">
        <f>+'2.2.3.5.CantidadCap'!I31</f>
        <v>6979.6532734551274</v>
      </c>
      <c r="J628" s="162">
        <f>+'2.2.3.5.CantidadCap'!J31</f>
        <v>6029.2927127979392</v>
      </c>
      <c r="K628" s="162">
        <f>+'2.2.3.5.CantidadCap'!K31</f>
        <v>6029.2927127979392</v>
      </c>
      <c r="L628" s="162">
        <f>+'2.2.3.5.CantidadCap'!L31</f>
        <v>4654.2501565215425</v>
      </c>
      <c r="M628" s="162">
        <f>+'2.2.3.5.CantidadCap'!M31</f>
        <v>3184.3049909006531</v>
      </c>
      <c r="N628" s="162">
        <f>+'2.2.3.5.CantidadCap'!N31</f>
        <v>1882.7498489139346</v>
      </c>
    </row>
    <row r="629" spans="2:14" x14ac:dyDescent="0.2">
      <c r="B629" s="169" t="s">
        <v>347</v>
      </c>
      <c r="C629" s="162">
        <f>+'2.2.3.5.CantidadCap'!C32</f>
        <v>0</v>
      </c>
      <c r="D629" s="162">
        <f>+'2.2.3.5.CantidadCap'!D32</f>
        <v>0</v>
      </c>
      <c r="E629" s="162">
        <f>+'2.2.3.5.CantidadCap'!E32</f>
        <v>7638.5335148482191</v>
      </c>
      <c r="F629" s="162">
        <f>+'2.2.3.5.CantidadCap'!F32</f>
        <v>7197.6831326039901</v>
      </c>
      <c r="G629" s="162">
        <f>+'2.2.3.5.CantidadCap'!G32</f>
        <v>6422.512165134377</v>
      </c>
      <c r="H629" s="162">
        <f>+'2.2.3.5.CantidadCap'!H32</f>
        <v>6422.512165134377</v>
      </c>
      <c r="I629" s="162">
        <f>+'2.2.3.5.CantidadCap'!I32</f>
        <v>6422.512165134377</v>
      </c>
      <c r="J629" s="162">
        <f>+'2.2.3.5.CantidadCap'!J32</f>
        <v>5548.0128135264404</v>
      </c>
      <c r="K629" s="162">
        <f>+'2.2.3.5.CantidadCap'!K32</f>
        <v>5548.0128135264404</v>
      </c>
      <c r="L629" s="162">
        <f>+'2.2.3.5.CantidadCap'!L32</f>
        <v>4282.7311155301559</v>
      </c>
      <c r="M629" s="162">
        <f>+'2.2.3.5.CantidadCap'!M32</f>
        <v>2930.1222768955113</v>
      </c>
      <c r="N629" s="162">
        <f>+'2.2.3.5.CantidadCap'!N32</f>
        <v>1732.4619626225021</v>
      </c>
    </row>
    <row r="630" spans="2:14" x14ac:dyDescent="0.2">
      <c r="B630" s="169" t="s">
        <v>505</v>
      </c>
      <c r="C630" s="162">
        <f>+'2.2.3.5.CantidadCap'!C33</f>
        <v>0</v>
      </c>
      <c r="D630" s="162">
        <f>+'2.2.3.5.CantidadCap'!D33</f>
        <v>0</v>
      </c>
      <c r="E630" s="162">
        <f>+'2.2.3.5.CantidadCap'!E33</f>
        <v>0</v>
      </c>
      <c r="F630" s="162">
        <f>+'2.2.3.5.CantidadCap'!F33</f>
        <v>12409.865843507303</v>
      </c>
      <c r="G630" s="162">
        <f>+'2.2.3.5.CantidadCap'!G33</f>
        <v>11955.579641676573</v>
      </c>
      <c r="H630" s="162">
        <f>+'2.2.3.5.CantidadCap'!H33</f>
        <v>11955.579641676573</v>
      </c>
      <c r="I630" s="162">
        <f>+'2.2.3.5.CantidadCap'!I33</f>
        <v>11955.579641676573</v>
      </c>
      <c r="J630" s="162">
        <f>+'2.2.3.5.CantidadCap'!J33</f>
        <v>10677.924805969673</v>
      </c>
      <c r="K630" s="162">
        <f>+'2.2.3.5.CantidadCap'!K33</f>
        <v>10677.924805969673</v>
      </c>
      <c r="L630" s="162">
        <f>+'2.2.3.5.CantidadCap'!L33</f>
        <v>8661.038318278348</v>
      </c>
      <c r="M630" s="162">
        <f>+'2.2.3.5.CantidadCap'!M33</f>
        <v>6452.4520434332208</v>
      </c>
      <c r="N630" s="162">
        <f>+'2.2.3.5.CantidadCap'!N33</f>
        <v>4548.4689141675453</v>
      </c>
    </row>
    <row r="631" spans="2:14" x14ac:dyDescent="0.2">
      <c r="B631" s="169" t="s">
        <v>506</v>
      </c>
      <c r="C631" s="162">
        <f>+'2.2.3.5.CantidadCap'!C34</f>
        <v>0</v>
      </c>
      <c r="D631" s="162">
        <f>+'2.2.3.5.CantidadCap'!D34</f>
        <v>0</v>
      </c>
      <c r="E631" s="162">
        <f>+'2.2.3.5.CantidadCap'!E34</f>
        <v>0</v>
      </c>
      <c r="F631" s="162">
        <f>+'2.2.3.5.CantidadCap'!F34</f>
        <v>82284.43199095974</v>
      </c>
      <c r="G631" s="162">
        <f>+'2.2.3.5.CantidadCap'!G34</f>
        <v>79272.257439650682</v>
      </c>
      <c r="H631" s="162">
        <f>+'2.2.3.5.CantidadCap'!H34</f>
        <v>79272.257439650682</v>
      </c>
      <c r="I631" s="162">
        <f>+'2.2.3.5.CantidadCap'!I34</f>
        <v>79272.257439650682</v>
      </c>
      <c r="J631" s="162">
        <f>+'2.2.3.5.CantidadCap'!J34</f>
        <v>70800.682987325024</v>
      </c>
      <c r="K631" s="162">
        <f>+'2.2.3.5.CantidadCap'!K34</f>
        <v>70800.682987325024</v>
      </c>
      <c r="L631" s="162">
        <f>+'2.2.3.5.CantidadCap'!L34</f>
        <v>57427.584428266076</v>
      </c>
      <c r="M631" s="162">
        <f>+'2.2.3.5.CantidadCap'!M34</f>
        <v>42783.407817465632</v>
      </c>
      <c r="N631" s="162">
        <f>+'2.2.3.5.CantidadCap'!N34</f>
        <v>30158.922405001395</v>
      </c>
    </row>
    <row r="632" spans="2:14" x14ac:dyDescent="0.2">
      <c r="B632" s="169" t="s">
        <v>507</v>
      </c>
      <c r="C632" s="162">
        <f>+'2.2.3.5.CantidadCap'!C35</f>
        <v>0</v>
      </c>
      <c r="D632" s="162">
        <f>+'2.2.3.5.CantidadCap'!D35</f>
        <v>0</v>
      </c>
      <c r="E632" s="162">
        <f>+'2.2.3.5.CantidadCap'!E35</f>
        <v>0</v>
      </c>
      <c r="F632" s="162">
        <f>+'2.2.3.5.CantidadCap'!F35</f>
        <v>16767.163444363032</v>
      </c>
      <c r="G632" s="162">
        <f>+'2.2.3.5.CantidadCap'!G35</f>
        <v>16153.370266203903</v>
      </c>
      <c r="H632" s="162">
        <f>+'2.2.3.5.CantidadCap'!H35</f>
        <v>16153.370266203903</v>
      </c>
      <c r="I632" s="162">
        <f>+'2.2.3.5.CantidadCap'!I35</f>
        <v>16153.370266203903</v>
      </c>
      <c r="J632" s="162">
        <f>+'2.2.3.5.CantidadCap'!J35</f>
        <v>14427.110875012622</v>
      </c>
      <c r="K632" s="162">
        <f>+'2.2.3.5.CantidadCap'!K35</f>
        <v>14427.110875012622</v>
      </c>
      <c r="L632" s="162">
        <f>+'2.2.3.5.CantidadCap'!L35</f>
        <v>11702.064060301036</v>
      </c>
      <c r="M632" s="162">
        <f>+'2.2.3.5.CantidadCap'!M35</f>
        <v>8718.0086709609714</v>
      </c>
      <c r="N632" s="162">
        <f>+'2.2.3.5.CantidadCap'!N35</f>
        <v>6145.5073461050033</v>
      </c>
    </row>
    <row r="633" spans="2:14" x14ac:dyDescent="0.2">
      <c r="B633" s="169" t="s">
        <v>508</v>
      </c>
      <c r="C633" s="162">
        <f>+'2.2.3.5.CantidadCap'!C36</f>
        <v>0</v>
      </c>
      <c r="D633" s="162">
        <f>+'2.2.3.5.CantidadCap'!D36</f>
        <v>0</v>
      </c>
      <c r="E633" s="162">
        <f>+'2.2.3.5.CantidadCap'!E36</f>
        <v>0</v>
      </c>
      <c r="F633" s="162">
        <f>+'2.2.3.5.CantidadCap'!F36</f>
        <v>0</v>
      </c>
      <c r="G633" s="162">
        <f>+'2.2.3.5.CantidadCap'!G36</f>
        <v>37888.321045145094</v>
      </c>
      <c r="H633" s="162">
        <f>+'2.2.3.5.CantidadCap'!H36</f>
        <v>37888.321045145094</v>
      </c>
      <c r="I633" s="162">
        <f>+'2.2.3.5.CantidadCap'!I36</f>
        <v>37888.321045145094</v>
      </c>
      <c r="J633" s="162">
        <f>+'2.2.3.5.CantidadCap'!J36</f>
        <v>35639.69038810637</v>
      </c>
      <c r="K633" s="162">
        <f>+'2.2.3.5.CantidadCap'!K36</f>
        <v>35639.69038810637</v>
      </c>
      <c r="L633" s="162">
        <f>+'2.2.3.5.CantidadCap'!L36</f>
        <v>29874.101021553521</v>
      </c>
      <c r="M633" s="162">
        <f>+'2.2.3.5.CantidadCap'!M36</f>
        <v>23414.107453802</v>
      </c>
      <c r="N633" s="162">
        <f>+'2.2.3.5.CantidadCap'!N36</f>
        <v>17985.529736438511</v>
      </c>
    </row>
    <row r="634" spans="2:14" x14ac:dyDescent="0.2">
      <c r="B634" s="169" t="s">
        <v>509</v>
      </c>
      <c r="C634" s="162">
        <f>+'2.2.3.5.CantidadCap'!C37</f>
        <v>0</v>
      </c>
      <c r="D634" s="162">
        <f>+'2.2.3.5.CantidadCap'!D37</f>
        <v>0</v>
      </c>
      <c r="E634" s="162">
        <f>+'2.2.3.5.CantidadCap'!E37</f>
        <v>0</v>
      </c>
      <c r="F634" s="162">
        <f>+'2.2.3.5.CantidadCap'!F37</f>
        <v>0</v>
      </c>
      <c r="G634" s="162">
        <f>+'2.2.3.5.CantidadCap'!G37</f>
        <v>0</v>
      </c>
      <c r="H634" s="162">
        <f>+'2.2.3.5.CantidadCap'!H37</f>
        <v>0</v>
      </c>
      <c r="I634" s="162">
        <f>+'2.2.3.5.CantidadCap'!I37</f>
        <v>0</v>
      </c>
      <c r="J634" s="162">
        <f>+'2.2.3.5.CantidadCap'!J37</f>
        <v>58698.132599796278</v>
      </c>
      <c r="K634" s="162">
        <f>+'2.2.3.5.CantidadCap'!K37</f>
        <v>58698.132599796278</v>
      </c>
      <c r="L634" s="162">
        <f>+'2.2.3.5.CantidadCap'!L37</f>
        <v>53177.575096818386</v>
      </c>
      <c r="M634" s="162">
        <f>+'2.2.3.5.CantidadCap'!M37</f>
        <v>43106.772147184151</v>
      </c>
      <c r="N634" s="162">
        <f>+'2.2.3.5.CantidadCap'!N37</f>
        <v>34848.218599146181</v>
      </c>
    </row>
    <row r="635" spans="2:14" x14ac:dyDescent="0.2">
      <c r="B635" s="169" t="s">
        <v>510</v>
      </c>
      <c r="C635" s="162">
        <f>+'2.2.3.5.CantidadCap'!C38</f>
        <v>0</v>
      </c>
      <c r="D635" s="162">
        <f>+'2.2.3.5.CantidadCap'!D38</f>
        <v>109672.19151208285</v>
      </c>
      <c r="E635" s="162">
        <f>+'2.2.3.5.CantidadCap'!E38</f>
        <v>107054.62212029562</v>
      </c>
      <c r="F635" s="162">
        <f>+'2.2.3.5.CantidadCap'!F38</f>
        <v>102258.82565250125</v>
      </c>
      <c r="G635" s="162">
        <f>+'2.2.3.5.CantidadCap'!G38</f>
        <v>99984.397889077823</v>
      </c>
      <c r="H635" s="162">
        <f>+'2.2.3.5.CantidadCap'!H38</f>
        <v>99984.397889077823</v>
      </c>
      <c r="I635" s="162">
        <f>+'2.2.3.5.CantidadCap'!I38</f>
        <v>99984.397889077823</v>
      </c>
      <c r="J635" s="162">
        <f>+'2.2.3.5.CantidadCap'!J38</f>
        <v>97016.59705248024</v>
      </c>
      <c r="K635" s="162">
        <f>+'2.2.3.5.CantidadCap'!K38</f>
        <v>97016.59705248024</v>
      </c>
      <c r="L635" s="162">
        <f>+'2.2.3.5.CantidadCap'!L38</f>
        <v>87606.915333924757</v>
      </c>
      <c r="M635" s="162">
        <f>+'2.2.3.5.CantidadCap'!M38</f>
        <v>75951.984287392726</v>
      </c>
      <c r="N635" s="162">
        <f>+'2.2.3.5.CantidadCap'!N38</f>
        <v>67200.625032868018</v>
      </c>
    </row>
    <row r="636" spans="2:14" x14ac:dyDescent="0.2">
      <c r="B636" s="169" t="s">
        <v>567</v>
      </c>
      <c r="C636" s="162">
        <f>+'2.2.3.5.CantidadCap'!C39</f>
        <v>0</v>
      </c>
      <c r="D636" s="162">
        <f>+'2.2.3.5.CantidadCap'!D39</f>
        <v>0</v>
      </c>
      <c r="E636" s="162">
        <f>+'2.2.3.5.CantidadCap'!E39</f>
        <v>132004.72917454856</v>
      </c>
      <c r="F636" s="162">
        <f>+'2.2.3.5.CantidadCap'!F39</f>
        <v>129575.88211623635</v>
      </c>
      <c r="G636" s="162">
        <f>+'2.2.3.5.CantidadCap'!G39</f>
        <v>127402.50354980446</v>
      </c>
      <c r="H636" s="162">
        <f>+'2.2.3.5.CantidadCap'!H39</f>
        <v>127402.50354980446</v>
      </c>
      <c r="I636" s="162">
        <f>+'2.2.3.5.CantidadCap'!I39</f>
        <v>127402.50354980446</v>
      </c>
      <c r="J636" s="162">
        <f>+'2.2.3.5.CantidadCap'!J39</f>
        <v>124408.73514435119</v>
      </c>
      <c r="K636" s="162">
        <f>+'2.2.3.5.CantidadCap'!K39</f>
        <v>124408.73514435119</v>
      </c>
      <c r="L636" s="162">
        <f>+'2.2.3.5.CantidadCap'!L39</f>
        <v>113180.05561002003</v>
      </c>
      <c r="M636" s="162">
        <f>+'2.2.3.5.CantidadCap'!M39</f>
        <v>99024.875372483075</v>
      </c>
      <c r="N636" s="162">
        <f>+'2.2.3.5.CantidadCap'!N39</f>
        <v>88605.858908265567</v>
      </c>
    </row>
    <row r="637" spans="2:14" x14ac:dyDescent="0.2">
      <c r="B637" s="169" t="s">
        <v>478</v>
      </c>
      <c r="C637" s="162">
        <f>+'2.2.3.5.CantidadCap'!C40</f>
        <v>189002.56055125355</v>
      </c>
      <c r="D637" s="162">
        <f>+'2.2.3.5.CantidadCap'!D40</f>
        <v>181725.97764961005</v>
      </c>
      <c r="E637" s="162">
        <f>+'2.2.3.5.CantidadCap'!E40</f>
        <v>171535.07786665278</v>
      </c>
      <c r="F637" s="162">
        <f>+'2.2.3.5.CantidadCap'!F40</f>
        <v>166485.23830675648</v>
      </c>
      <c r="G637" s="162">
        <f>+'2.2.3.5.CantidadCap'!G40</f>
        <v>165800.24196472054</v>
      </c>
      <c r="H637" s="162">
        <f>+'2.2.3.5.CantidadCap'!H40</f>
        <v>165800.24196472054</v>
      </c>
      <c r="I637" s="162">
        <f>+'2.2.3.5.CantidadCap'!I40</f>
        <v>165800.24196472054</v>
      </c>
      <c r="J637" s="162">
        <f>+'2.2.3.5.CantidadCap'!J40</f>
        <v>164234.28114874032</v>
      </c>
      <c r="K637" s="162">
        <f>+'2.2.3.5.CantidadCap'!K40</f>
        <v>164234.28114874032</v>
      </c>
      <c r="L637" s="162">
        <f>+'2.2.3.5.CantidadCap'!L40</f>
        <v>151873.08533489186</v>
      </c>
      <c r="M637" s="162">
        <f>+'2.2.3.5.CantidadCap'!M40</f>
        <v>135509.5109697725</v>
      </c>
      <c r="N637" s="162">
        <f>+'2.2.3.5.CantidadCap'!N40</f>
        <v>124115.68256784225</v>
      </c>
    </row>
    <row r="638" spans="2:14" x14ac:dyDescent="0.2">
      <c r="B638" s="169" t="s">
        <v>511</v>
      </c>
      <c r="C638" s="162">
        <f>+'2.2.3.5.CantidadCap'!C41</f>
        <v>0</v>
      </c>
      <c r="D638" s="162">
        <f>+'2.2.3.5.CantidadCap'!D41</f>
        <v>0</v>
      </c>
      <c r="E638" s="162">
        <f>+'2.2.3.5.CantidadCap'!E41</f>
        <v>0</v>
      </c>
      <c r="F638" s="162">
        <f>+'2.2.3.5.CantidadCap'!F41</f>
        <v>0</v>
      </c>
      <c r="G638" s="162">
        <f>+'2.2.3.5.CantidadCap'!G41</f>
        <v>384779.37902943185</v>
      </c>
      <c r="H638" s="162">
        <f>+'2.2.3.5.CantidadCap'!H41</f>
        <v>384779.37902943185</v>
      </c>
      <c r="I638" s="162">
        <f>+'2.2.3.5.CantidadCap'!I41</f>
        <v>384779.37902943185</v>
      </c>
      <c r="J638" s="162">
        <f>+'2.2.3.5.CantidadCap'!J41</f>
        <v>380311.43187128531</v>
      </c>
      <c r="K638" s="162">
        <f>+'2.2.3.5.CantidadCap'!K41</f>
        <v>380311.43187128531</v>
      </c>
      <c r="L638" s="162">
        <f>+'2.2.3.5.CantidadCap'!L41</f>
        <v>356555.80373478774</v>
      </c>
      <c r="M638" s="162">
        <f>+'2.2.3.5.CantidadCap'!M41</f>
        <v>323257.02956943703</v>
      </c>
      <c r="N638" s="162">
        <f>+'2.2.3.5.CantidadCap'!N41</f>
        <v>301540.80857998191</v>
      </c>
    </row>
    <row r="639" spans="2:14" x14ac:dyDescent="0.2">
      <c r="B639" s="169" t="s">
        <v>512</v>
      </c>
      <c r="C639" s="162">
        <f>+'2.2.3.5.CantidadCap'!C42</f>
        <v>0</v>
      </c>
      <c r="D639" s="162">
        <f>+'2.2.3.5.CantidadCap'!D42</f>
        <v>0</v>
      </c>
      <c r="E639" s="162">
        <f>+'2.2.3.5.CantidadCap'!E42</f>
        <v>2739.4812675250728</v>
      </c>
      <c r="F639" s="162">
        <f>+'2.2.3.5.CantidadCap'!F42</f>
        <v>2735.192775689974</v>
      </c>
      <c r="G639" s="162">
        <f>+'2.2.3.5.CantidadCap'!G42</f>
        <v>2789.8172263079005</v>
      </c>
      <c r="H639" s="162">
        <f>+'2.2.3.5.CantidadCap'!H42</f>
        <v>2789.8172263079005</v>
      </c>
      <c r="I639" s="162">
        <f>+'2.2.3.5.CantidadCap'!I42</f>
        <v>2789.8172263079005</v>
      </c>
      <c r="J639" s="162">
        <f>+'2.2.3.5.CantidadCap'!J42</f>
        <v>2835.3796505087125</v>
      </c>
      <c r="K639" s="162">
        <f>+'2.2.3.5.CantidadCap'!K42</f>
        <v>2835.3796505087125</v>
      </c>
      <c r="L639" s="162">
        <f>+'2.2.3.5.CantidadCap'!L42</f>
        <v>2696.877468654397</v>
      </c>
      <c r="M639" s="162">
        <f>+'2.2.3.5.CantidadCap'!M42</f>
        <v>2485.0467519754852</v>
      </c>
      <c r="N639" s="162">
        <f>+'2.2.3.5.CantidadCap'!N42</f>
        <v>2360.1578544990189</v>
      </c>
    </row>
    <row r="640" spans="2:14" x14ac:dyDescent="0.2">
      <c r="B640" s="169" t="s">
        <v>287</v>
      </c>
      <c r="C640" s="162">
        <f>+'2.2.3.5.CantidadCap'!C43</f>
        <v>0</v>
      </c>
      <c r="D640" s="162">
        <f>+'2.2.3.5.CantidadCap'!D43</f>
        <v>5009.4209387088067</v>
      </c>
      <c r="E640" s="162">
        <f>+'2.2.3.5.CantidadCap'!E43</f>
        <v>4695.1561096623209</v>
      </c>
      <c r="F640" s="162">
        <f>+'2.2.3.5.CantidadCap'!F43</f>
        <v>4074.2301282431399</v>
      </c>
      <c r="G640" s="162">
        <f>+'2.2.3.5.CantidadCap'!G43</f>
        <v>3513.2591392999648</v>
      </c>
      <c r="H640" s="162">
        <f>+'2.2.3.5.CantidadCap'!H43</f>
        <v>3513.2591392999648</v>
      </c>
      <c r="I640" s="162">
        <f>+'2.2.3.5.CantidadCap'!I43</f>
        <v>3513.2591392999648</v>
      </c>
      <c r="J640" s="162">
        <f>+'2.2.3.5.CantidadCap'!J43</f>
        <v>2886.0268497085476</v>
      </c>
      <c r="K640" s="162">
        <f>+'2.2.3.5.CantidadCap'!K43</f>
        <v>2886.0268497085476</v>
      </c>
      <c r="L640" s="162">
        <f>+'2.2.3.5.CantidadCap'!L43</f>
        <v>2050.0371625419011</v>
      </c>
      <c r="M640" s="162">
        <f>+'2.2.3.5.CantidadCap'!M43</f>
        <v>1178.6627036651653</v>
      </c>
      <c r="N640" s="162">
        <f>+'2.2.3.5.CantidadCap'!N43</f>
        <v>385.1780691451458</v>
      </c>
    </row>
    <row r="641" spans="2:14" x14ac:dyDescent="0.2">
      <c r="B641" s="169" t="s">
        <v>288</v>
      </c>
      <c r="C641" s="162">
        <f>+'2.2.3.5.CantidadCap'!C44</f>
        <v>0</v>
      </c>
      <c r="D641" s="162">
        <f>+'2.2.3.5.CantidadCap'!D44</f>
        <v>2445.6652106705183</v>
      </c>
      <c r="E641" s="162">
        <f>+'2.2.3.5.CantidadCap'!E44</f>
        <v>2428.8819088168743</v>
      </c>
      <c r="F641" s="162">
        <f>+'2.2.3.5.CantidadCap'!F44</f>
        <v>2407.7742199656968</v>
      </c>
      <c r="G641" s="162">
        <f>+'2.2.3.5.CantidadCap'!G44</f>
        <v>2454.6848563290359</v>
      </c>
      <c r="H641" s="162">
        <f>+'2.2.3.5.CantidadCap'!H44</f>
        <v>2454.6848563290359</v>
      </c>
      <c r="I641" s="162">
        <f>+'2.2.3.5.CantidadCap'!I44</f>
        <v>2454.6848563290359</v>
      </c>
      <c r="J641" s="162">
        <f>+'2.2.3.5.CantidadCap'!J44</f>
        <v>2493.5217311571764</v>
      </c>
      <c r="K641" s="162">
        <f>+'2.2.3.5.CantidadCap'!K44</f>
        <v>2493.5217311571764</v>
      </c>
      <c r="L641" s="162">
        <f>+'2.2.3.5.CantidadCap'!L44</f>
        <v>2370.4472690825214</v>
      </c>
      <c r="M641" s="162">
        <f>+'2.2.3.5.CantidadCap'!M44</f>
        <v>2182.9571969852323</v>
      </c>
      <c r="N641" s="162">
        <f>+'2.2.3.5.CantidadCap'!N44</f>
        <v>2071.9070872081074</v>
      </c>
    </row>
    <row r="642" spans="2:14" x14ac:dyDescent="0.2">
      <c r="B642" s="169" t="s">
        <v>289</v>
      </c>
      <c r="C642" s="162">
        <f>+'2.2.3.5.CantidadCap'!C45</f>
        <v>0</v>
      </c>
      <c r="D642" s="162">
        <f>+'2.2.3.5.CantidadCap'!D45</f>
        <v>0</v>
      </c>
      <c r="E642" s="162">
        <f>+'2.2.3.5.CantidadCap'!E45</f>
        <v>256104.94655042145</v>
      </c>
      <c r="F642" s="162">
        <f>+'2.2.3.5.CantidadCap'!F45</f>
        <v>255478.43491258711</v>
      </c>
      <c r="G642" s="162">
        <f>+'2.2.3.5.CantidadCap'!G45</f>
        <v>260097.24300168242</v>
      </c>
      <c r="H642" s="162">
        <f>+'2.2.3.5.CantidadCap'!H45</f>
        <v>260097.24300168242</v>
      </c>
      <c r="I642" s="162">
        <f>+'2.2.3.5.CantidadCap'!I45</f>
        <v>260097.24300168242</v>
      </c>
      <c r="J642" s="162">
        <f>+'2.2.3.5.CantidadCap'!J45</f>
        <v>263829.91711743223</v>
      </c>
      <c r="K642" s="162">
        <f>+'2.2.3.5.CantidadCap'!K45</f>
        <v>263829.91711743223</v>
      </c>
      <c r="L642" s="162">
        <f>+'2.2.3.5.CantidadCap'!L45</f>
        <v>250419.41311385512</v>
      </c>
      <c r="M642" s="162">
        <f>+'2.2.3.5.CantidadCap'!M45</f>
        <v>230215.28220954223</v>
      </c>
      <c r="N642" s="162">
        <f>+'2.2.3.5.CantidadCap'!N45</f>
        <v>218093.04135356296</v>
      </c>
    </row>
    <row r="643" spans="2:14" x14ac:dyDescent="0.2">
      <c r="B643" s="169" t="s">
        <v>290</v>
      </c>
      <c r="C643" s="162">
        <f>+'2.2.3.5.CantidadCap'!C46</f>
        <v>0</v>
      </c>
      <c r="D643" s="162">
        <f>+'2.2.3.5.CantidadCap'!D46</f>
        <v>0</v>
      </c>
      <c r="E643" s="162">
        <f>+'2.2.3.5.CantidadCap'!E46</f>
        <v>134925.50976367592</v>
      </c>
      <c r="F643" s="162">
        <f>+'2.2.3.5.CantidadCap'!F46</f>
        <v>138537.70828401373</v>
      </c>
      <c r="G643" s="162">
        <f>+'2.2.3.5.CantidadCap'!G46</f>
        <v>135409.95124063123</v>
      </c>
      <c r="H643" s="162">
        <f>+'2.2.3.5.CantidadCap'!H46</f>
        <v>135409.95124063123</v>
      </c>
      <c r="I643" s="162">
        <f>+'2.2.3.5.CantidadCap'!I46</f>
        <v>135409.95124063123</v>
      </c>
      <c r="J643" s="162">
        <f>+'2.2.3.5.CantidadCap'!J46</f>
        <v>120043.99104412261</v>
      </c>
      <c r="K643" s="162">
        <f>+'2.2.3.5.CantidadCap'!K46</f>
        <v>120043.99104412261</v>
      </c>
      <c r="L643" s="162">
        <f>+'2.2.3.5.CantidadCap'!L46</f>
        <v>111794.68670164002</v>
      </c>
      <c r="M643" s="162">
        <f>+'2.2.3.5.CantidadCap'!M46</f>
        <v>96188.313038560998</v>
      </c>
      <c r="N643" s="162">
        <f>+'2.2.3.5.CantidadCap'!N46</f>
        <v>66103.096336192553</v>
      </c>
    </row>
    <row r="644" spans="2:14" x14ac:dyDescent="0.2">
      <c r="B644" s="169" t="s">
        <v>291</v>
      </c>
      <c r="C644" s="162">
        <f>+'2.2.3.5.CantidadCap'!C47</f>
        <v>0</v>
      </c>
      <c r="D644" s="162">
        <f>+'2.2.3.5.CantidadCap'!D47</f>
        <v>0</v>
      </c>
      <c r="E644" s="162">
        <f>+'2.2.3.5.CantidadCap'!E47</f>
        <v>0</v>
      </c>
      <c r="F644" s="162">
        <f>+'2.2.3.5.CantidadCap'!F47</f>
        <v>0</v>
      </c>
      <c r="G644" s="162">
        <f>+'2.2.3.5.CantidadCap'!G47</f>
        <v>0</v>
      </c>
      <c r="H644" s="162">
        <f>+'2.2.3.5.CantidadCap'!H47</f>
        <v>0</v>
      </c>
      <c r="I644" s="162">
        <f>+'2.2.3.5.CantidadCap'!I47</f>
        <v>0</v>
      </c>
      <c r="J644" s="162">
        <f>+'2.2.3.5.CantidadCap'!J47</f>
        <v>9485.7636386355498</v>
      </c>
      <c r="K644" s="162">
        <f>+'2.2.3.5.CantidadCap'!K47</f>
        <v>9485.7636386355498</v>
      </c>
      <c r="L644" s="162">
        <f>+'2.2.3.5.CantidadCap'!L47</f>
        <v>8593.6278703006283</v>
      </c>
      <c r="M644" s="162">
        <f>+'2.2.3.5.CantidadCap'!M47</f>
        <v>6966.1611656471378</v>
      </c>
      <c r="N644" s="162">
        <f>+'2.2.3.5.CantidadCap'!N47</f>
        <v>5631.5584537037084</v>
      </c>
    </row>
    <row r="645" spans="2:14" x14ac:dyDescent="0.2">
      <c r="B645" s="173" t="s">
        <v>292</v>
      </c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</row>
    <row r="646" spans="2:14" x14ac:dyDescent="0.2">
      <c r="B646" s="189" t="s">
        <v>293</v>
      </c>
      <c r="C646" s="162">
        <f>+'2.2.3.5.CantidadCap'!C49</f>
        <v>610329.86011924851</v>
      </c>
      <c r="D646" s="162">
        <f>+'2.2.3.5.CantidadCap'!D49</f>
        <v>570510.85404307104</v>
      </c>
      <c r="E646" s="162">
        <f>+'2.2.3.5.CantidadCap'!E49</f>
        <v>513460.920390855</v>
      </c>
      <c r="F646" s="162">
        <f>+'2.2.3.5.CantidadCap'!F49</f>
        <v>399907.2016937111</v>
      </c>
      <c r="G646" s="162">
        <f>+'2.2.3.5.CantidadCap'!G49</f>
        <v>236077.04325714585</v>
      </c>
      <c r="H646" s="162">
        <f>+'2.2.3.5.CantidadCap'!H49</f>
        <v>236077.04325714585</v>
      </c>
      <c r="I646" s="162">
        <f>+'2.2.3.5.CantidadCap'!I49</f>
        <v>236077.04325714585</v>
      </c>
      <c r="J646" s="162">
        <f>+'2.2.3.5.CantidadCap'!J49</f>
        <v>95939.835662859579</v>
      </c>
      <c r="K646" s="162">
        <f>+'2.2.3.5.CantidadCap'!K49</f>
        <v>95939.835662859579</v>
      </c>
      <c r="L646" s="162">
        <f>+'2.2.3.5.CantidadCap'!L49</f>
        <v>11654.997692016639</v>
      </c>
      <c r="M646" s="162">
        <f>+'2.2.3.5.CantidadCap'!M49</f>
        <v>0</v>
      </c>
      <c r="N646" s="162">
        <f>+'2.2.3.5.CantidadCap'!N49</f>
        <v>0</v>
      </c>
    </row>
    <row r="647" spans="2:14" x14ac:dyDescent="0.2">
      <c r="B647" s="169" t="s">
        <v>479</v>
      </c>
      <c r="C647" s="162">
        <f>+'2.2.3.5.CantidadCap'!C50</f>
        <v>500129.35601626721</v>
      </c>
      <c r="D647" s="162">
        <f>+'2.2.3.5.CantidadCap'!D50</f>
        <v>446349.99330511421</v>
      </c>
      <c r="E647" s="162">
        <f>+'2.2.3.5.CantidadCap'!E50</f>
        <v>344024.89435757353</v>
      </c>
      <c r="F647" s="162">
        <f>+'2.2.3.5.CantidadCap'!F50</f>
        <v>246926.22670971201</v>
      </c>
      <c r="G647" s="162">
        <f>+'2.2.3.5.CantidadCap'!G50</f>
        <v>150765.55180627582</v>
      </c>
      <c r="H647" s="162">
        <f>+'2.2.3.5.CantidadCap'!H50</f>
        <v>150765.55180627582</v>
      </c>
      <c r="I647" s="162">
        <f>+'2.2.3.5.CantidadCap'!I50</f>
        <v>150765.55180627582</v>
      </c>
      <c r="J647" s="162">
        <f>+'2.2.3.5.CantidadCap'!J50</f>
        <v>52110.046983079665</v>
      </c>
      <c r="K647" s="162">
        <f>+'2.2.3.5.CantidadCap'!K50</f>
        <v>52110.046983079665</v>
      </c>
      <c r="L647" s="162">
        <f>+'2.2.3.5.CantidadCap'!L50</f>
        <v>531.1428259229408</v>
      </c>
      <c r="M647" s="162">
        <f>+'2.2.3.5.CantidadCap'!M50</f>
        <v>0</v>
      </c>
      <c r="N647" s="162">
        <f>+'2.2.3.5.CantidadCap'!N50</f>
        <v>0</v>
      </c>
    </row>
    <row r="648" spans="2:14" x14ac:dyDescent="0.2">
      <c r="B648" s="169" t="s">
        <v>294</v>
      </c>
      <c r="C648" s="162">
        <f>+'2.2.3.5.CantidadCap'!C51</f>
        <v>6772.7108583095596</v>
      </c>
      <c r="D648" s="162">
        <f>+'2.2.3.5.CantidadCap'!D51</f>
        <v>6044.4351244313293</v>
      </c>
      <c r="E648" s="162">
        <f>+'2.2.3.5.CantidadCap'!E51</f>
        <v>4658.7529118651282</v>
      </c>
      <c r="F648" s="162">
        <f>+'2.2.3.5.CantidadCap'!F51</f>
        <v>3343.8474046758547</v>
      </c>
      <c r="G648" s="162">
        <f>+'2.2.3.5.CantidadCap'!G51</f>
        <v>2041.6489413234085</v>
      </c>
      <c r="H648" s="162">
        <f>+'2.2.3.5.CantidadCap'!H51</f>
        <v>2041.6489413234085</v>
      </c>
      <c r="I648" s="162">
        <f>+'2.2.3.5.CantidadCap'!I51</f>
        <v>2041.6489413234085</v>
      </c>
      <c r="J648" s="162">
        <f>+'2.2.3.5.CantidadCap'!J51</f>
        <v>705.66572288385191</v>
      </c>
      <c r="K648" s="162">
        <f>+'2.2.3.5.CantidadCap'!K51</f>
        <v>705.66572288385191</v>
      </c>
      <c r="L648" s="162">
        <f>+'2.2.3.5.CantidadCap'!L51</f>
        <v>7.2153576360085978</v>
      </c>
      <c r="M648" s="162">
        <f>+'2.2.3.5.CantidadCap'!M51</f>
        <v>4.8841967567324687E-2</v>
      </c>
      <c r="N648" s="162">
        <f>+'2.2.3.5.CantidadCap'!N51</f>
        <v>4.8902873287027471E-2</v>
      </c>
    </row>
    <row r="649" spans="2:14" x14ac:dyDescent="0.2">
      <c r="B649" s="169" t="s">
        <v>295</v>
      </c>
      <c r="C649" s="162">
        <f>+'2.2.3.5.CantidadCap'!C52</f>
        <v>0</v>
      </c>
      <c r="D649" s="162">
        <f>+'2.2.3.5.CantidadCap'!D52</f>
        <v>17093.855430543848</v>
      </c>
      <c r="E649" s="162">
        <f>+'2.2.3.5.CantidadCap'!E52</f>
        <v>15403.030093375339</v>
      </c>
      <c r="F649" s="162">
        <f>+'2.2.3.5.CantidadCap'!F52</f>
        <v>12025.574234037664</v>
      </c>
      <c r="G649" s="162">
        <f>+'2.2.3.5.CantidadCap'!G52</f>
        <v>8735.5541425759075</v>
      </c>
      <c r="H649" s="162">
        <f>+'2.2.3.5.CantidadCap'!H52</f>
        <v>8735.5541425759075</v>
      </c>
      <c r="I649" s="162">
        <f>+'2.2.3.5.CantidadCap'!I52</f>
        <v>8735.5541425759075</v>
      </c>
      <c r="J649" s="162">
        <f>+'2.2.3.5.CantidadCap'!J52</f>
        <v>5372.7900307087548</v>
      </c>
      <c r="K649" s="162">
        <f>+'2.2.3.5.CantidadCap'!K52</f>
        <v>5372.7900307087548</v>
      </c>
      <c r="L649" s="162">
        <f>+'2.2.3.5.CantidadCap'!L52</f>
        <v>1806.7076386430656</v>
      </c>
      <c r="M649" s="162">
        <f>+'2.2.3.5.CantidadCap'!M52</f>
        <v>-2.1113332709166204E-4</v>
      </c>
      <c r="N649" s="162">
        <f>+'2.2.3.5.CantidadCap'!N52</f>
        <v>-2.1139660942610185E-4</v>
      </c>
    </row>
    <row r="650" spans="2:14" x14ac:dyDescent="0.2">
      <c r="B650" s="169" t="s">
        <v>296</v>
      </c>
      <c r="C650" s="162">
        <f>+'2.2.3.5.CantidadCap'!C53</f>
        <v>0</v>
      </c>
      <c r="D650" s="162">
        <f>+'2.2.3.5.CantidadCap'!D53</f>
        <v>0</v>
      </c>
      <c r="E650" s="162">
        <f>+'2.2.3.5.CantidadCap'!E53</f>
        <v>0</v>
      </c>
      <c r="F650" s="162">
        <f>+'2.2.3.5.CantidadCap'!F53</f>
        <v>0</v>
      </c>
      <c r="G650" s="162">
        <f>+'2.2.3.5.CantidadCap'!G53</f>
        <v>0</v>
      </c>
      <c r="H650" s="162">
        <f>+'2.2.3.5.CantidadCap'!H53</f>
        <v>0</v>
      </c>
      <c r="I650" s="162">
        <f>+'2.2.3.5.CantidadCap'!I53</f>
        <v>0</v>
      </c>
      <c r="J650" s="162">
        <f>+'2.2.3.5.CantidadCap'!J53</f>
        <v>58553.88364315332</v>
      </c>
      <c r="K650" s="162">
        <f>+'2.2.3.5.CantidadCap'!K53</f>
        <v>58553.88364315332</v>
      </c>
      <c r="L650" s="162">
        <f>+'2.2.3.5.CantidadCap'!L53</f>
        <v>52448.936727359192</v>
      </c>
      <c r="M650" s="162">
        <f>+'2.2.3.5.CantidadCap'!M53</f>
        <v>40598.016575666465</v>
      </c>
      <c r="N650" s="162">
        <f>+'2.2.3.5.CantidadCap'!N53</f>
        <v>29040.953592685088</v>
      </c>
    </row>
    <row r="651" spans="2:14" x14ac:dyDescent="0.2">
      <c r="B651" s="173" t="s">
        <v>297</v>
      </c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</row>
    <row r="652" spans="2:14" x14ac:dyDescent="0.2">
      <c r="B652" s="169" t="s">
        <v>492</v>
      </c>
      <c r="C652" s="162">
        <f>+'2.2.3.5.CantidadCap'!C55</f>
        <v>735.64763337326644</v>
      </c>
      <c r="D652" s="162">
        <f>+'2.2.3.5.CantidadCap'!D55</f>
        <v>605.42922576583192</v>
      </c>
      <c r="E652" s="162">
        <f>+'2.2.3.5.CantidadCap'!E55</f>
        <v>356.74501138568269</v>
      </c>
      <c r="F652" s="162">
        <f>+'2.2.3.5.CantidadCap'!F55</f>
        <v>119.16856438030888</v>
      </c>
      <c r="G652" s="162">
        <f>+'2.2.3.5.CantidadCap'!G55</f>
        <v>5.8930649632573495E-2</v>
      </c>
      <c r="H652" s="162">
        <f>+'2.2.3.5.CantidadCap'!H55</f>
        <v>5.8930649632573495E-2</v>
      </c>
      <c r="I652" s="162">
        <f>+'2.2.3.5.CantidadCap'!I55</f>
        <v>5.9937151615300083E-2</v>
      </c>
      <c r="J652" s="162">
        <f>+'2.2.3.5.CantidadCap'!J55</f>
        <v>6.03349303866694E-2</v>
      </c>
      <c r="K652" s="162">
        <f>+'2.2.3.5.CantidadCap'!K55</f>
        <v>6.03349303866694E-2</v>
      </c>
      <c r="L652" s="162">
        <f>+'2.2.3.5.CantidadCap'!L55</f>
        <v>6.0409153187412766E-2</v>
      </c>
      <c r="M652" s="162">
        <f>+'2.2.3.5.CantidadCap'!M55</f>
        <v>6.0166889446060974E-2</v>
      </c>
      <c r="N652" s="162">
        <f>+'2.2.3.5.CantidadCap'!N55</f>
        <v>6.024191729376057E-2</v>
      </c>
    </row>
    <row r="653" spans="2:14" x14ac:dyDescent="0.2">
      <c r="B653" s="169" t="s">
        <v>348</v>
      </c>
      <c r="C653" s="162">
        <f>+'2.2.3.5.CantidadCap'!C56</f>
        <v>0</v>
      </c>
      <c r="D653" s="162">
        <f>+'2.2.3.5.CantidadCap'!D56</f>
        <v>0</v>
      </c>
      <c r="E653" s="162">
        <f>+'2.2.3.5.CantidadCap'!E56</f>
        <v>0</v>
      </c>
      <c r="F653" s="162">
        <f>+'2.2.3.5.CantidadCap'!F56</f>
        <v>0</v>
      </c>
      <c r="G653" s="162">
        <f>+'2.2.3.5.CantidadCap'!G56</f>
        <v>0</v>
      </c>
      <c r="H653" s="162">
        <f>+'2.2.3.5.CantidadCap'!H56</f>
        <v>0</v>
      </c>
      <c r="I653" s="162">
        <f>+'2.2.3.5.CantidadCap'!I56</f>
        <v>0</v>
      </c>
      <c r="J653" s="162">
        <f>+'2.2.3.5.CantidadCap'!J56</f>
        <v>0</v>
      </c>
      <c r="K653" s="162">
        <f>+'2.2.3.5.CantidadCap'!K56</f>
        <v>0</v>
      </c>
      <c r="L653" s="162">
        <f>+'2.2.3.5.CantidadCap'!L56</f>
        <v>0</v>
      </c>
      <c r="M653" s="162">
        <f>+'2.2.3.5.CantidadCap'!M56</f>
        <v>590.46534529514406</v>
      </c>
      <c r="N653" s="162">
        <f>+'2.2.3.5.CantidadCap'!N56</f>
        <v>492.01352482075936</v>
      </c>
    </row>
    <row r="654" spans="2:14" x14ac:dyDescent="0.2">
      <c r="B654" s="169" t="s">
        <v>513</v>
      </c>
      <c r="C654" s="162">
        <f>+'2.2.3.5.CantidadCap'!C57</f>
        <v>0</v>
      </c>
      <c r="D654" s="162">
        <f>+'2.2.3.5.CantidadCap'!D57</f>
        <v>644.43741188138961</v>
      </c>
      <c r="E654" s="162">
        <f>+'2.2.3.5.CantidadCap'!E57</f>
        <v>580.69340849285777</v>
      </c>
      <c r="F654" s="162">
        <f>+'2.2.3.5.CantidadCap'!F57</f>
        <v>453.36352322512795</v>
      </c>
      <c r="G654" s="162">
        <f>+'2.2.3.5.CantidadCap'!G57</f>
        <v>329.3299391211234</v>
      </c>
      <c r="H654" s="162">
        <f>+'2.2.3.5.CantidadCap'!H57</f>
        <v>329.3299391211234</v>
      </c>
      <c r="I654" s="162">
        <f>+'2.2.3.5.CantidadCap'!I57</f>
        <v>329.3299391211234</v>
      </c>
      <c r="J654" s="162">
        <f>+'2.2.3.5.CantidadCap'!J57</f>
        <v>202.55390930948775</v>
      </c>
      <c r="K654" s="162">
        <f>+'2.2.3.5.CantidadCap'!K57</f>
        <v>202.55390930948775</v>
      </c>
      <c r="L654" s="162">
        <f>+'2.2.3.5.CantidadCap'!L57</f>
        <v>68.112790861329302</v>
      </c>
      <c r="M654" s="162">
        <f>+'2.2.3.5.CantidadCap'!M57</f>
        <v>0</v>
      </c>
      <c r="N654" s="162">
        <f>+'2.2.3.5.CantidadCap'!N57</f>
        <v>0</v>
      </c>
    </row>
    <row r="655" spans="2:14" x14ac:dyDescent="0.2">
      <c r="B655" s="169" t="s">
        <v>349</v>
      </c>
      <c r="C655" s="162">
        <f>+'2.2.3.5.CantidadCap'!C58</f>
        <v>0</v>
      </c>
      <c r="D655" s="162">
        <f>+'2.2.3.5.CantidadCap'!D58</f>
        <v>0</v>
      </c>
      <c r="E655" s="162">
        <f>+'2.2.3.5.CantidadCap'!E58</f>
        <v>0</v>
      </c>
      <c r="F655" s="162">
        <f>+'2.2.3.5.CantidadCap'!F58</f>
        <v>0</v>
      </c>
      <c r="G655" s="162">
        <f>+'2.2.3.5.CantidadCap'!G58</f>
        <v>0</v>
      </c>
      <c r="H655" s="162">
        <f>+'2.2.3.5.CantidadCap'!H58</f>
        <v>0</v>
      </c>
      <c r="I655" s="162">
        <f>+'2.2.3.5.CantidadCap'!I58</f>
        <v>0</v>
      </c>
      <c r="J655" s="162">
        <f>+'2.2.3.5.CantidadCap'!J58</f>
        <v>5126.7743784563245</v>
      </c>
      <c r="K655" s="162">
        <f>+'2.2.3.5.CantidadCap'!K58</f>
        <v>5126.7743784563245</v>
      </c>
      <c r="L655" s="162">
        <f>+'2.2.3.5.CantidadCap'!L58</f>
        <v>4592.2464619055827</v>
      </c>
      <c r="M655" s="162">
        <f>+'2.2.3.5.CantidadCap'!M58</f>
        <v>3554.6211155647115</v>
      </c>
      <c r="N655" s="162">
        <f>+'2.2.3.5.CantidadCap'!N58</f>
        <v>2542.7248807658934</v>
      </c>
    </row>
    <row r="656" spans="2:14" x14ac:dyDescent="0.2">
      <c r="B656" s="169" t="s">
        <v>514</v>
      </c>
      <c r="C656" s="162">
        <f>+'2.2.3.5.CantidadCap'!C59</f>
        <v>0</v>
      </c>
      <c r="D656" s="162">
        <f>+'2.2.3.5.CantidadCap'!D59</f>
        <v>0</v>
      </c>
      <c r="E656" s="162">
        <f>+'2.2.3.5.CantidadCap'!E59</f>
        <v>0</v>
      </c>
      <c r="F656" s="162">
        <f>+'2.2.3.5.CantidadCap'!F59</f>
        <v>0</v>
      </c>
      <c r="G656" s="162">
        <f>+'2.2.3.5.CantidadCap'!G59</f>
        <v>0</v>
      </c>
      <c r="H656" s="162">
        <f>+'2.2.3.5.CantidadCap'!H59</f>
        <v>0</v>
      </c>
      <c r="I656" s="162">
        <f>+'2.2.3.5.CantidadCap'!I59</f>
        <v>0</v>
      </c>
      <c r="J656" s="162">
        <f>+'2.2.3.5.CantidadCap'!J59</f>
        <v>0</v>
      </c>
      <c r="K656" s="162">
        <f>+'2.2.3.5.CantidadCap'!K59</f>
        <v>0</v>
      </c>
      <c r="L656" s="162">
        <f>+'2.2.3.5.CantidadCap'!L59</f>
        <v>3063.8862594287721</v>
      </c>
      <c r="M656" s="162">
        <f>+'2.2.3.5.CantidadCap'!M59</f>
        <v>2760.8138377785513</v>
      </c>
      <c r="N656" s="162">
        <f>+'2.2.3.5.CantidadCap'!N59</f>
        <v>2150.3320790121738</v>
      </c>
    </row>
    <row r="657" spans="2:14" x14ac:dyDescent="0.2">
      <c r="B657" s="189" t="s">
        <v>350</v>
      </c>
      <c r="C657" s="162">
        <f>+'2.2.3.5.CantidadCap'!C60</f>
        <v>435113.04872485186</v>
      </c>
      <c r="D657" s="162">
        <f>+'2.2.3.5.CantidadCap'!D60</f>
        <v>472647.2799347816</v>
      </c>
      <c r="E657" s="162">
        <f>+'2.2.3.5.CantidadCap'!E60</f>
        <v>501113.53098540218</v>
      </c>
      <c r="F657" s="162">
        <f>+'2.2.3.5.CantidadCap'!F60</f>
        <v>447720.90603598632</v>
      </c>
      <c r="G657" s="162">
        <f>+'2.2.3.5.CantidadCap'!G60</f>
        <v>359150.78369282087</v>
      </c>
      <c r="H657" s="162">
        <f>+'2.2.3.5.CantidadCap'!H60</f>
        <v>359150.78369282087</v>
      </c>
      <c r="I657" s="162">
        <f>+'2.2.3.5.CantidadCap'!I60</f>
        <v>359150.78369282087</v>
      </c>
      <c r="J657" s="162">
        <f>+'2.2.3.5.CantidadCap'!J60</f>
        <v>280697.21568291588</v>
      </c>
      <c r="K657" s="162">
        <f>+'2.2.3.5.CantidadCap'!K60</f>
        <v>280697.21568291588</v>
      </c>
      <c r="L657" s="162">
        <f>+'2.2.3.5.CantidadCap'!L60</f>
        <v>197019.66021882091</v>
      </c>
      <c r="M657" s="162">
        <f>+'2.2.3.5.CantidadCap'!M60</f>
        <v>99463.232466644666</v>
      </c>
      <c r="N657" s="162">
        <f>+'2.2.3.5.CantidadCap'!N60</f>
        <v>25688.134860858518</v>
      </c>
    </row>
    <row r="658" spans="2:14" x14ac:dyDescent="0.2">
      <c r="B658" s="173" t="s">
        <v>141</v>
      </c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</row>
    <row r="659" spans="2:14" x14ac:dyDescent="0.2">
      <c r="B659" s="169" t="s">
        <v>480</v>
      </c>
      <c r="C659" s="162">
        <f>+'2.2.3.5.CantidadCap'!C62</f>
        <v>708.59135395380542</v>
      </c>
      <c r="D659" s="162">
        <f>+'2.2.3.5.CantidadCap'!D62</f>
        <v>583.17199097608238</v>
      </c>
      <c r="E659" s="162">
        <f>+'2.2.3.5.CantidadCap'!E62</f>
        <v>343.64062244442187</v>
      </c>
      <c r="F659" s="162">
        <f>+'2.2.3.5.CantidadCap'!F62</f>
        <v>114.79548499993409</v>
      </c>
      <c r="G659" s="162">
        <f>+'2.2.3.5.CantidadCap'!G62</f>
        <v>6.343656992261644E-2</v>
      </c>
      <c r="H659" s="162">
        <f>+'2.2.3.5.CantidadCap'!H62</f>
        <v>6.343656992261644E-2</v>
      </c>
      <c r="I659" s="162">
        <f>+'2.2.3.5.CantidadCap'!I62</f>
        <v>6.4520030461446054E-2</v>
      </c>
      <c r="J659" s="162">
        <f>+'2.2.3.5.CantidadCap'!J62</f>
        <v>6.4948223956699053E-2</v>
      </c>
      <c r="K659" s="162">
        <f>+'2.2.3.5.CantidadCap'!K62</f>
        <v>6.4948223956699053E-2</v>
      </c>
      <c r="L659" s="162">
        <f>+'2.2.3.5.CantidadCap'!L62</f>
        <v>6.5028121937097477E-2</v>
      </c>
      <c r="M659" s="162">
        <f>+'2.2.3.5.CantidadCap'!M62</f>
        <v>6.4767334369612684E-2</v>
      </c>
      <c r="N659" s="162">
        <f>+'2.2.3.5.CantidadCap'!N62</f>
        <v>6.4848098951988981E-2</v>
      </c>
    </row>
    <row r="660" spans="2:14" x14ac:dyDescent="0.2">
      <c r="B660" s="169" t="s">
        <v>141</v>
      </c>
      <c r="C660" s="162">
        <f>+'2.2.3.5.CantidadCap'!C63</f>
        <v>569177.67711061519</v>
      </c>
      <c r="D660" s="162">
        <f>+'2.2.3.5.CantidadCap'!D63</f>
        <v>672086.03908441577</v>
      </c>
      <c r="E660" s="162">
        <f>+'2.2.3.5.CantidadCap'!E63</f>
        <v>662562.94454362825</v>
      </c>
      <c r="F660" s="162">
        <f>+'2.2.3.5.CantidadCap'!F63</f>
        <v>454589.09445624438</v>
      </c>
      <c r="G660" s="162">
        <f>+'2.2.3.5.CantidadCap'!G63</f>
        <v>179523.35044172421</v>
      </c>
      <c r="H660" s="162">
        <f>+'2.2.3.5.CantidadCap'!H63</f>
        <v>179523.35044172421</v>
      </c>
      <c r="I660" s="162">
        <f>+'2.2.3.5.CantidadCap'!I63</f>
        <v>179523.35044172421</v>
      </c>
      <c r="J660" s="162">
        <f>+'2.2.3.5.CantidadCap'!J63</f>
        <v>60723.005554732248</v>
      </c>
      <c r="K660" s="162">
        <f>+'2.2.3.5.CantidadCap'!K63</f>
        <v>60723.005554732248</v>
      </c>
      <c r="L660" s="162">
        <f>+'2.2.3.5.CantidadCap'!L63</f>
        <v>50386.83511275296</v>
      </c>
      <c r="M660" s="162">
        <f>+'2.2.3.5.CantidadCap'!M63</f>
        <v>30065.091583334186</v>
      </c>
      <c r="N660" s="162">
        <f>+'2.2.3.5.CantidadCap'!N63</f>
        <v>10039.759247947346</v>
      </c>
    </row>
    <row r="661" spans="2:14" x14ac:dyDescent="0.2">
      <c r="B661" s="169" t="s">
        <v>351</v>
      </c>
      <c r="C661" s="162">
        <f>+'2.2.3.5.CantidadCap'!C64</f>
        <v>0</v>
      </c>
      <c r="D661" s="162">
        <f>+'2.2.3.5.CantidadCap'!D64</f>
        <v>0</v>
      </c>
      <c r="E661" s="162">
        <f>+'2.2.3.5.CantidadCap'!E64</f>
        <v>0</v>
      </c>
      <c r="F661" s="162">
        <f>+'2.2.3.5.CantidadCap'!F64</f>
        <v>0</v>
      </c>
      <c r="G661" s="162">
        <f>+'2.2.3.5.CantidadCap'!G64</f>
        <v>0</v>
      </c>
      <c r="H661" s="162">
        <f>+'2.2.3.5.CantidadCap'!H64</f>
        <v>0</v>
      </c>
      <c r="I661" s="162">
        <f>+'2.2.3.5.CantidadCap'!I64</f>
        <v>0</v>
      </c>
      <c r="J661" s="162">
        <f>+'2.2.3.5.CantidadCap'!J64</f>
        <v>0</v>
      </c>
      <c r="K661" s="162">
        <f>+'2.2.3.5.CantidadCap'!K64</f>
        <v>0</v>
      </c>
      <c r="L661" s="162">
        <f>+'2.2.3.5.CantidadCap'!L64</f>
        <v>1978.9094825048296</v>
      </c>
      <c r="M661" s="162">
        <f>+'2.2.3.5.CantidadCap'!M64</f>
        <v>1650.8761330868674</v>
      </c>
      <c r="N661" s="162">
        <f>+'2.2.3.5.CantidadCap'!N64</f>
        <v>992.06331561839966</v>
      </c>
    </row>
    <row r="662" spans="2:14" x14ac:dyDescent="0.2">
      <c r="B662" s="169" t="s">
        <v>352</v>
      </c>
      <c r="C662" s="162">
        <f>+'2.2.3.5.CantidadCap'!C65</f>
        <v>0</v>
      </c>
      <c r="D662" s="162">
        <f>+'2.2.3.5.CantidadCap'!D65</f>
        <v>0</v>
      </c>
      <c r="E662" s="162">
        <f>+'2.2.3.5.CantidadCap'!E65</f>
        <v>0</v>
      </c>
      <c r="F662" s="162">
        <f>+'2.2.3.5.CantidadCap'!F65</f>
        <v>0</v>
      </c>
      <c r="G662" s="162">
        <f>+'2.2.3.5.CantidadCap'!G65</f>
        <v>0</v>
      </c>
      <c r="H662" s="162">
        <f>+'2.2.3.5.CantidadCap'!H65</f>
        <v>0</v>
      </c>
      <c r="I662" s="162">
        <f>+'2.2.3.5.CantidadCap'!I65</f>
        <v>0</v>
      </c>
      <c r="J662" s="162">
        <f>+'2.2.3.5.CantidadCap'!J65</f>
        <v>0</v>
      </c>
      <c r="K662" s="162">
        <f>+'2.2.3.5.CantidadCap'!K65</f>
        <v>0</v>
      </c>
      <c r="L662" s="162">
        <f>+'2.2.3.5.CantidadCap'!L65</f>
        <v>2813.7828105010835</v>
      </c>
      <c r="M662" s="162">
        <f>+'2.2.3.5.CantidadCap'!M65</f>
        <v>2347.356928962005</v>
      </c>
      <c r="N662" s="162">
        <f>+'2.2.3.5.CantidadCap'!N65</f>
        <v>1410.6004994642049</v>
      </c>
    </row>
    <row r="663" spans="2:14" x14ac:dyDescent="0.2">
      <c r="B663" s="169" t="s">
        <v>353</v>
      </c>
      <c r="C663" s="162">
        <f>+'2.2.3.5.CantidadCap'!C66</f>
        <v>0</v>
      </c>
      <c r="D663" s="162">
        <f>+'2.2.3.5.CantidadCap'!D66</f>
        <v>0</v>
      </c>
      <c r="E663" s="162">
        <f>+'2.2.3.5.CantidadCap'!E66</f>
        <v>4171.3583153603095</v>
      </c>
      <c r="F663" s="162">
        <f>+'2.2.3.5.CantidadCap'!F66</f>
        <v>3763.111870246933</v>
      </c>
      <c r="G663" s="162">
        <f>+'2.2.3.5.CantidadCap'!G66</f>
        <v>2979.2283741794809</v>
      </c>
      <c r="H663" s="162">
        <f>+'2.2.3.5.CantidadCap'!H66</f>
        <v>2979.2283741794809</v>
      </c>
      <c r="I663" s="162">
        <f>+'2.2.3.5.CantidadCap'!I66</f>
        <v>2979.2283741794809</v>
      </c>
      <c r="J663" s="162">
        <f>+'2.2.3.5.CantidadCap'!J66</f>
        <v>2181.1787617347404</v>
      </c>
      <c r="K663" s="162">
        <f>+'2.2.3.5.CantidadCap'!K66</f>
        <v>2181.1787617347404</v>
      </c>
      <c r="L663" s="162">
        <f>+'2.2.3.5.CantidadCap'!L66</f>
        <v>1314.3897010599801</v>
      </c>
      <c r="M663" s="162">
        <f>+'2.2.3.5.CantidadCap'!M66</f>
        <v>435.00660093794204</v>
      </c>
      <c r="N663" s="162">
        <f>+'2.2.3.5.CantidadCap'!N66</f>
        <v>0</v>
      </c>
    </row>
    <row r="664" spans="2:14" x14ac:dyDescent="0.2">
      <c r="B664" s="169" t="s">
        <v>481</v>
      </c>
      <c r="C664" s="162">
        <f>+'2.2.3.5.CantidadCap'!C67</f>
        <v>0</v>
      </c>
      <c r="D664" s="162">
        <f>+'2.2.3.5.CantidadCap'!D67</f>
        <v>0</v>
      </c>
      <c r="E664" s="162">
        <f>+'2.2.3.5.CantidadCap'!E67</f>
        <v>0</v>
      </c>
      <c r="F664" s="162">
        <f>+'2.2.3.5.CantidadCap'!F67</f>
        <v>0</v>
      </c>
      <c r="G664" s="162">
        <f>+'2.2.3.5.CantidadCap'!G67</f>
        <v>0</v>
      </c>
      <c r="H664" s="162">
        <f>+'2.2.3.5.CantidadCap'!H67</f>
        <v>0</v>
      </c>
      <c r="I664" s="162">
        <f>+'2.2.3.5.CantidadCap'!I67</f>
        <v>0</v>
      </c>
      <c r="J664" s="162">
        <f>+'2.2.3.5.CantidadCap'!J67</f>
        <v>0</v>
      </c>
      <c r="K664" s="162">
        <f>+'2.2.3.5.CantidadCap'!K67</f>
        <v>0</v>
      </c>
      <c r="L664" s="162">
        <f>+'2.2.3.5.CantidadCap'!L67</f>
        <v>3610.7147170546964</v>
      </c>
      <c r="M664" s="162">
        <f>+'2.2.3.5.CantidadCap'!M67</f>
        <v>3253.5513106722801</v>
      </c>
      <c r="N664" s="162">
        <f>+'2.2.3.5.CantidadCap'!N67</f>
        <v>2534.1135495322314</v>
      </c>
    </row>
    <row r="665" spans="2:14" x14ac:dyDescent="0.2">
      <c r="B665" s="169" t="s">
        <v>354</v>
      </c>
      <c r="C665" s="162">
        <f>+'2.2.3.5.CantidadCap'!C68</f>
        <v>427916.84989610175</v>
      </c>
      <c r="D665" s="162">
        <f>+'2.2.3.5.CantidadCap'!D68</f>
        <v>447266.60398412216</v>
      </c>
      <c r="E665" s="162">
        <f>+'2.2.3.5.CantidadCap'!E68</f>
        <v>434981.43787437154</v>
      </c>
      <c r="F665" s="162">
        <f>+'2.2.3.5.CantidadCap'!F68</f>
        <v>370173.45567308168</v>
      </c>
      <c r="G665" s="162">
        <f>+'2.2.3.5.CantidadCap'!G68</f>
        <v>340621.68544565479</v>
      </c>
      <c r="H665" s="162">
        <f>+'2.2.3.5.CantidadCap'!H68</f>
        <v>340621.68544565479</v>
      </c>
      <c r="I665" s="162">
        <f>+'2.2.3.5.CantidadCap'!I68</f>
        <v>340621.68544565479</v>
      </c>
      <c r="J665" s="162">
        <f>+'2.2.3.5.CantidadCap'!J68</f>
        <v>279992.47960759944</v>
      </c>
      <c r="K665" s="162">
        <f>+'2.2.3.5.CantidadCap'!K68</f>
        <v>279992.47960759944</v>
      </c>
      <c r="L665" s="162">
        <f>+'2.2.3.5.CantidadCap'!L68</f>
        <v>237088.49538157528</v>
      </c>
      <c r="M665" s="162">
        <f>+'2.2.3.5.CantidadCap'!M68</f>
        <v>234236.2053219899</v>
      </c>
      <c r="N665" s="162">
        <f>+'2.2.3.5.CantidadCap'!N68</f>
        <v>169187.01994393903</v>
      </c>
    </row>
    <row r="666" spans="2:14" x14ac:dyDescent="0.2">
      <c r="B666" s="169" t="s">
        <v>515</v>
      </c>
      <c r="C666" s="162">
        <f>+'2.2.3.5.CantidadCap'!C69</f>
        <v>0</v>
      </c>
      <c r="D666" s="162">
        <f>+'2.2.3.5.CantidadCap'!D69</f>
        <v>0</v>
      </c>
      <c r="E666" s="162">
        <f>+'2.2.3.5.CantidadCap'!E69</f>
        <v>0</v>
      </c>
      <c r="F666" s="162">
        <f>+'2.2.3.5.CantidadCap'!F69</f>
        <v>0</v>
      </c>
      <c r="G666" s="162">
        <f>+'2.2.3.5.CantidadCap'!G69</f>
        <v>2222.7684466568608</v>
      </c>
      <c r="H666" s="162">
        <f>+'2.2.3.5.CantidadCap'!H69</f>
        <v>2222.7684466568608</v>
      </c>
      <c r="I666" s="162">
        <f>+'2.2.3.5.CantidadCap'!I69</f>
        <v>2222.7684466568608</v>
      </c>
      <c r="J666" s="162">
        <f>+'2.2.3.5.CantidadCap'!J69</f>
        <v>2162.4443440367322</v>
      </c>
      <c r="K666" s="162">
        <f>+'2.2.3.5.CantidadCap'!K69</f>
        <v>2162.4443440367322</v>
      </c>
      <c r="L666" s="162">
        <f>+'2.2.3.5.CantidadCap'!L69</f>
        <v>2016.6453256019813</v>
      </c>
      <c r="M666" s="162">
        <f>+'2.2.3.5.CantidadCap'!M69</f>
        <v>1859.3064017628346</v>
      </c>
      <c r="N666" s="162">
        <f>+'2.2.3.5.CantidadCap'!N69</f>
        <v>1712.7952633622981</v>
      </c>
    </row>
    <row r="667" spans="2:14" x14ac:dyDescent="0.2">
      <c r="B667" s="169" t="s">
        <v>355</v>
      </c>
      <c r="C667" s="162">
        <f>+'2.2.3.5.CantidadCap'!C70</f>
        <v>0</v>
      </c>
      <c r="D667" s="162">
        <f>+'2.2.3.5.CantidadCap'!D70</f>
        <v>0</v>
      </c>
      <c r="E667" s="162">
        <f>+'2.2.3.5.CantidadCap'!E70</f>
        <v>0</v>
      </c>
      <c r="F667" s="162">
        <f>+'2.2.3.5.CantidadCap'!F70</f>
        <v>0</v>
      </c>
      <c r="G667" s="162">
        <f>+'2.2.3.5.CantidadCap'!G70</f>
        <v>0</v>
      </c>
      <c r="H667" s="162">
        <f>+'2.2.3.5.CantidadCap'!H70</f>
        <v>0</v>
      </c>
      <c r="I667" s="162">
        <f>+'2.2.3.5.CantidadCap'!I70</f>
        <v>0</v>
      </c>
      <c r="J667" s="162">
        <f>+'2.2.3.5.CantidadCap'!J70</f>
        <v>1483.1720940352131</v>
      </c>
      <c r="K667" s="162">
        <f>+'2.2.3.5.CantidadCap'!K70</f>
        <v>1483.1720940352131</v>
      </c>
      <c r="L667" s="162">
        <f>+'2.2.3.5.CantidadCap'!L70</f>
        <v>1426.3581420615246</v>
      </c>
      <c r="M667" s="162">
        <f>+'2.2.3.5.CantidadCap'!M70</f>
        <v>1322.3524583596168</v>
      </c>
      <c r="N667" s="162">
        <f>+'2.2.3.5.CantidadCap'!N70</f>
        <v>1225.9936957943473</v>
      </c>
    </row>
    <row r="668" spans="2:14" x14ac:dyDescent="0.2">
      <c r="B668" s="169" t="s">
        <v>516</v>
      </c>
      <c r="C668" s="162">
        <f>+'2.2.3.5.CantidadCap'!C71</f>
        <v>0</v>
      </c>
      <c r="D668" s="162">
        <f>+'2.2.3.5.CantidadCap'!D71</f>
        <v>16768.100279997896</v>
      </c>
      <c r="E668" s="162">
        <f>+'2.2.3.5.CantidadCap'!E71</f>
        <v>37098.843980219492</v>
      </c>
      <c r="F668" s="162">
        <f>+'2.2.3.5.CantidadCap'!F71</f>
        <v>56118.051783265037</v>
      </c>
      <c r="G668" s="162">
        <f>+'2.2.3.5.CantidadCap'!G71</f>
        <v>54243.431946129873</v>
      </c>
      <c r="H668" s="162">
        <f>+'2.2.3.5.CantidadCap'!H71</f>
        <v>54243.431946129873</v>
      </c>
      <c r="I668" s="162">
        <f>+'2.2.3.5.CantidadCap'!I71</f>
        <v>54243.431946129873</v>
      </c>
      <c r="J668" s="162">
        <f>+'2.2.3.5.CantidadCap'!J71</f>
        <v>52501.0752031335</v>
      </c>
      <c r="K668" s="162">
        <f>+'2.2.3.5.CantidadCap'!K71</f>
        <v>52501.0752031335</v>
      </c>
      <c r="L668" s="162">
        <f>+'2.2.3.5.CantidadCap'!L71</f>
        <v>49529.21690378058</v>
      </c>
      <c r="M668" s="162">
        <f>+'2.2.3.5.CantidadCap'!M71</f>
        <v>46277.939026143053</v>
      </c>
      <c r="N668" s="162">
        <f>+'2.2.3.5.CantidadCap'!N71</f>
        <v>43291.626079435875</v>
      </c>
    </row>
    <row r="669" spans="2:14" x14ac:dyDescent="0.2">
      <c r="B669" s="173" t="s">
        <v>142</v>
      </c>
      <c r="C669" s="162">
        <f>+'2.2.3.5.CantidadCap'!C72</f>
        <v>250240.86251071526</v>
      </c>
      <c r="D669" s="162">
        <f>+'2.2.3.5.CantidadCap'!D72</f>
        <v>263011.3361973929</v>
      </c>
      <c r="E669" s="162">
        <f>+'2.2.3.5.CantidadCap'!E72</f>
        <v>233410.48325161496</v>
      </c>
      <c r="F669" s="162">
        <f>+'2.2.3.5.CantidadCap'!F72</f>
        <v>144607.49555421359</v>
      </c>
      <c r="G669" s="162">
        <f>+'2.2.3.5.CantidadCap'!G72</f>
        <v>109409.91943793165</v>
      </c>
      <c r="H669" s="162">
        <f>+'2.2.3.5.CantidadCap'!H72</f>
        <v>109409.91943793165</v>
      </c>
      <c r="I669" s="162">
        <f>+'2.2.3.5.CantidadCap'!I72</f>
        <v>109409.91943793165</v>
      </c>
      <c r="J669" s="162">
        <f>+'2.2.3.5.CantidadCap'!J72</f>
        <v>154481.72663552099</v>
      </c>
      <c r="K669" s="162">
        <f>+'2.2.3.5.CantidadCap'!K72</f>
        <v>154481.72663552099</v>
      </c>
      <c r="L669" s="162">
        <f>+'2.2.3.5.CantidadCap'!L72</f>
        <v>499956.13067887712</v>
      </c>
      <c r="M669" s="162">
        <f>+'2.2.3.5.CantidadCap'!M72</f>
        <v>602458.88745486061</v>
      </c>
      <c r="N669" s="162">
        <f>+'2.2.3.5.CantidadCap'!N72</f>
        <v>290575.67432876141</v>
      </c>
    </row>
    <row r="670" spans="2:14" x14ac:dyDescent="0.2">
      <c r="B670" s="173" t="s">
        <v>298</v>
      </c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</row>
    <row r="671" spans="2:14" x14ac:dyDescent="0.2">
      <c r="B671" s="169" t="s">
        <v>356</v>
      </c>
      <c r="C671" s="162">
        <f>+'2.2.3.5.CantidadCap'!C74</f>
        <v>38291.535801364073</v>
      </c>
      <c r="D671" s="162">
        <f>+'2.2.3.5.CantidadCap'!D74</f>
        <v>35046.353954145947</v>
      </c>
      <c r="E671" s="162">
        <f>+'2.2.3.5.CantidadCap'!E74</f>
        <v>29187.162977134991</v>
      </c>
      <c r="F671" s="162">
        <f>+'2.2.3.5.CantidadCap'!F74</f>
        <v>23972.611673749965</v>
      </c>
      <c r="G671" s="162">
        <f>+'2.2.3.5.CantidadCap'!G74</f>
        <v>18979.271723044345</v>
      </c>
      <c r="H671" s="162">
        <f>+'2.2.3.5.CantidadCap'!H74</f>
        <v>18979.271723044345</v>
      </c>
      <c r="I671" s="162">
        <f>+'2.2.3.5.CantidadCap'!I74</f>
        <v>18979.271723044345</v>
      </c>
      <c r="J671" s="162">
        <f>+'2.2.3.5.CantidadCap'!J74</f>
        <v>13895.699141217343</v>
      </c>
      <c r="K671" s="162">
        <f>+'2.2.3.5.CantidadCap'!K74</f>
        <v>13895.699141217343</v>
      </c>
      <c r="L671" s="162">
        <f>+'2.2.3.5.CantidadCap'!L74</f>
        <v>8374.2203969565144</v>
      </c>
      <c r="M671" s="162">
        <f>+'2.2.3.5.CantidadCap'!M74</f>
        <v>2772.5092332462318</v>
      </c>
      <c r="N671" s="162">
        <f>+'2.2.3.5.CantidadCap'!N74</f>
        <v>0.9941623728032023</v>
      </c>
    </row>
    <row r="672" spans="2:14" x14ac:dyDescent="0.2">
      <c r="B672" s="169" t="s">
        <v>357</v>
      </c>
      <c r="C672" s="162">
        <f>+'2.2.3.5.CantidadCap'!C75</f>
        <v>0</v>
      </c>
      <c r="D672" s="162">
        <f>+'2.2.3.5.CantidadCap'!D75</f>
        <v>827.05965326315652</v>
      </c>
      <c r="E672" s="162">
        <f>+'2.2.3.5.CantidadCap'!E75</f>
        <v>689.9647370521152</v>
      </c>
      <c r="F672" s="162">
        <f>+'2.2.3.5.CantidadCap'!F75</f>
        <v>415.38873750108786</v>
      </c>
      <c r="G672" s="162">
        <f>+'2.2.3.5.CantidadCap'!G75</f>
        <v>138.95382708055092</v>
      </c>
      <c r="H672" s="162">
        <f>+'2.2.3.5.CantidadCap'!H75</f>
        <v>138.95382708055092</v>
      </c>
      <c r="I672" s="162">
        <f>+'2.2.3.5.CantidadCap'!I75</f>
        <v>138.95382708055092</v>
      </c>
      <c r="J672" s="162">
        <f>+'2.2.3.5.CantidadCap'!J75</f>
        <v>0</v>
      </c>
      <c r="K672" s="162">
        <f>+'2.2.3.5.CantidadCap'!K75</f>
        <v>0</v>
      </c>
      <c r="L672" s="162">
        <f>+'2.2.3.5.CantidadCap'!L75</f>
        <v>0</v>
      </c>
      <c r="M672" s="162">
        <f>+'2.2.3.5.CantidadCap'!M75</f>
        <v>0</v>
      </c>
      <c r="N672" s="162">
        <f>+'2.2.3.5.CantidadCap'!N75</f>
        <v>0</v>
      </c>
    </row>
    <row r="673" spans="2:14" x14ac:dyDescent="0.2">
      <c r="B673" s="169" t="s">
        <v>358</v>
      </c>
      <c r="C673" s="162">
        <f>+'2.2.3.5.CantidadCap'!C76</f>
        <v>19254.816932695107</v>
      </c>
      <c r="D673" s="162">
        <f>+'2.2.3.5.CantidadCap'!D76</f>
        <v>17184.329025309446</v>
      </c>
      <c r="E673" s="162">
        <f>+'2.2.3.5.CantidadCap'!E76</f>
        <v>13244.846039515534</v>
      </c>
      <c r="F673" s="162">
        <f>+'2.2.3.5.CantidadCap'!F76</f>
        <v>9506.5789685151649</v>
      </c>
      <c r="G673" s="162">
        <f>+'2.2.3.5.CantidadCap'!G76</f>
        <v>5804.4244083852627</v>
      </c>
      <c r="H673" s="162">
        <f>+'2.2.3.5.CantidadCap'!H76</f>
        <v>5804.4244083852627</v>
      </c>
      <c r="I673" s="162">
        <f>+'2.2.3.5.CantidadCap'!I76</f>
        <v>5804.4244083852627</v>
      </c>
      <c r="J673" s="162">
        <f>+'2.2.3.5.CantidadCap'!J76</f>
        <v>2006.2197113702716</v>
      </c>
      <c r="K673" s="162">
        <f>+'2.2.3.5.CantidadCap'!K76</f>
        <v>2006.2197113702716</v>
      </c>
      <c r="L673" s="162">
        <f>+'2.2.3.5.CantidadCap'!L76</f>
        <v>40.679698367211543</v>
      </c>
      <c r="M673" s="162">
        <f>+'2.2.3.5.CantidadCap'!M76</f>
        <v>40.516557263529322</v>
      </c>
      <c r="N673" s="162">
        <f>+'2.2.3.5.CantidadCap'!N76</f>
        <v>40.567081233035921</v>
      </c>
    </row>
    <row r="674" spans="2:14" x14ac:dyDescent="0.2">
      <c r="B674" s="169" t="s">
        <v>517</v>
      </c>
      <c r="C674" s="162">
        <f>+'2.2.3.5.CantidadCap'!C77</f>
        <v>0</v>
      </c>
      <c r="D674" s="162">
        <f>+'2.2.3.5.CantidadCap'!D77</f>
        <v>0</v>
      </c>
      <c r="E674" s="162">
        <f>+'2.2.3.5.CantidadCap'!E77</f>
        <v>50485.161421050907</v>
      </c>
      <c r="F674" s="162">
        <f>+'2.2.3.5.CantidadCap'!F77</f>
        <v>46994.349781006502</v>
      </c>
      <c r="G674" s="162">
        <f>+'2.2.3.5.CantidadCap'!G77</f>
        <v>40508.182034316065</v>
      </c>
      <c r="H674" s="162">
        <f>+'2.2.3.5.CantidadCap'!H77</f>
        <v>40508.182034316065</v>
      </c>
      <c r="I674" s="162">
        <f>+'2.2.3.5.CantidadCap'!I77</f>
        <v>40508.182034316065</v>
      </c>
      <c r="J674" s="162">
        <f>+'2.2.3.5.CantidadCap'!J77</f>
        <v>33960.70936673414</v>
      </c>
      <c r="K674" s="162">
        <f>+'2.2.3.5.CantidadCap'!K77</f>
        <v>33960.70936673414</v>
      </c>
      <c r="L674" s="162">
        <f>+'2.2.3.5.CantidadCap'!L77</f>
        <v>26486.016446689369</v>
      </c>
      <c r="M674" s="162">
        <f>+'2.2.3.5.CantidadCap'!M77</f>
        <v>18823.218065423145</v>
      </c>
      <c r="N674" s="162">
        <f>+'2.2.3.5.CantidadCap'!N77</f>
        <v>11311.462895568584</v>
      </c>
    </row>
    <row r="675" spans="2:14" x14ac:dyDescent="0.2">
      <c r="B675" s="169" t="s">
        <v>518</v>
      </c>
      <c r="C675" s="162">
        <f>+'2.2.3.5.CantidadCap'!C78</f>
        <v>0</v>
      </c>
      <c r="D675" s="162">
        <f>+'2.2.3.5.CantidadCap'!D78</f>
        <v>0</v>
      </c>
      <c r="E675" s="162">
        <f>+'2.2.3.5.CantidadCap'!E78</f>
        <v>25242.580710525453</v>
      </c>
      <c r="F675" s="162">
        <f>+'2.2.3.5.CantidadCap'!F78</f>
        <v>23497.174890503251</v>
      </c>
      <c r="G675" s="162">
        <f>+'2.2.3.5.CantidadCap'!G78</f>
        <v>20254.091017158033</v>
      </c>
      <c r="H675" s="162">
        <f>+'2.2.3.5.CantidadCap'!H78</f>
        <v>20254.091017158033</v>
      </c>
      <c r="I675" s="162">
        <f>+'2.2.3.5.CantidadCap'!I78</f>
        <v>20254.091017158033</v>
      </c>
      <c r="J675" s="162">
        <f>+'2.2.3.5.CantidadCap'!J78</f>
        <v>16980.35468336707</v>
      </c>
      <c r="K675" s="162">
        <f>+'2.2.3.5.CantidadCap'!K78</f>
        <v>16980.35468336707</v>
      </c>
      <c r="L675" s="162">
        <f>+'2.2.3.5.CantidadCap'!L78</f>
        <v>13243.008223344685</v>
      </c>
      <c r="M675" s="162">
        <f>+'2.2.3.5.CantidadCap'!M78</f>
        <v>9411.6090327115726</v>
      </c>
      <c r="N675" s="162">
        <f>+'2.2.3.5.CantidadCap'!N78</f>
        <v>5655.731447784292</v>
      </c>
    </row>
    <row r="676" spans="2:14" x14ac:dyDescent="0.2">
      <c r="B676" s="169" t="s">
        <v>519</v>
      </c>
      <c r="C676" s="162">
        <f>+'2.2.3.5.CantidadCap'!C79</f>
        <v>0</v>
      </c>
      <c r="D676" s="162">
        <f>+'2.2.3.5.CantidadCap'!D79</f>
        <v>0</v>
      </c>
      <c r="E676" s="162">
        <f>+'2.2.3.5.CantidadCap'!E79</f>
        <v>460669.81365176325</v>
      </c>
      <c r="F676" s="162">
        <f>+'2.2.3.5.CantidadCap'!F79</f>
        <v>428816.66111252777</v>
      </c>
      <c r="G676" s="162">
        <f>+'2.2.3.5.CantidadCap'!G79</f>
        <v>369631.31628888892</v>
      </c>
      <c r="H676" s="162">
        <f>+'2.2.3.5.CantidadCap'!H79</f>
        <v>369631.31628888892</v>
      </c>
      <c r="I676" s="162">
        <f>+'2.2.3.5.CantidadCap'!I79</f>
        <v>369631.31628888892</v>
      </c>
      <c r="J676" s="162">
        <f>+'2.2.3.5.CantidadCap'!J79</f>
        <v>309886.57290757343</v>
      </c>
      <c r="K676" s="162">
        <f>+'2.2.3.5.CantidadCap'!K79</f>
        <v>309886.57290757343</v>
      </c>
      <c r="L676" s="162">
        <f>+'2.2.3.5.CantidadCap'!L79</f>
        <v>241681.0785076805</v>
      </c>
      <c r="M676" s="162">
        <f>+'2.2.3.5.CantidadCap'!M79</f>
        <v>171759.14891517605</v>
      </c>
      <c r="N676" s="162">
        <f>+'2.2.3.5.CantidadCap'!N79</f>
        <v>103215.46683334236</v>
      </c>
    </row>
    <row r="677" spans="2:14" x14ac:dyDescent="0.2">
      <c r="B677" s="169" t="s">
        <v>520</v>
      </c>
      <c r="C677" s="162">
        <f>+'2.2.3.5.CantidadCap'!C80</f>
        <v>0</v>
      </c>
      <c r="D677" s="162">
        <f>+'2.2.3.5.CantidadCap'!D80</f>
        <v>0</v>
      </c>
      <c r="E677" s="162">
        <f>+'2.2.3.5.CantidadCap'!E80</f>
        <v>109768.59084090494</v>
      </c>
      <c r="F677" s="162">
        <f>+'2.2.3.5.CantidadCap'!F80</f>
        <v>102178.60867915778</v>
      </c>
      <c r="G677" s="162">
        <f>+'2.2.3.5.CantidadCap'!G80</f>
        <v>88075.900606701005</v>
      </c>
      <c r="H677" s="162">
        <f>+'2.2.3.5.CantidadCap'!H80</f>
        <v>88075.900606701005</v>
      </c>
      <c r="I677" s="162">
        <f>+'2.2.3.5.CantidadCap'!I80</f>
        <v>88075.900606701005</v>
      </c>
      <c r="J677" s="162">
        <f>+'2.2.3.5.CantidadCap'!J80</f>
        <v>73839.898818062022</v>
      </c>
      <c r="K677" s="162">
        <f>+'2.2.3.5.CantidadCap'!K80</f>
        <v>73839.898818062022</v>
      </c>
      <c r="L677" s="162">
        <f>+'2.2.3.5.CantidadCap'!L80</f>
        <v>57587.865830411065</v>
      </c>
      <c r="M677" s="162">
        <f>+'2.2.3.5.CantidadCap'!M80</f>
        <v>40926.839965911582</v>
      </c>
      <c r="N677" s="162">
        <f>+'2.2.3.5.CantidadCap'!N80</f>
        <v>24594.223479654269</v>
      </c>
    </row>
    <row r="678" spans="2:14" x14ac:dyDescent="0.2">
      <c r="B678" s="169" t="s">
        <v>482</v>
      </c>
      <c r="C678" s="162">
        <f>+'2.2.3.5.CantidadCap'!C81</f>
        <v>0</v>
      </c>
      <c r="D678" s="162">
        <f>+'2.2.3.5.CantidadCap'!D81</f>
        <v>8687.4874453859557</v>
      </c>
      <c r="E678" s="162">
        <f>+'2.2.3.5.CantidadCap'!E81</f>
        <v>7247.4336854055955</v>
      </c>
      <c r="F678" s="162">
        <f>+'2.2.3.5.CantidadCap'!F81</f>
        <v>4363.26984124711</v>
      </c>
      <c r="G678" s="162">
        <f>+'2.2.3.5.CantidadCap'!G81</f>
        <v>1459.5798785344921</v>
      </c>
      <c r="H678" s="162">
        <f>+'2.2.3.5.CantidadCap'!H81</f>
        <v>1459.5798785344921</v>
      </c>
      <c r="I678" s="162">
        <f>+'2.2.3.5.CantidadCap'!I81</f>
        <v>1459.5798785344921</v>
      </c>
      <c r="J678" s="162">
        <f>+'2.2.3.5.CantidadCap'!J81</f>
        <v>0</v>
      </c>
      <c r="K678" s="162">
        <f>+'2.2.3.5.CantidadCap'!K81</f>
        <v>0</v>
      </c>
      <c r="L678" s="162">
        <f>+'2.2.3.5.CantidadCap'!L81</f>
        <v>0</v>
      </c>
      <c r="M678" s="162">
        <f>+'2.2.3.5.CantidadCap'!M81</f>
        <v>0</v>
      </c>
      <c r="N678" s="162">
        <f>+'2.2.3.5.CantidadCap'!N81</f>
        <v>0</v>
      </c>
    </row>
    <row r="679" spans="2:14" x14ac:dyDescent="0.2">
      <c r="B679" s="169" t="s">
        <v>392</v>
      </c>
      <c r="C679" s="162">
        <f>+'2.2.3.5.CantidadCap'!C82</f>
        <v>22489.212718772837</v>
      </c>
      <c r="D679" s="162">
        <f>+'2.2.3.5.CantidadCap'!D82</f>
        <v>74839.87444648458</v>
      </c>
      <c r="E679" s="162">
        <f>+'2.2.3.5.CantidadCap'!E82</f>
        <v>118030.58517825635</v>
      </c>
      <c r="F679" s="162">
        <f>+'2.2.3.5.CantidadCap'!F82</f>
        <v>99778.342758774059</v>
      </c>
      <c r="G679" s="162">
        <f>+'2.2.3.5.CantidadCap'!G82</f>
        <v>82553.470453998831</v>
      </c>
      <c r="H679" s="162">
        <f>+'2.2.3.5.CantidadCap'!H82</f>
        <v>82553.470453998831</v>
      </c>
      <c r="I679" s="162">
        <f>+'2.2.3.5.CantidadCap'!I82</f>
        <v>82553.470453998831</v>
      </c>
      <c r="J679" s="162">
        <f>+'2.2.3.5.CantidadCap'!J82</f>
        <v>65077.569633954154</v>
      </c>
      <c r="K679" s="162">
        <f>+'2.2.3.5.CantidadCap'!K82</f>
        <v>65077.569633954154</v>
      </c>
      <c r="L679" s="162">
        <f>+'2.2.3.5.CantidadCap'!L82</f>
        <v>45704.918158009219</v>
      </c>
      <c r="M679" s="162">
        <f>+'2.2.3.5.CantidadCap'!M82</f>
        <v>25965.113772623859</v>
      </c>
      <c r="N679" s="162">
        <f>+'2.2.3.5.CantidadCap'!N82</f>
        <v>8127.3204621858167</v>
      </c>
    </row>
    <row r="680" spans="2:14" x14ac:dyDescent="0.2">
      <c r="B680" s="169" t="s">
        <v>393</v>
      </c>
      <c r="C680" s="162">
        <f>+'2.2.3.5.CantidadCap'!C83</f>
        <v>0</v>
      </c>
      <c r="D680" s="162">
        <f>+'2.2.3.5.CantidadCap'!D83</f>
        <v>15885.248534321514</v>
      </c>
      <c r="E680" s="162">
        <f>+'2.2.3.5.CantidadCap'!E83</f>
        <v>14769.068344321491</v>
      </c>
      <c r="F680" s="162">
        <f>+'2.2.3.5.CantidadCap'!F83</f>
        <v>12545.454798526149</v>
      </c>
      <c r="G680" s="162">
        <f>+'2.2.3.5.CantidadCap'!G83</f>
        <v>10453.218841517692</v>
      </c>
      <c r="H680" s="162">
        <f>+'2.2.3.5.CantidadCap'!H83</f>
        <v>10453.218841517692</v>
      </c>
      <c r="I680" s="162">
        <f>+'2.2.3.5.CantidadCap'!I83</f>
        <v>10453.218841517692</v>
      </c>
      <c r="J680" s="162">
        <f>+'2.2.3.5.CantidadCap'!J83</f>
        <v>8331.992763393122</v>
      </c>
      <c r="K680" s="162">
        <f>+'2.2.3.5.CantidadCap'!K83</f>
        <v>8331.992763393122</v>
      </c>
      <c r="L680" s="162">
        <f>+'2.2.3.5.CantidadCap'!L83</f>
        <v>5970.7512806418963</v>
      </c>
      <c r="M680" s="162">
        <f>+'2.2.3.5.CantidadCap'!M83</f>
        <v>3562.6604384281713</v>
      </c>
      <c r="N680" s="162">
        <f>+'2.2.3.5.CantidadCap'!N83</f>
        <v>1189.6938010271215</v>
      </c>
    </row>
    <row r="681" spans="2:14" x14ac:dyDescent="0.2">
      <c r="B681" s="169" t="s">
        <v>394</v>
      </c>
      <c r="C681" s="162">
        <f>+'2.2.3.5.CantidadCap'!C84</f>
        <v>0</v>
      </c>
      <c r="D681" s="162">
        <f>+'2.2.3.5.CantidadCap'!D84</f>
        <v>2905.8381465222283</v>
      </c>
      <c r="E681" s="162">
        <f>+'2.2.3.5.CantidadCap'!E84</f>
        <v>2701.6588434734435</v>
      </c>
      <c r="F681" s="162">
        <f>+'2.2.3.5.CantidadCap'!F84</f>
        <v>2294.9002680230765</v>
      </c>
      <c r="G681" s="162">
        <f>+'2.2.3.5.CantidadCap'!G84</f>
        <v>1912.1741783264074</v>
      </c>
      <c r="H681" s="162">
        <f>+'2.2.3.5.CantidadCap'!H84</f>
        <v>1912.1741783264074</v>
      </c>
      <c r="I681" s="162">
        <f>+'2.2.3.5.CantidadCap'!I84</f>
        <v>1912.1741783264074</v>
      </c>
      <c r="J681" s="162">
        <f>+'2.2.3.5.CantidadCap'!J84</f>
        <v>1524.1450176938642</v>
      </c>
      <c r="K681" s="162">
        <f>+'2.2.3.5.CantidadCap'!K84</f>
        <v>1524.1450176938642</v>
      </c>
      <c r="L681" s="162">
        <f>+'2.2.3.5.CantidadCap'!L84</f>
        <v>1092.2106001174209</v>
      </c>
      <c r="M681" s="162">
        <f>+'2.2.3.5.CantidadCap'!M84</f>
        <v>651.70617776125164</v>
      </c>
      <c r="N681" s="162">
        <f>+'2.2.3.5.CantidadCap'!N84</f>
        <v>217.6269148220351</v>
      </c>
    </row>
    <row r="682" spans="2:14" x14ac:dyDescent="0.2">
      <c r="B682" s="169" t="s">
        <v>483</v>
      </c>
      <c r="C682" s="162">
        <f>+'2.2.3.5.CantidadCap'!C85</f>
        <v>0</v>
      </c>
      <c r="D682" s="162">
        <f>+'2.2.3.5.CantidadCap'!D85</f>
        <v>0</v>
      </c>
      <c r="E682" s="162">
        <f>+'2.2.3.5.CantidadCap'!E85</f>
        <v>0</v>
      </c>
      <c r="F682" s="162">
        <f>+'2.2.3.5.CantidadCap'!F85</f>
        <v>148571.34373796271</v>
      </c>
      <c r="G682" s="162">
        <f>+'2.2.3.5.CantidadCap'!G85</f>
        <v>140171.91041131312</v>
      </c>
      <c r="H682" s="162">
        <f>+'2.2.3.5.CantidadCap'!H85</f>
        <v>140171.91041131312</v>
      </c>
      <c r="I682" s="162">
        <f>+'2.2.3.5.CantidadCap'!I85</f>
        <v>140171.91041131312</v>
      </c>
      <c r="J682" s="162">
        <f>+'2.2.3.5.CantidadCap'!J85</f>
        <v>121520.20477571031</v>
      </c>
      <c r="K682" s="162">
        <f>+'2.2.3.5.CantidadCap'!K85</f>
        <v>121520.20477571031</v>
      </c>
      <c r="L682" s="162">
        <f>+'2.2.3.5.CantidadCap'!L85</f>
        <v>99666.911682559352</v>
      </c>
      <c r="M682" s="162">
        <f>+'2.2.3.5.CantidadCap'!M85</f>
        <v>77147.015459387752</v>
      </c>
      <c r="N682" s="162">
        <f>+'2.2.3.5.CantidadCap'!N85</f>
        <v>55185.525913428428</v>
      </c>
    </row>
    <row r="683" spans="2:14" x14ac:dyDescent="0.2">
      <c r="B683" s="169" t="s">
        <v>521</v>
      </c>
      <c r="C683" s="162">
        <f>+'2.2.3.5.CantidadCap'!C86</f>
        <v>0</v>
      </c>
      <c r="D683" s="162">
        <f>+'2.2.3.5.CantidadCap'!D86</f>
        <v>0</v>
      </c>
      <c r="E683" s="162">
        <f>+'2.2.3.5.CantidadCap'!E86</f>
        <v>0</v>
      </c>
      <c r="F683" s="162">
        <f>+'2.2.3.5.CantidadCap'!F86</f>
        <v>52056.882206552233</v>
      </c>
      <c r="G683" s="162">
        <f>+'2.2.3.5.CantidadCap'!G86</f>
        <v>49113.863046286926</v>
      </c>
      <c r="H683" s="162">
        <f>+'2.2.3.5.CantidadCap'!H86</f>
        <v>49113.863046286926</v>
      </c>
      <c r="I683" s="162">
        <f>+'2.2.3.5.CantidadCap'!I86</f>
        <v>49113.863046286926</v>
      </c>
      <c r="J683" s="162">
        <f>+'2.2.3.5.CantidadCap'!J86</f>
        <v>42578.62133146244</v>
      </c>
      <c r="K683" s="162">
        <f>+'2.2.3.5.CantidadCap'!K86</f>
        <v>42578.62133146244</v>
      </c>
      <c r="L683" s="162">
        <f>+'2.2.3.5.CantidadCap'!L86</f>
        <v>34921.597602971116</v>
      </c>
      <c r="M683" s="162">
        <f>+'2.2.3.5.CantidadCap'!M86</f>
        <v>27031.007429262696</v>
      </c>
      <c r="N683" s="162">
        <f>+'2.2.3.5.CantidadCap'!N86</f>
        <v>19336.073496439203</v>
      </c>
    </row>
    <row r="684" spans="2:14" x14ac:dyDescent="0.2">
      <c r="B684" s="169" t="s">
        <v>395</v>
      </c>
      <c r="C684" s="162">
        <f>+'2.2.3.5.CantidadCap'!C87</f>
        <v>0</v>
      </c>
      <c r="D684" s="162">
        <f>+'2.2.3.5.CantidadCap'!D87</f>
        <v>1937.2254310148189</v>
      </c>
      <c r="E684" s="162">
        <f>+'2.2.3.5.CantidadCap'!E87</f>
        <v>1842.7305546560401</v>
      </c>
      <c r="F684" s="162">
        <f>+'2.2.3.5.CantidadCap'!F87</f>
        <v>1655.2510108473216</v>
      </c>
      <c r="G684" s="162">
        <f>+'2.2.3.5.CantidadCap'!G87</f>
        <v>1488.3776774531468</v>
      </c>
      <c r="H684" s="162">
        <f>+'2.2.3.5.CantidadCap'!H87</f>
        <v>1488.3776774531468</v>
      </c>
      <c r="I684" s="162">
        <f>+'2.2.3.5.CantidadCap'!I87</f>
        <v>1488.3776774531468</v>
      </c>
      <c r="J684" s="162">
        <f>+'2.2.3.5.CantidadCap'!J87</f>
        <v>1321.5004204541126</v>
      </c>
      <c r="K684" s="162">
        <f>+'2.2.3.5.CantidadCap'!K87</f>
        <v>1321.5004204541126</v>
      </c>
      <c r="L684" s="162">
        <f>+'2.2.3.5.CantidadCap'!L87</f>
        <v>1120.681721462076</v>
      </c>
      <c r="M684" s="162">
        <f>+'2.2.3.5.CantidadCap'!M87</f>
        <v>912.66271443021708</v>
      </c>
      <c r="N684" s="162">
        <f>+'2.2.3.5.CantidadCap'!N87</f>
        <v>710.85122991731384</v>
      </c>
    </row>
    <row r="685" spans="2:14" x14ac:dyDescent="0.2">
      <c r="B685" s="169" t="s">
        <v>395</v>
      </c>
      <c r="C685" s="162">
        <f>+'2.2.3.5.CantidadCap'!C88</f>
        <v>0</v>
      </c>
      <c r="D685" s="162">
        <f>+'2.2.3.5.CantidadCap'!D88</f>
        <v>4843.0635775370474</v>
      </c>
      <c r="E685" s="162">
        <f>+'2.2.3.5.CantidadCap'!E88</f>
        <v>4606.8263866400994</v>
      </c>
      <c r="F685" s="162">
        <f>+'2.2.3.5.CantidadCap'!F88</f>
        <v>4138.127527118304</v>
      </c>
      <c r="G685" s="162">
        <f>+'2.2.3.5.CantidadCap'!G88</f>
        <v>3720.9441936328667</v>
      </c>
      <c r="H685" s="162">
        <f>+'2.2.3.5.CantidadCap'!H88</f>
        <v>3720.9441936328667</v>
      </c>
      <c r="I685" s="162">
        <f>+'2.2.3.5.CantidadCap'!I88</f>
        <v>3720.9441936328667</v>
      </c>
      <c r="J685" s="162">
        <f>+'2.2.3.5.CantidadCap'!J88</f>
        <v>3303.7510511352812</v>
      </c>
      <c r="K685" s="162">
        <f>+'2.2.3.5.CantidadCap'!K88</f>
        <v>3303.7510511352812</v>
      </c>
      <c r="L685" s="162">
        <f>+'2.2.3.5.CantidadCap'!L88</f>
        <v>2801.7043036551904</v>
      </c>
      <c r="M685" s="162">
        <f>+'2.2.3.5.CantidadCap'!M88</f>
        <v>2281.6567860755426</v>
      </c>
      <c r="N685" s="162">
        <f>+'2.2.3.5.CantidadCap'!N88</f>
        <v>1777.1280747932844</v>
      </c>
    </row>
    <row r="686" spans="2:14" x14ac:dyDescent="0.2">
      <c r="B686" s="169" t="s">
        <v>522</v>
      </c>
      <c r="C686" s="162">
        <f>+'2.2.3.5.CantidadCap'!C89</f>
        <v>1551.02</v>
      </c>
      <c r="D686" s="162">
        <f>+'2.2.3.5.CantidadCap'!D89</f>
        <v>3910.0503313253766</v>
      </c>
      <c r="E686" s="162">
        <f>+'2.2.3.5.CantidadCap'!E89</f>
        <v>5813.210856185111</v>
      </c>
      <c r="F686" s="162">
        <f>+'2.2.3.5.CantidadCap'!F89</f>
        <v>4904.7593750022988</v>
      </c>
      <c r="G686" s="162">
        <f>+'2.2.3.5.CantidadCap'!G89</f>
        <v>4046.4627571769338</v>
      </c>
      <c r="H686" s="162">
        <f>+'2.2.3.5.CantidadCap'!H89</f>
        <v>4046.4627571769338</v>
      </c>
      <c r="I686" s="162">
        <f>+'2.2.3.5.CantidadCap'!I89</f>
        <v>4046.4627571769338</v>
      </c>
      <c r="J686" s="162">
        <f>+'2.2.3.5.CantidadCap'!J89</f>
        <v>3175.4211142332815</v>
      </c>
      <c r="K686" s="162">
        <f>+'2.2.3.5.CantidadCap'!K89</f>
        <v>3175.4211142332815</v>
      </c>
      <c r="L686" s="162">
        <f>+'2.2.3.5.CantidadCap'!L89</f>
        <v>2211.382941276991</v>
      </c>
      <c r="M686" s="162">
        <f>+'2.2.3.5.CantidadCap'!M89</f>
        <v>1229.4048893852812</v>
      </c>
      <c r="N686" s="162">
        <f>+'2.2.3.5.CantidadCap'!N89</f>
        <v>372.908185175727</v>
      </c>
    </row>
    <row r="687" spans="2:14" x14ac:dyDescent="0.2">
      <c r="B687" s="169" t="s">
        <v>359</v>
      </c>
      <c r="C687" s="162">
        <f>+'2.2.3.5.CantidadCap'!C90</f>
        <v>0</v>
      </c>
      <c r="D687" s="162">
        <f>+'2.2.3.5.CantidadCap'!D90</f>
        <v>38799.881280359288</v>
      </c>
      <c r="E687" s="162">
        <f>+'2.2.3.5.CantidadCap'!E90</f>
        <v>36073.599801922253</v>
      </c>
      <c r="F687" s="162">
        <f>+'2.2.3.5.CantidadCap'!F90</f>
        <v>30642.401076648865</v>
      </c>
      <c r="G687" s="162">
        <f>+'2.2.3.5.CantidadCap'!G90</f>
        <v>25532.093449605221</v>
      </c>
      <c r="H687" s="162">
        <f>+'2.2.3.5.CantidadCap'!H90</f>
        <v>25532.093449605221</v>
      </c>
      <c r="I687" s="162">
        <f>+'2.2.3.5.CantidadCap'!I90</f>
        <v>25532.093449605221</v>
      </c>
      <c r="J687" s="162">
        <f>+'2.2.3.5.CantidadCap'!J90</f>
        <v>20350.977156573252</v>
      </c>
      <c r="K687" s="162">
        <f>+'2.2.3.5.CantidadCap'!K90</f>
        <v>20350.977156573252</v>
      </c>
      <c r="L687" s="162">
        <f>+'2.2.3.5.CantidadCap'!L90</f>
        <v>14583.620794029561</v>
      </c>
      <c r="M687" s="162">
        <f>+'2.2.3.5.CantidadCap'!M90</f>
        <v>8701.8343940030736</v>
      </c>
      <c r="N687" s="162">
        <f>+'2.2.3.5.CantidadCap'!N90</f>
        <v>2905.8392218477998</v>
      </c>
    </row>
    <row r="688" spans="2:14" x14ac:dyDescent="0.2">
      <c r="B688" s="169" t="s">
        <v>523</v>
      </c>
      <c r="C688" s="162">
        <f>+'2.2.3.5.CantidadCap'!C91</f>
        <v>0</v>
      </c>
      <c r="D688" s="162">
        <f>+'2.2.3.5.CantidadCap'!D91</f>
        <v>0</v>
      </c>
      <c r="E688" s="162">
        <f>+'2.2.3.5.CantidadCap'!E91</f>
        <v>8158.4331653872187</v>
      </c>
      <c r="F688" s="162">
        <f>+'2.2.3.5.CantidadCap'!F91</f>
        <v>7594.3158553377189</v>
      </c>
      <c r="G688" s="162">
        <f>+'2.2.3.5.CantidadCap'!G91</f>
        <v>6546.1471544489195</v>
      </c>
      <c r="H688" s="162">
        <f>+'2.2.3.5.CantidadCap'!H91</f>
        <v>6546.1471544489195</v>
      </c>
      <c r="I688" s="162">
        <f>+'2.2.3.5.CantidadCap'!I91</f>
        <v>6546.1471544489195</v>
      </c>
      <c r="J688" s="162">
        <f>+'2.2.3.5.CantidadCap'!J91</f>
        <v>5488.0715406034378</v>
      </c>
      <c r="K688" s="162">
        <f>+'2.2.3.5.CantidadCap'!K91</f>
        <v>5488.0715406034378</v>
      </c>
      <c r="L688" s="162">
        <f>+'2.2.3.5.CantidadCap'!L91</f>
        <v>4280.1565631433368</v>
      </c>
      <c r="M688" s="162">
        <f>+'2.2.3.5.CantidadCap'!M91</f>
        <v>3041.8436273481029</v>
      </c>
      <c r="N688" s="162">
        <f>+'2.2.3.5.CantidadCap'!N91</f>
        <v>1827.9393675024255</v>
      </c>
    </row>
    <row r="689" spans="2:14" x14ac:dyDescent="0.2">
      <c r="B689" s="169" t="s">
        <v>524</v>
      </c>
      <c r="C689" s="162">
        <f>+'2.2.3.5.CantidadCap'!C92</f>
        <v>0</v>
      </c>
      <c r="D689" s="162">
        <f>+'2.2.3.5.CantidadCap'!D92</f>
        <v>0</v>
      </c>
      <c r="E689" s="162">
        <f>+'2.2.3.5.CantidadCap'!E92</f>
        <v>56332.038522911746</v>
      </c>
      <c r="F689" s="162">
        <f>+'2.2.3.5.CantidadCap'!F92</f>
        <v>52436.942810665205</v>
      </c>
      <c r="G689" s="162">
        <f>+'2.2.3.5.CantidadCap'!G92</f>
        <v>45199.587495004453</v>
      </c>
      <c r="H689" s="162">
        <f>+'2.2.3.5.CantidadCap'!H92</f>
        <v>45199.587495004453</v>
      </c>
      <c r="I689" s="162">
        <f>+'2.2.3.5.CantidadCap'!I92</f>
        <v>45199.587495004453</v>
      </c>
      <c r="J689" s="162">
        <f>+'2.2.3.5.CantidadCap'!J92</f>
        <v>37893.827304166596</v>
      </c>
      <c r="K689" s="162">
        <f>+'2.2.3.5.CantidadCap'!K92</f>
        <v>37893.827304166596</v>
      </c>
      <c r="L689" s="162">
        <f>+'2.2.3.5.CantidadCap'!L92</f>
        <v>29553.461983608766</v>
      </c>
      <c r="M689" s="162">
        <f>+'2.2.3.5.CantidadCap'!M92</f>
        <v>21003.205998355959</v>
      </c>
      <c r="N689" s="162">
        <f>+'2.2.3.5.CantidadCap'!N92</f>
        <v>12621.486108945333</v>
      </c>
    </row>
    <row r="690" spans="2:14" x14ac:dyDescent="0.2">
      <c r="B690" s="169" t="s">
        <v>525</v>
      </c>
      <c r="C690" s="162">
        <f>+'2.2.3.5.CantidadCap'!C93</f>
        <v>0</v>
      </c>
      <c r="D690" s="162">
        <f>+'2.2.3.5.CantidadCap'!D93</f>
        <v>0</v>
      </c>
      <c r="E690" s="162">
        <f>+'2.2.3.5.CantidadCap'!E93</f>
        <v>14444.369945431979</v>
      </c>
      <c r="F690" s="162">
        <f>+'2.2.3.5.CantidadCap'!F93</f>
        <v>13445.609649944508</v>
      </c>
      <c r="G690" s="162">
        <f>+'2.2.3.5.CantidadCap'!G93</f>
        <v>11589.844434499239</v>
      </c>
      <c r="H690" s="162">
        <f>+'2.2.3.5.CantidadCap'!H93</f>
        <v>11589.844434499239</v>
      </c>
      <c r="I690" s="162">
        <f>+'2.2.3.5.CantidadCap'!I93</f>
        <v>11589.844434499239</v>
      </c>
      <c r="J690" s="162">
        <f>+'2.2.3.5.CantidadCap'!J93</f>
        <v>9716.539194779376</v>
      </c>
      <c r="K690" s="162">
        <f>+'2.2.3.5.CantidadCap'!K93</f>
        <v>9716.539194779376</v>
      </c>
      <c r="L690" s="162">
        <f>+'2.2.3.5.CantidadCap'!L93</f>
        <v>7577.9458591025577</v>
      </c>
      <c r="M690" s="162">
        <f>+'2.2.3.5.CantidadCap'!M93</f>
        <v>5385.5334448260264</v>
      </c>
      <c r="N690" s="162">
        <f>+'2.2.3.5.CantidadCap'!N93</f>
        <v>3236.3361845069189</v>
      </c>
    </row>
    <row r="691" spans="2:14" x14ac:dyDescent="0.2">
      <c r="B691" s="169" t="s">
        <v>526</v>
      </c>
      <c r="C691" s="162">
        <f>+'2.2.3.5.CantidadCap'!C94</f>
        <v>0</v>
      </c>
      <c r="D691" s="162">
        <f>+'2.2.3.5.CantidadCap'!D94</f>
        <v>0</v>
      </c>
      <c r="E691" s="162">
        <f>+'2.2.3.5.CantidadCap'!E94</f>
        <v>6021.7006696905655</v>
      </c>
      <c r="F691" s="162">
        <f>+'2.2.3.5.CantidadCap'!F94</f>
        <v>5605.3283694159354</v>
      </c>
      <c r="G691" s="162">
        <f>+'2.2.3.5.CantidadCap'!G94</f>
        <v>4831.6800425694419</v>
      </c>
      <c r="H691" s="162">
        <f>+'2.2.3.5.CantidadCap'!H94</f>
        <v>4831.6800425694419</v>
      </c>
      <c r="I691" s="162">
        <f>+'2.2.3.5.CantidadCap'!I94</f>
        <v>4831.6800425694419</v>
      </c>
      <c r="J691" s="162">
        <f>+'2.2.3.5.CantidadCap'!J94</f>
        <v>4050.7194704453955</v>
      </c>
      <c r="K691" s="162">
        <f>+'2.2.3.5.CantidadCap'!K94</f>
        <v>4050.7194704453955</v>
      </c>
      <c r="L691" s="162">
        <f>+'2.2.3.5.CantidadCap'!L94</f>
        <v>3159.1631775581777</v>
      </c>
      <c r="M691" s="162">
        <f>+'2.2.3.5.CantidadCap'!M94</f>
        <v>2245.1702963759813</v>
      </c>
      <c r="N691" s="162">
        <f>+'2.2.3.5.CantidadCap'!N94</f>
        <v>1349.1933426803621</v>
      </c>
    </row>
    <row r="692" spans="2:14" x14ac:dyDescent="0.2">
      <c r="B692" s="169" t="s">
        <v>527</v>
      </c>
      <c r="C692" s="162">
        <f>+'2.2.3.5.CantidadCap'!C95</f>
        <v>0</v>
      </c>
      <c r="D692" s="162">
        <f>+'2.2.3.5.CantidadCap'!D95</f>
        <v>0</v>
      </c>
      <c r="E692" s="162">
        <f>+'2.2.3.5.CantidadCap'!E95</f>
        <v>0</v>
      </c>
      <c r="F692" s="162">
        <f>+'2.2.3.5.CantidadCap'!F95</f>
        <v>0</v>
      </c>
      <c r="G692" s="162">
        <f>+'2.2.3.5.CantidadCap'!G95</f>
        <v>8183.8292808729884</v>
      </c>
      <c r="H692" s="162">
        <f>+'2.2.3.5.CantidadCap'!H95</f>
        <v>8183.8292808729884</v>
      </c>
      <c r="I692" s="162">
        <f>+'2.2.3.5.CantidadCap'!I95</f>
        <v>8183.8292808729884</v>
      </c>
      <c r="J692" s="162">
        <f>+'2.2.3.5.CantidadCap'!J95</f>
        <v>7645.8238611987945</v>
      </c>
      <c r="K692" s="162">
        <f>+'2.2.3.5.CantidadCap'!K95</f>
        <v>7645.8238611987945</v>
      </c>
      <c r="L692" s="162">
        <f>+'2.2.3.5.CantidadCap'!L95</f>
        <v>6483.9442456020115</v>
      </c>
      <c r="M692" s="162">
        <f>+'2.2.3.5.CantidadCap'!M95</f>
        <v>5280.4057049176845</v>
      </c>
      <c r="N692" s="162">
        <f>+'2.2.3.5.CantidadCap'!N95</f>
        <v>4112.7821159501736</v>
      </c>
    </row>
    <row r="693" spans="2:14" x14ac:dyDescent="0.2">
      <c r="B693" s="169" t="s">
        <v>528</v>
      </c>
      <c r="C693" s="162">
        <f>+'2.2.3.5.CantidadCap'!C96</f>
        <v>0</v>
      </c>
      <c r="D693" s="162">
        <f>+'2.2.3.5.CantidadCap'!D96</f>
        <v>0</v>
      </c>
      <c r="E693" s="162">
        <f>+'2.2.3.5.CantidadCap'!E96</f>
        <v>0</v>
      </c>
      <c r="F693" s="162">
        <f>+'2.2.3.5.CantidadCap'!F96</f>
        <v>0</v>
      </c>
      <c r="G693" s="162">
        <f>+'2.2.3.5.CantidadCap'!G96</f>
        <v>44197.265102508602</v>
      </c>
      <c r="H693" s="162">
        <f>+'2.2.3.5.CantidadCap'!H96</f>
        <v>44197.265102508602</v>
      </c>
      <c r="I693" s="162">
        <f>+'2.2.3.5.CantidadCap'!I96</f>
        <v>44197.265102508602</v>
      </c>
      <c r="J693" s="162">
        <f>+'2.2.3.5.CantidadCap'!J96</f>
        <v>41291.734287551248</v>
      </c>
      <c r="K693" s="162">
        <f>+'2.2.3.5.CantidadCap'!K96</f>
        <v>41291.734287551248</v>
      </c>
      <c r="L693" s="162">
        <f>+'2.2.3.5.CantidadCap'!L96</f>
        <v>35016.933136976179</v>
      </c>
      <c r="M693" s="162">
        <f>+'2.2.3.5.CantidadCap'!M96</f>
        <v>28517.150441358011</v>
      </c>
      <c r="N693" s="162">
        <f>+'2.2.3.5.CantidadCap'!N96</f>
        <v>22211.328615119386</v>
      </c>
    </row>
    <row r="694" spans="2:14" x14ac:dyDescent="0.2">
      <c r="B694" s="169" t="s">
        <v>360</v>
      </c>
      <c r="C694" s="162">
        <f>+'2.2.3.5.CantidadCap'!C97</f>
        <v>8153.4167736819536</v>
      </c>
      <c r="D694" s="162">
        <f>+'2.2.3.5.CantidadCap'!D97</f>
        <v>7562.308861870084</v>
      </c>
      <c r="E694" s="162">
        <f>+'2.2.3.5.CantidadCap'!E97</f>
        <v>6591.5617861448518</v>
      </c>
      <c r="F694" s="162">
        <f>+'2.2.3.5.CantidadCap'!F97</f>
        <v>5837.2961272005068</v>
      </c>
      <c r="G694" s="162">
        <f>+'2.2.3.5.CantidadCap'!G97</f>
        <v>5152.8219559060362</v>
      </c>
      <c r="H694" s="162">
        <f>+'2.2.3.5.CantidadCap'!H97</f>
        <v>5152.8219559060362</v>
      </c>
      <c r="I694" s="162">
        <f>+'2.2.3.5.CantidadCap'!I97</f>
        <v>5152.8219559060362</v>
      </c>
      <c r="J694" s="162">
        <f>+'2.2.3.5.CantidadCap'!J97</f>
        <v>4464.9744305555396</v>
      </c>
      <c r="K694" s="162">
        <f>+'2.2.3.5.CantidadCap'!K97</f>
        <v>4464.9744305555396</v>
      </c>
      <c r="L694" s="162">
        <f>+'2.2.3.5.CantidadCap'!L97</f>
        <v>3659.4304195537916</v>
      </c>
      <c r="M694" s="162">
        <f>+'2.2.3.5.CantidadCap'!M97</f>
        <v>2829.3902009229978</v>
      </c>
      <c r="N694" s="162">
        <f>+'2.2.3.5.CantidadCap'!N97</f>
        <v>2019.8578080970997</v>
      </c>
    </row>
    <row r="695" spans="2:14" x14ac:dyDescent="0.2">
      <c r="B695" s="169" t="s">
        <v>361</v>
      </c>
      <c r="C695" s="162">
        <f>+'2.2.3.5.CantidadCap'!C98</f>
        <v>549.71852992335107</v>
      </c>
      <c r="D695" s="162">
        <f>+'2.2.3.5.CantidadCap'!D98</f>
        <v>516.27221098591633</v>
      </c>
      <c r="E695" s="162">
        <f>+'2.2.3.5.CantidadCap'!E98</f>
        <v>456.6048390566275</v>
      </c>
      <c r="F695" s="162">
        <f>+'2.2.3.5.CantidadCap'!F98</f>
        <v>404.51068641709344</v>
      </c>
      <c r="G695" s="162">
        <f>+'2.2.3.5.CantidadCap'!G98</f>
        <v>357.25831375911423</v>
      </c>
      <c r="H695" s="162">
        <f>+'2.2.3.5.CantidadCap'!H98</f>
        <v>357.25831375911423</v>
      </c>
      <c r="I695" s="162">
        <f>+'2.2.3.5.CantidadCap'!I98</f>
        <v>357.25831375911423</v>
      </c>
      <c r="J695" s="162">
        <f>+'2.2.3.5.CantidadCap'!J98</f>
        <v>309.77847733963227</v>
      </c>
      <c r="K695" s="162">
        <f>+'2.2.3.5.CantidadCap'!K98</f>
        <v>309.77847733963227</v>
      </c>
      <c r="L695" s="162">
        <f>+'2.2.3.5.CantidadCap'!L98</f>
        <v>254.13880561191689</v>
      </c>
      <c r="M695" s="162">
        <f>+'2.2.3.5.CantidadCap'!M98</f>
        <v>196.7999246674386</v>
      </c>
      <c r="N695" s="162">
        <f>+'2.2.3.5.CantidadCap'!N98</f>
        <v>140.88478163892461</v>
      </c>
    </row>
    <row r="696" spans="2:14" x14ac:dyDescent="0.2">
      <c r="B696" s="169" t="s">
        <v>484</v>
      </c>
      <c r="C696" s="162">
        <f>+'2.2.3.5.CantidadCap'!C99</f>
        <v>0</v>
      </c>
      <c r="D696" s="162">
        <f>+'2.2.3.5.CantidadCap'!D99</f>
        <v>30571.028628634867</v>
      </c>
      <c r="E696" s="162">
        <f>+'2.2.3.5.CantidadCap'!E99</f>
        <v>29079.820881630309</v>
      </c>
      <c r="F696" s="162">
        <f>+'2.2.3.5.CantidadCap'!F99</f>
        <v>26121.237740350094</v>
      </c>
      <c r="G696" s="162">
        <f>+'2.2.3.5.CantidadCap'!G99</f>
        <v>23487.83773905204</v>
      </c>
      <c r="H696" s="162">
        <f>+'2.2.3.5.CantidadCap'!H99</f>
        <v>23487.83773905204</v>
      </c>
      <c r="I696" s="162">
        <f>+'2.2.3.5.CantidadCap'!I99</f>
        <v>23487.83773905204</v>
      </c>
      <c r="J696" s="162">
        <f>+'2.2.3.5.CantidadCap'!J99</f>
        <v>20854.375820005764</v>
      </c>
      <c r="K696" s="162">
        <f>+'2.2.3.5.CantidadCap'!K99</f>
        <v>20854.375820005764</v>
      </c>
      <c r="L696" s="162">
        <f>+'2.2.3.5.CantidadCap'!L99</f>
        <v>17685.289714815255</v>
      </c>
      <c r="M696" s="162">
        <f>+'2.2.3.5.CantidadCap'!M99</f>
        <v>14402.576759751577</v>
      </c>
      <c r="N696" s="162">
        <f>+'2.2.3.5.CantidadCap'!N99</f>
        <v>11217.823673271949</v>
      </c>
    </row>
    <row r="697" spans="2:14" x14ac:dyDescent="0.2">
      <c r="B697" s="169" t="s">
        <v>362</v>
      </c>
      <c r="C697" s="162">
        <f>+'2.2.3.5.CantidadCap'!C100</f>
        <v>0</v>
      </c>
      <c r="D697" s="162">
        <f>+'2.2.3.5.CantidadCap'!D100</f>
        <v>609.74170441191427</v>
      </c>
      <c r="E697" s="162">
        <f>+'2.2.3.5.CantidadCap'!E100</f>
        <v>579.99944207798853</v>
      </c>
      <c r="F697" s="162">
        <f>+'2.2.3.5.CantidadCap'!F100</f>
        <v>520.99025566419436</v>
      </c>
      <c r="G697" s="162">
        <f>+'2.2.3.5.CantidadCap'!G100</f>
        <v>468.46687397837786</v>
      </c>
      <c r="H697" s="162">
        <f>+'2.2.3.5.CantidadCap'!H100</f>
        <v>468.46687397837786</v>
      </c>
      <c r="I697" s="162">
        <f>+'2.2.3.5.CantidadCap'!I100</f>
        <v>468.46687397837786</v>
      </c>
      <c r="J697" s="162">
        <f>+'2.2.3.5.CantidadCap'!J100</f>
        <v>415.94225733793189</v>
      </c>
      <c r="K697" s="162">
        <f>+'2.2.3.5.CantidadCap'!K100</f>
        <v>415.94225733793189</v>
      </c>
      <c r="L697" s="162">
        <f>+'2.2.3.5.CantidadCap'!L100</f>
        <v>352.73457183018843</v>
      </c>
      <c r="M697" s="162">
        <f>+'2.2.3.5.CantidadCap'!M100</f>
        <v>287.26058936691084</v>
      </c>
      <c r="N697" s="162">
        <f>+'2.2.3.5.CantidadCap'!N100</f>
        <v>223.74042461647451</v>
      </c>
    </row>
    <row r="698" spans="2:14" x14ac:dyDescent="0.2">
      <c r="B698" s="169" t="s">
        <v>363</v>
      </c>
      <c r="C698" s="162">
        <f>+'2.2.3.5.CantidadCap'!C101</f>
        <v>0</v>
      </c>
      <c r="D698" s="162">
        <f>+'2.2.3.5.CantidadCap'!D101</f>
        <v>876.82697458592736</v>
      </c>
      <c r="E698" s="162">
        <f>+'2.2.3.5.CantidadCap'!E101</f>
        <v>834.05670364841683</v>
      </c>
      <c r="F698" s="162">
        <f>+'2.2.3.5.CantidadCap'!F101</f>
        <v>749.1997125297147</v>
      </c>
      <c r="G698" s="162">
        <f>+'2.2.3.5.CantidadCap'!G101</f>
        <v>673.66950436884326</v>
      </c>
      <c r="H698" s="162">
        <f>+'2.2.3.5.CantidadCap'!H101</f>
        <v>673.66950436884326</v>
      </c>
      <c r="I698" s="162">
        <f>+'2.2.3.5.CantidadCap'!I101</f>
        <v>673.66950436884326</v>
      </c>
      <c r="J698" s="162">
        <f>+'2.2.3.5.CantidadCap'!J101</f>
        <v>598.13752030594037</v>
      </c>
      <c r="K698" s="162">
        <f>+'2.2.3.5.CantidadCap'!K101</f>
        <v>598.13752030594037</v>
      </c>
      <c r="L698" s="162">
        <f>+'2.2.3.5.CantidadCap'!L101</f>
        <v>507.24296076816483</v>
      </c>
      <c r="M698" s="162">
        <f>+'2.2.3.5.CantidadCap'!M101</f>
        <v>413.08939780540481</v>
      </c>
      <c r="N698" s="162">
        <f>+'2.2.3.5.CantidadCap'!N101</f>
        <v>321.74548368517458</v>
      </c>
    </row>
    <row r="699" spans="2:14" x14ac:dyDescent="0.2">
      <c r="B699" s="169" t="s">
        <v>529</v>
      </c>
      <c r="C699" s="162">
        <f>+'2.2.3.5.CantidadCap'!C102</f>
        <v>0</v>
      </c>
      <c r="D699" s="162">
        <f>+'2.2.3.5.CantidadCap'!D102</f>
        <v>0</v>
      </c>
      <c r="E699" s="162">
        <f>+'2.2.3.5.CantidadCap'!E102</f>
        <v>0</v>
      </c>
      <c r="F699" s="162">
        <f>+'2.2.3.5.CantidadCap'!F102</f>
        <v>0</v>
      </c>
      <c r="G699" s="162">
        <f>+'2.2.3.5.CantidadCap'!G102</f>
        <v>692.08926634543172</v>
      </c>
      <c r="H699" s="162">
        <f>+'2.2.3.5.CantidadCap'!H102</f>
        <v>692.08926634543172</v>
      </c>
      <c r="I699" s="162">
        <f>+'2.2.3.5.CantidadCap'!I102</f>
        <v>692.08926634543172</v>
      </c>
      <c r="J699" s="162">
        <f>+'2.2.3.5.CantidadCap'!J102</f>
        <v>661.61860934966455</v>
      </c>
      <c r="K699" s="162">
        <f>+'2.2.3.5.CantidadCap'!K102</f>
        <v>661.61860934966455</v>
      </c>
      <c r="L699" s="162">
        <f>+'2.2.3.5.CantidadCap'!L102</f>
        <v>593.09531828275453</v>
      </c>
      <c r="M699" s="162">
        <f>+'2.2.3.5.CantidadCap'!M102</f>
        <v>521.00958863919209</v>
      </c>
      <c r="N699" s="162">
        <f>+'2.2.3.5.CantidadCap'!N102</f>
        <v>452.14905727430477</v>
      </c>
    </row>
    <row r="700" spans="2:14" x14ac:dyDescent="0.2">
      <c r="B700" s="169" t="s">
        <v>530</v>
      </c>
      <c r="C700" s="162">
        <f>+'2.2.3.5.CantidadCap'!C103</f>
        <v>0</v>
      </c>
      <c r="D700" s="162">
        <f>+'2.2.3.5.CantidadCap'!D103</f>
        <v>0</v>
      </c>
      <c r="E700" s="162">
        <f>+'2.2.3.5.CantidadCap'!E103</f>
        <v>99223.165242472838</v>
      </c>
      <c r="F700" s="162">
        <f>+'2.2.3.5.CantidadCap'!F103</f>
        <v>96162.417883729097</v>
      </c>
      <c r="G700" s="162">
        <f>+'2.2.3.5.CantidadCap'!G103</f>
        <v>91278.810916806746</v>
      </c>
      <c r="H700" s="162">
        <f>+'2.2.3.5.CantidadCap'!H103</f>
        <v>91278.810916806746</v>
      </c>
      <c r="I700" s="162">
        <f>+'2.2.3.5.CantidadCap'!I103</f>
        <v>91278.810916806746</v>
      </c>
      <c r="J700" s="162">
        <f>+'2.2.3.5.CantidadCap'!J103</f>
        <v>86563.353034168918</v>
      </c>
      <c r="K700" s="162">
        <f>+'2.2.3.5.CantidadCap'!K103</f>
        <v>86563.353034168918</v>
      </c>
      <c r="L700" s="162">
        <f>+'2.2.3.5.CantidadCap'!L103</f>
        <v>79775.860584283975</v>
      </c>
      <c r="M700" s="162">
        <f>+'2.2.3.5.CantidadCap'!M103</f>
        <v>72525.161046353911</v>
      </c>
      <c r="N700" s="162">
        <f>+'2.2.3.5.CantidadCap'!N103</f>
        <v>65704.415124833045</v>
      </c>
    </row>
    <row r="701" spans="2:14" x14ac:dyDescent="0.2">
      <c r="B701" s="169" t="s">
        <v>531</v>
      </c>
      <c r="C701" s="162">
        <f>+'2.2.3.5.CantidadCap'!C104</f>
        <v>0</v>
      </c>
      <c r="D701" s="162">
        <f>+'2.2.3.5.CantidadCap'!D104</f>
        <v>0</v>
      </c>
      <c r="E701" s="162">
        <f>+'2.2.3.5.CantidadCap'!E104</f>
        <v>37511.854099542586</v>
      </c>
      <c r="F701" s="162">
        <f>+'2.2.3.5.CantidadCap'!F104</f>
        <v>36354.722011726379</v>
      </c>
      <c r="G701" s="162">
        <f>+'2.2.3.5.CantidadCap'!G104</f>
        <v>34508.447993204303</v>
      </c>
      <c r="H701" s="162">
        <f>+'2.2.3.5.CantidadCap'!H104</f>
        <v>34508.447993204303</v>
      </c>
      <c r="I701" s="162">
        <f>+'2.2.3.5.CantidadCap'!I104</f>
        <v>34508.447993204303</v>
      </c>
      <c r="J701" s="162">
        <f>+'2.2.3.5.CantidadCap'!J104</f>
        <v>32725.743645144146</v>
      </c>
      <c r="K701" s="162">
        <f>+'2.2.3.5.CantidadCap'!K104</f>
        <v>32725.743645144146</v>
      </c>
      <c r="L701" s="162">
        <f>+'2.2.3.5.CantidadCap'!L104</f>
        <v>30159.695425863552</v>
      </c>
      <c r="M701" s="162">
        <f>+'2.2.3.5.CantidadCap'!M104</f>
        <v>27418.529262480282</v>
      </c>
      <c r="N701" s="162">
        <f>+'2.2.3.5.CantidadCap'!N104</f>
        <v>24839.909388452921</v>
      </c>
    </row>
    <row r="702" spans="2:14" x14ac:dyDescent="0.2">
      <c r="B702" s="169" t="s">
        <v>300</v>
      </c>
      <c r="C702" s="162">
        <f>+'2.2.3.5.CantidadCap'!C105</f>
        <v>0</v>
      </c>
      <c r="D702" s="162">
        <f>+'2.2.3.5.CantidadCap'!D105</f>
        <v>0</v>
      </c>
      <c r="E702" s="162">
        <f>+'2.2.3.5.CantidadCap'!E105</f>
        <v>252184.26892145688</v>
      </c>
      <c r="F702" s="162">
        <f>+'2.2.3.5.CantidadCap'!F105</f>
        <v>234746.91195145348</v>
      </c>
      <c r="G702" s="162">
        <f>+'2.2.3.5.CantidadCap'!G105</f>
        <v>202347.10525064694</v>
      </c>
      <c r="H702" s="162">
        <f>+'2.2.3.5.CantidadCap'!H105</f>
        <v>202347.10525064694</v>
      </c>
      <c r="I702" s="162">
        <f>+'2.2.3.5.CantidadCap'!I105</f>
        <v>202347.10525064694</v>
      </c>
      <c r="J702" s="162">
        <f>+'2.2.3.5.CantidadCap'!J105</f>
        <v>169641.06724897632</v>
      </c>
      <c r="K702" s="162">
        <f>+'2.2.3.5.CantidadCap'!K105</f>
        <v>169641.06724897632</v>
      </c>
      <c r="L702" s="162">
        <f>+'2.2.3.5.CantidadCap'!L105</f>
        <v>132303.36412205541</v>
      </c>
      <c r="M702" s="162">
        <f>+'2.2.3.5.CantidadCap'!M105</f>
        <v>94026.033649534162</v>
      </c>
      <c r="N702" s="162">
        <f>+'2.2.3.5.CantidadCap'!N105</f>
        <v>56503.196591973392</v>
      </c>
    </row>
    <row r="703" spans="2:14" x14ac:dyDescent="0.2">
      <c r="B703" s="169" t="s">
        <v>301</v>
      </c>
      <c r="C703" s="162">
        <f>+'2.2.3.5.CantidadCap'!C106</f>
        <v>0</v>
      </c>
      <c r="D703" s="162">
        <f>+'2.2.3.5.CantidadCap'!D106</f>
        <v>1003.6377513001574</v>
      </c>
      <c r="E703" s="162">
        <f>+'2.2.3.5.CantidadCap'!E106</f>
        <v>837.27292758053989</v>
      </c>
      <c r="F703" s="162">
        <f>+'2.2.3.5.CantidadCap'!F106</f>
        <v>504.07466592781861</v>
      </c>
      <c r="G703" s="162">
        <f>+'2.2.3.5.CantidadCap'!G106</f>
        <v>168.62061399735748</v>
      </c>
      <c r="H703" s="162">
        <f>+'2.2.3.5.CantidadCap'!H106</f>
        <v>168.62061399735748</v>
      </c>
      <c r="I703" s="162">
        <f>+'2.2.3.5.CantidadCap'!I106</f>
        <v>168.62061399735748</v>
      </c>
      <c r="J703" s="162">
        <f>+'2.2.3.5.CantidadCap'!J106</f>
        <v>0</v>
      </c>
      <c r="K703" s="162">
        <f>+'2.2.3.5.CantidadCap'!K106</f>
        <v>0</v>
      </c>
      <c r="L703" s="162">
        <f>+'2.2.3.5.CantidadCap'!L106</f>
        <v>0</v>
      </c>
      <c r="M703" s="162">
        <f>+'2.2.3.5.CantidadCap'!M106</f>
        <v>0</v>
      </c>
      <c r="N703" s="162">
        <f>+'2.2.3.5.CantidadCap'!N106</f>
        <v>0</v>
      </c>
    </row>
    <row r="704" spans="2:14" x14ac:dyDescent="0.2">
      <c r="B704" s="169" t="s">
        <v>302</v>
      </c>
      <c r="C704" s="162">
        <f>+'2.2.3.5.CantidadCap'!C107</f>
        <v>0</v>
      </c>
      <c r="D704" s="162">
        <f>+'2.2.3.5.CantidadCap'!D107</f>
        <v>79737.603229007407</v>
      </c>
      <c r="E704" s="162">
        <f>+'2.2.3.5.CantidadCap'!E107</f>
        <v>66520.152721756313</v>
      </c>
      <c r="F704" s="162">
        <f>+'2.2.3.5.CantidadCap'!F107</f>
        <v>40048.020969197438</v>
      </c>
      <c r="G704" s="162">
        <f>+'2.2.3.5.CantidadCap'!G107</f>
        <v>13396.669861944834</v>
      </c>
      <c r="H704" s="162">
        <f>+'2.2.3.5.CantidadCap'!H107</f>
        <v>13396.669861944834</v>
      </c>
      <c r="I704" s="162">
        <f>+'2.2.3.5.CantidadCap'!I107</f>
        <v>13396.669861944834</v>
      </c>
      <c r="J704" s="162">
        <f>+'2.2.3.5.CantidadCap'!J107</f>
        <v>0</v>
      </c>
      <c r="K704" s="162">
        <f>+'2.2.3.5.CantidadCap'!K107</f>
        <v>0</v>
      </c>
      <c r="L704" s="162">
        <f>+'2.2.3.5.CantidadCap'!L107</f>
        <v>0</v>
      </c>
      <c r="M704" s="162">
        <f>+'2.2.3.5.CantidadCap'!M107</f>
        <v>0</v>
      </c>
      <c r="N704" s="162">
        <f>+'2.2.3.5.CantidadCap'!N107</f>
        <v>0</v>
      </c>
    </row>
    <row r="705" spans="2:14" x14ac:dyDescent="0.2">
      <c r="B705" s="169" t="s">
        <v>303</v>
      </c>
      <c r="C705" s="162">
        <f>+'2.2.3.5.CantidadCap'!C108</f>
        <v>0</v>
      </c>
      <c r="D705" s="162">
        <f>+'2.2.3.5.CantidadCap'!D108</f>
        <v>3023.0402850986247</v>
      </c>
      <c r="E705" s="162">
        <f>+'2.2.3.5.CantidadCap'!E108</f>
        <v>2810.6257501602058</v>
      </c>
      <c r="F705" s="162">
        <f>+'2.2.3.5.CantidadCap'!F108</f>
        <v>2387.4612455000074</v>
      </c>
      <c r="G705" s="162">
        <f>+'2.2.3.5.CantidadCap'!G108</f>
        <v>1989.2985368522391</v>
      </c>
      <c r="H705" s="162">
        <f>+'2.2.3.5.CantidadCap'!H108</f>
        <v>1989.2985368522391</v>
      </c>
      <c r="I705" s="162">
        <f>+'2.2.3.5.CantidadCap'!I108</f>
        <v>1989.2985368522391</v>
      </c>
      <c r="J705" s="162">
        <f>+'2.2.3.5.CantidadCap'!J108</f>
        <v>1585.6188667408501</v>
      </c>
      <c r="K705" s="162">
        <f>+'2.2.3.5.CantidadCap'!K108</f>
        <v>1585.6188667408501</v>
      </c>
      <c r="L705" s="162">
        <f>+'2.2.3.5.CantidadCap'!L108</f>
        <v>1136.2630943221566</v>
      </c>
      <c r="M705" s="162">
        <f>+'2.2.3.5.CantidadCap'!M108</f>
        <v>677.9916602642885</v>
      </c>
      <c r="N705" s="162">
        <f>+'2.2.3.5.CantidadCap'!N108</f>
        <v>226.40453371985674</v>
      </c>
    </row>
    <row r="706" spans="2:14" x14ac:dyDescent="0.2">
      <c r="B706" s="169" t="s">
        <v>304</v>
      </c>
      <c r="C706" s="162">
        <f>+'2.2.3.5.CantidadCap'!C109</f>
        <v>0</v>
      </c>
      <c r="D706" s="162">
        <f>+'2.2.3.5.CantidadCap'!D109</f>
        <v>0</v>
      </c>
      <c r="E706" s="162">
        <f>+'2.2.3.5.CantidadCap'!E109</f>
        <v>534377.42089496506</v>
      </c>
      <c r="F706" s="162">
        <f>+'2.2.3.5.CantidadCap'!F109</f>
        <v>497427.73372888169</v>
      </c>
      <c r="G706" s="162">
        <f>+'2.2.3.5.CantidadCap'!G109</f>
        <v>428772.67758156592</v>
      </c>
      <c r="H706" s="162">
        <f>+'2.2.3.5.CantidadCap'!H109</f>
        <v>428772.67758156592</v>
      </c>
      <c r="I706" s="162">
        <f>+'2.2.3.5.CantidadCap'!I109</f>
        <v>428772.67758156592</v>
      </c>
      <c r="J706" s="162">
        <f>+'2.2.3.5.CantidadCap'!J109</f>
        <v>359468.71857661777</v>
      </c>
      <c r="K706" s="162">
        <f>+'2.2.3.5.CantidadCap'!K109</f>
        <v>359468.71857661777</v>
      </c>
      <c r="L706" s="162">
        <f>+'2.2.3.5.CantidadCap'!L109</f>
        <v>280350.28036301106</v>
      </c>
      <c r="M706" s="162">
        <f>+'2.2.3.5.CantidadCap'!M109</f>
        <v>199240.77569751293</v>
      </c>
      <c r="N706" s="162">
        <f>+'2.2.3.5.CantidadCap'!N109</f>
        <v>119730.03945200048</v>
      </c>
    </row>
    <row r="707" spans="2:14" x14ac:dyDescent="0.2">
      <c r="B707" s="169" t="s">
        <v>532</v>
      </c>
      <c r="C707" s="162">
        <f>+'2.2.3.5.CantidadCap'!C110</f>
        <v>0</v>
      </c>
      <c r="D707" s="162">
        <f>+'2.2.3.5.CantidadCap'!D110</f>
        <v>0</v>
      </c>
      <c r="E707" s="162">
        <f>+'2.2.3.5.CantidadCap'!E110</f>
        <v>205019.17216463987</v>
      </c>
      <c r="F707" s="162">
        <f>+'2.2.3.5.CantidadCap'!F110</f>
        <v>184954.16170795081</v>
      </c>
      <c r="G707" s="162">
        <f>+'2.2.3.5.CantidadCap'!G110</f>
        <v>146426.86836911642</v>
      </c>
      <c r="H707" s="162">
        <f>+'2.2.3.5.CantidadCap'!H110</f>
        <v>146426.86836911642</v>
      </c>
      <c r="I707" s="162">
        <f>+'2.2.3.5.CantidadCap'!I110</f>
        <v>146426.86836911642</v>
      </c>
      <c r="J707" s="162">
        <f>+'2.2.3.5.CantidadCap'!J110</f>
        <v>107203.32090083815</v>
      </c>
      <c r="K707" s="162">
        <f>+'2.2.3.5.CantidadCap'!K110</f>
        <v>107203.32090083815</v>
      </c>
      <c r="L707" s="162">
        <f>+'2.2.3.5.CantidadCap'!L110</f>
        <v>64601.280455996806</v>
      </c>
      <c r="M707" s="162">
        <f>+'2.2.3.5.CantidadCap'!M110</f>
        <v>21380.252298644184</v>
      </c>
      <c r="N707" s="162">
        <f>+'2.2.3.5.CantidadCap'!N110</f>
        <v>0</v>
      </c>
    </row>
    <row r="708" spans="2:14" x14ac:dyDescent="0.2">
      <c r="B708" s="169" t="s">
        <v>533</v>
      </c>
      <c r="C708" s="162">
        <f>+'2.2.3.5.CantidadCap'!C111</f>
        <v>0</v>
      </c>
      <c r="D708" s="162">
        <f>+'2.2.3.5.CantidadCap'!D111</f>
        <v>0</v>
      </c>
      <c r="E708" s="162">
        <f>+'2.2.3.5.CantidadCap'!E111</f>
        <v>0</v>
      </c>
      <c r="F708" s="162">
        <f>+'2.2.3.5.CantidadCap'!F111</f>
        <v>0</v>
      </c>
      <c r="G708" s="162">
        <f>+'2.2.3.5.CantidadCap'!G111</f>
        <v>0</v>
      </c>
      <c r="H708" s="162">
        <f>+'2.2.3.5.CantidadCap'!H111</f>
        <v>0</v>
      </c>
      <c r="I708" s="162">
        <f>+'2.2.3.5.CantidadCap'!I111</f>
        <v>0</v>
      </c>
      <c r="J708" s="162">
        <f>+'2.2.3.5.CantidadCap'!J111</f>
        <v>206422.82955532396</v>
      </c>
      <c r="K708" s="162">
        <f>+'2.2.3.5.CantidadCap'!K111</f>
        <v>206422.82955532396</v>
      </c>
      <c r="L708" s="162">
        <f>+'2.2.3.5.CantidadCap'!L111</f>
        <v>190735.71944896312</v>
      </c>
      <c r="M708" s="162">
        <f>+'2.2.3.5.CantidadCap'!M111</f>
        <v>160658.58383721724</v>
      </c>
      <c r="N708" s="162">
        <f>+'2.2.3.5.CantidadCap'!N111</f>
        <v>131629.53573064011</v>
      </c>
    </row>
    <row r="709" spans="2:14" x14ac:dyDescent="0.2">
      <c r="B709" s="169" t="s">
        <v>534</v>
      </c>
      <c r="C709" s="162">
        <f>+'2.2.3.5.CantidadCap'!C112</f>
        <v>0</v>
      </c>
      <c r="D709" s="162">
        <f>+'2.2.3.5.CantidadCap'!D112</f>
        <v>0</v>
      </c>
      <c r="E709" s="162">
        <f>+'2.2.3.5.CantidadCap'!E112</f>
        <v>98626.065058970838</v>
      </c>
      <c r="F709" s="162">
        <f>+'2.2.3.5.CantidadCap'!F112</f>
        <v>93931.211369820259</v>
      </c>
      <c r="G709" s="162">
        <f>+'2.2.3.5.CantidadCap'!G112</f>
        <v>85657.083967208484</v>
      </c>
      <c r="H709" s="162">
        <f>+'2.2.3.5.CantidadCap'!H112</f>
        <v>85657.083967208484</v>
      </c>
      <c r="I709" s="162">
        <f>+'2.2.3.5.CantidadCap'!I112</f>
        <v>85657.083967208484</v>
      </c>
      <c r="J709" s="162">
        <f>+'2.2.3.5.CantidadCap'!J112</f>
        <v>77424.574854357168</v>
      </c>
      <c r="K709" s="162">
        <f>+'2.2.3.5.CantidadCap'!K112</f>
        <v>77424.574854357168</v>
      </c>
      <c r="L709" s="162">
        <f>+'2.2.3.5.CantidadCap'!L112</f>
        <v>67241.078983891246</v>
      </c>
      <c r="M709" s="162">
        <f>+'2.2.3.5.CantidadCap'!M112</f>
        <v>56637.826184041289</v>
      </c>
      <c r="N709" s="162">
        <f>+'2.2.3.5.CantidadCap'!N112</f>
        <v>46404.061254217362</v>
      </c>
    </row>
    <row r="710" spans="2:14" x14ac:dyDescent="0.2">
      <c r="B710" s="169" t="s">
        <v>534</v>
      </c>
      <c r="C710" s="162">
        <f>+'2.2.3.5.CantidadCap'!C113</f>
        <v>0</v>
      </c>
      <c r="D710" s="162">
        <f>+'2.2.3.5.CantidadCap'!D113</f>
        <v>0</v>
      </c>
      <c r="E710" s="162">
        <f>+'2.2.3.5.CantidadCap'!E113</f>
        <v>0</v>
      </c>
      <c r="F710" s="162">
        <f>+'2.2.3.5.CantidadCap'!F113</f>
        <v>59547.412294087138</v>
      </c>
      <c r="G710" s="162">
        <f>+'2.2.3.5.CantidadCap'!G113</f>
        <v>57501.279028135643</v>
      </c>
      <c r="H710" s="162">
        <f>+'2.2.3.5.CantidadCap'!H113</f>
        <v>57501.279028135643</v>
      </c>
      <c r="I710" s="162">
        <f>+'2.2.3.5.CantidadCap'!I113</f>
        <v>57501.279028135643</v>
      </c>
      <c r="J710" s="162">
        <f>+'2.2.3.5.CantidadCap'!J113</f>
        <v>52701.445220706351</v>
      </c>
      <c r="K710" s="162">
        <f>+'2.2.3.5.CantidadCap'!K113</f>
        <v>52701.445220706351</v>
      </c>
      <c r="L710" s="162">
        <f>+'2.2.3.5.CantidadCap'!L113</f>
        <v>46593.174331101938</v>
      </c>
      <c r="M710" s="162">
        <f>+'2.2.3.5.CantidadCap'!M113</f>
        <v>40200.274486124246</v>
      </c>
      <c r="N710" s="162">
        <f>+'2.2.3.5.CantidadCap'!N113</f>
        <v>34061.896272955448</v>
      </c>
    </row>
    <row r="711" spans="2:14" x14ac:dyDescent="0.2">
      <c r="B711" s="169" t="s">
        <v>305</v>
      </c>
      <c r="C711" s="162">
        <f>+'2.2.3.5.CantidadCap'!C114</f>
        <v>0</v>
      </c>
      <c r="D711" s="162">
        <f>+'2.2.3.5.CantidadCap'!D114</f>
        <v>0</v>
      </c>
      <c r="E711" s="162">
        <f>+'2.2.3.5.CantidadCap'!E114</f>
        <v>0</v>
      </c>
      <c r="F711" s="162">
        <f>+'2.2.3.5.CantidadCap'!F114</f>
        <v>195224.84463510042</v>
      </c>
      <c r="G711" s="162">
        <f>+'2.2.3.5.CantidadCap'!G114</f>
        <v>184187.8705796584</v>
      </c>
      <c r="H711" s="162">
        <f>+'2.2.3.5.CantidadCap'!H114</f>
        <v>184187.8705796584</v>
      </c>
      <c r="I711" s="162">
        <f>+'2.2.3.5.CantidadCap'!I114</f>
        <v>184187.8705796584</v>
      </c>
      <c r="J711" s="162">
        <f>+'2.2.3.5.CantidadCap'!J114</f>
        <v>169353.79652629292</v>
      </c>
      <c r="K711" s="162">
        <f>+'2.2.3.5.CantidadCap'!K114</f>
        <v>169353.79652629292</v>
      </c>
      <c r="L711" s="162">
        <f>+'2.2.3.5.CantidadCap'!L114</f>
        <v>148842.35873584513</v>
      </c>
      <c r="M711" s="162">
        <f>+'2.2.3.5.CantidadCap'!M114</f>
        <v>116431.61410584011</v>
      </c>
      <c r="N711" s="162">
        <f>+'2.2.3.5.CantidadCap'!N114</f>
        <v>84852.86630922975</v>
      </c>
    </row>
    <row r="712" spans="2:14" x14ac:dyDescent="0.2">
      <c r="B712" s="169" t="s">
        <v>306</v>
      </c>
      <c r="C712" s="162">
        <f>+'2.2.3.5.CantidadCap'!C115</f>
        <v>0</v>
      </c>
      <c r="D712" s="162">
        <f>+'2.2.3.5.CantidadCap'!D115</f>
        <v>0</v>
      </c>
      <c r="E712" s="162">
        <f>+'2.2.3.5.CantidadCap'!E115</f>
        <v>0</v>
      </c>
      <c r="F712" s="162">
        <f>+'2.2.3.5.CantidadCap'!F115</f>
        <v>163722.28084954774</v>
      </c>
      <c r="G712" s="162">
        <f>+'2.2.3.5.CantidadCap'!G115</f>
        <v>154466.29414656555</v>
      </c>
      <c r="H712" s="162">
        <f>+'2.2.3.5.CantidadCap'!H115</f>
        <v>154466.29414656555</v>
      </c>
      <c r="I712" s="162">
        <f>+'2.2.3.5.CantidadCap'!I115</f>
        <v>154466.29414656555</v>
      </c>
      <c r="J712" s="162">
        <f>+'2.2.3.5.CantidadCap'!J115</f>
        <v>133912.53383474456</v>
      </c>
      <c r="K712" s="162">
        <f>+'2.2.3.5.CantidadCap'!K115</f>
        <v>133912.53383474456</v>
      </c>
      <c r="L712" s="162">
        <f>+'2.2.3.5.CantidadCap'!L115</f>
        <v>109830.6961178112</v>
      </c>
      <c r="M712" s="162">
        <f>+'2.2.3.5.CantidadCap'!M115</f>
        <v>85014.276737129039</v>
      </c>
      <c r="N712" s="162">
        <f>+'2.2.3.5.CantidadCap'!N115</f>
        <v>60813.208961505094</v>
      </c>
    </row>
    <row r="713" spans="2:14" x14ac:dyDescent="0.2">
      <c r="B713" s="169" t="s">
        <v>307</v>
      </c>
      <c r="C713" s="162">
        <f>+'2.2.3.5.CantidadCap'!C116</f>
        <v>0</v>
      </c>
      <c r="D713" s="162">
        <f>+'2.2.3.5.CantidadCap'!D116</f>
        <v>0</v>
      </c>
      <c r="E713" s="162">
        <f>+'2.2.3.5.CantidadCap'!E116</f>
        <v>0</v>
      </c>
      <c r="F713" s="162">
        <f>+'2.2.3.5.CantidadCap'!F116</f>
        <v>0</v>
      </c>
      <c r="G713" s="162">
        <f>+'2.2.3.5.CantidadCap'!G116</f>
        <v>0</v>
      </c>
      <c r="H713" s="162">
        <f>+'2.2.3.5.CantidadCap'!H116</f>
        <v>0</v>
      </c>
      <c r="I713" s="162">
        <f>+'2.2.3.5.CantidadCap'!I116</f>
        <v>0</v>
      </c>
      <c r="J713" s="162">
        <f>+'2.2.3.5.CantidadCap'!J116</f>
        <v>21488.862742289759</v>
      </c>
      <c r="K713" s="162">
        <f>+'2.2.3.5.CantidadCap'!K116</f>
        <v>21488.862742289759</v>
      </c>
      <c r="L713" s="162">
        <f>+'2.2.3.5.CantidadCap'!L116</f>
        <v>19855.815871335846</v>
      </c>
      <c r="M713" s="162">
        <f>+'2.2.3.5.CantidadCap'!M116</f>
        <v>16724.750183328601</v>
      </c>
      <c r="N713" s="162">
        <f>+'2.2.3.5.CantidadCap'!N116</f>
        <v>13702.791654587592</v>
      </c>
    </row>
    <row r="714" spans="2:14" x14ac:dyDescent="0.2">
      <c r="B714" s="169" t="s">
        <v>308</v>
      </c>
      <c r="C714" s="162">
        <f>+'2.2.3.5.CantidadCap'!C117</f>
        <v>0</v>
      </c>
      <c r="D714" s="162">
        <f>+'2.2.3.5.CantidadCap'!D117</f>
        <v>0</v>
      </c>
      <c r="E714" s="162">
        <f>+'2.2.3.5.CantidadCap'!E117</f>
        <v>0</v>
      </c>
      <c r="F714" s="162">
        <f>+'2.2.3.5.CantidadCap'!F117</f>
        <v>0</v>
      </c>
      <c r="G714" s="162">
        <f>+'2.2.3.5.CantidadCap'!G117</f>
        <v>0</v>
      </c>
      <c r="H714" s="162">
        <f>+'2.2.3.5.CantidadCap'!H117</f>
        <v>0</v>
      </c>
      <c r="I714" s="162">
        <f>+'2.2.3.5.CantidadCap'!I117</f>
        <v>0</v>
      </c>
      <c r="J714" s="162">
        <f>+'2.2.3.5.CantidadCap'!J117</f>
        <v>23671.457333597737</v>
      </c>
      <c r="K714" s="162">
        <f>+'2.2.3.5.CantidadCap'!K117</f>
        <v>23671.457333597737</v>
      </c>
      <c r="L714" s="162">
        <f>+'2.2.3.5.CantidadCap'!L117</f>
        <v>20617.942180317768</v>
      </c>
      <c r="M714" s="162">
        <f>+'2.2.3.5.CantidadCap'!M117</f>
        <v>14652.864937298546</v>
      </c>
      <c r="N714" s="162">
        <f>+'2.2.3.5.CantidadCap'!N117</f>
        <v>8805.366727195933</v>
      </c>
    </row>
    <row r="715" spans="2:14" x14ac:dyDescent="0.2">
      <c r="B715" s="169" t="s">
        <v>309</v>
      </c>
      <c r="C715" s="162">
        <f>+'2.2.3.5.CantidadCap'!C118</f>
        <v>0</v>
      </c>
      <c r="D715" s="162">
        <f>+'2.2.3.5.CantidadCap'!D118</f>
        <v>0</v>
      </c>
      <c r="E715" s="162">
        <f>+'2.2.3.5.CantidadCap'!E118</f>
        <v>0</v>
      </c>
      <c r="F715" s="162">
        <f>+'2.2.3.5.CantidadCap'!F118</f>
        <v>0</v>
      </c>
      <c r="G715" s="162">
        <f>+'2.2.3.5.CantidadCap'!G118</f>
        <v>0</v>
      </c>
      <c r="H715" s="162">
        <f>+'2.2.3.5.CantidadCap'!H118</f>
        <v>0</v>
      </c>
      <c r="I715" s="162">
        <f>+'2.2.3.5.CantidadCap'!I118</f>
        <v>0</v>
      </c>
      <c r="J715" s="162">
        <f>+'2.2.3.5.CantidadCap'!J118</f>
        <v>103085.1442367969</v>
      </c>
      <c r="K715" s="162">
        <f>+'2.2.3.5.CantidadCap'!K118</f>
        <v>103085.1442367969</v>
      </c>
      <c r="L715" s="162">
        <f>+'2.2.3.5.CantidadCap'!L118</f>
        <v>89787.608492838131</v>
      </c>
      <c r="M715" s="162">
        <f>+'2.2.3.5.CantidadCap'!M118</f>
        <v>63810.718294890474</v>
      </c>
      <c r="N715" s="162">
        <f>+'2.2.3.5.CantidadCap'!N118</f>
        <v>38345.864656273217</v>
      </c>
    </row>
    <row r="716" spans="2:14" x14ac:dyDescent="0.2">
      <c r="B716" s="169" t="s">
        <v>485</v>
      </c>
      <c r="C716" s="162">
        <f>+'2.2.3.5.CantidadCap'!C119</f>
        <v>0</v>
      </c>
      <c r="D716" s="162">
        <f>+'2.2.3.5.CantidadCap'!D119</f>
        <v>0</v>
      </c>
      <c r="E716" s="162">
        <f>+'2.2.3.5.CantidadCap'!E119</f>
        <v>0</v>
      </c>
      <c r="F716" s="162">
        <f>+'2.2.3.5.CantidadCap'!F119</f>
        <v>0</v>
      </c>
      <c r="G716" s="162">
        <f>+'2.2.3.5.CantidadCap'!G119</f>
        <v>0</v>
      </c>
      <c r="H716" s="162">
        <f>+'2.2.3.5.CantidadCap'!H119</f>
        <v>0</v>
      </c>
      <c r="I716" s="162">
        <f>+'2.2.3.5.CantidadCap'!I119</f>
        <v>0</v>
      </c>
      <c r="J716" s="162">
        <f>+'2.2.3.5.CantidadCap'!J119</f>
        <v>25662.21980274501</v>
      </c>
      <c r="K716" s="162">
        <f>+'2.2.3.5.CantidadCap'!K119</f>
        <v>25662.21980274501</v>
      </c>
      <c r="L716" s="162">
        <f>+'2.2.3.5.CantidadCap'!L119</f>
        <v>23712.01851693519</v>
      </c>
      <c r="M716" s="162">
        <f>+'2.2.3.5.CantidadCap'!M119</f>
        <v>19972.867829153693</v>
      </c>
      <c r="N716" s="162">
        <f>+'2.2.3.5.CantidadCap'!N119</f>
        <v>16364.014027564921</v>
      </c>
    </row>
    <row r="717" spans="2:14" x14ac:dyDescent="0.2">
      <c r="B717" s="169" t="s">
        <v>486</v>
      </c>
      <c r="C717" s="162">
        <f>+'2.2.3.5.CantidadCap'!C120</f>
        <v>0</v>
      </c>
      <c r="D717" s="162">
        <f>+'2.2.3.5.CantidadCap'!D120</f>
        <v>0</v>
      </c>
      <c r="E717" s="162">
        <f>+'2.2.3.5.CantidadCap'!E120</f>
        <v>0</v>
      </c>
      <c r="F717" s="162">
        <f>+'2.2.3.5.CantidadCap'!F120</f>
        <v>0</v>
      </c>
      <c r="G717" s="162">
        <f>+'2.2.3.5.CantidadCap'!G120</f>
        <v>0</v>
      </c>
      <c r="H717" s="162">
        <f>+'2.2.3.5.CantidadCap'!H120</f>
        <v>0</v>
      </c>
      <c r="I717" s="162">
        <f>+'2.2.3.5.CantidadCap'!I120</f>
        <v>0</v>
      </c>
      <c r="J717" s="162">
        <f>+'2.2.3.5.CantidadCap'!J120</f>
        <v>0</v>
      </c>
      <c r="K717" s="162">
        <f>+'2.2.3.5.CantidadCap'!K120</f>
        <v>0</v>
      </c>
      <c r="L717" s="162">
        <f>+'2.2.3.5.CantidadCap'!L120</f>
        <v>50647.999432374287</v>
      </c>
      <c r="M717" s="162">
        <f>+'2.2.3.5.CantidadCap'!M120</f>
        <v>47089.01980637919</v>
      </c>
      <c r="N717" s="162">
        <f>+'2.2.3.5.CantidadCap'!N120</f>
        <v>39898.765089120418</v>
      </c>
    </row>
    <row r="718" spans="2:14" x14ac:dyDescent="0.2">
      <c r="B718" s="169" t="s">
        <v>310</v>
      </c>
      <c r="C718" s="162">
        <f>+'2.2.3.5.CantidadCap'!C121</f>
        <v>0</v>
      </c>
      <c r="D718" s="162">
        <f>+'2.2.3.5.CantidadCap'!D121</f>
        <v>0</v>
      </c>
      <c r="E718" s="162">
        <f>+'2.2.3.5.CantidadCap'!E121</f>
        <v>0</v>
      </c>
      <c r="F718" s="162">
        <f>+'2.2.3.5.CantidadCap'!F121</f>
        <v>0</v>
      </c>
      <c r="G718" s="162">
        <f>+'2.2.3.5.CantidadCap'!G121</f>
        <v>0</v>
      </c>
      <c r="H718" s="162">
        <f>+'2.2.3.5.CantidadCap'!H121</f>
        <v>0</v>
      </c>
      <c r="I718" s="162">
        <f>+'2.2.3.5.CantidadCap'!I121</f>
        <v>0</v>
      </c>
      <c r="J718" s="162">
        <f>+'2.2.3.5.CantidadCap'!J121</f>
        <v>0</v>
      </c>
      <c r="K718" s="162">
        <f>+'2.2.3.5.CantidadCap'!K121</f>
        <v>0</v>
      </c>
      <c r="L718" s="162">
        <f>+'2.2.3.5.CantidadCap'!L121</f>
        <v>0</v>
      </c>
      <c r="M718" s="162">
        <f>+'2.2.3.5.CantidadCap'!M121</f>
        <v>0</v>
      </c>
      <c r="N718" s="162">
        <f>+'2.2.3.5.CantidadCap'!N121</f>
        <v>62415.190322225062</v>
      </c>
    </row>
    <row r="719" spans="2:14" x14ac:dyDescent="0.2">
      <c r="B719" s="173" t="s">
        <v>311</v>
      </c>
      <c r="C719" s="162">
        <f>+'2.2.3.5.CantidadCap'!C122</f>
        <v>0</v>
      </c>
      <c r="D719" s="162">
        <f>+'2.2.3.5.CantidadCap'!D122</f>
        <v>0</v>
      </c>
      <c r="E719" s="162">
        <f>+'2.2.3.5.CantidadCap'!E122</f>
        <v>0</v>
      </c>
      <c r="F719" s="162">
        <f>+'2.2.3.5.CantidadCap'!F122</f>
        <v>0</v>
      </c>
      <c r="G719" s="162">
        <f>+'2.2.3.5.CantidadCap'!G122</f>
        <v>0</v>
      </c>
      <c r="H719" s="162">
        <f>+'2.2.3.5.CantidadCap'!H122</f>
        <v>0</v>
      </c>
      <c r="I719" s="162">
        <f>+'2.2.3.5.CantidadCap'!I122</f>
        <v>0</v>
      </c>
      <c r="J719" s="162">
        <f>+'2.2.3.5.CantidadCap'!J122</f>
        <v>0</v>
      </c>
      <c r="K719" s="162">
        <f>+'2.2.3.5.CantidadCap'!K122</f>
        <v>0</v>
      </c>
      <c r="L719" s="162">
        <f>+'2.2.3.5.CantidadCap'!L122</f>
        <v>0</v>
      </c>
      <c r="M719" s="162">
        <f>+'2.2.3.5.CantidadCap'!M122</f>
        <v>0</v>
      </c>
      <c r="N719" s="162">
        <f>+'2.2.3.5.CantidadCap'!N122</f>
        <v>0</v>
      </c>
    </row>
    <row r="720" spans="2:14" x14ac:dyDescent="0.2">
      <c r="B720" s="31" t="s">
        <v>312</v>
      </c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</row>
    <row r="721" spans="2:14" x14ac:dyDescent="0.2">
      <c r="B721" s="172" t="s">
        <v>313</v>
      </c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</row>
    <row r="722" spans="2:14" x14ac:dyDescent="0.2">
      <c r="B722" s="225" t="s">
        <v>314</v>
      </c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</row>
    <row r="723" spans="2:14" x14ac:dyDescent="0.2">
      <c r="B723" s="227" t="s">
        <v>315</v>
      </c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</row>
    <row r="724" spans="2:14" x14ac:dyDescent="0.2">
      <c r="B724" s="228" t="s">
        <v>396</v>
      </c>
      <c r="C724" s="162">
        <f>+'2.2.3.5.CantidadCap'!C127</f>
        <v>0</v>
      </c>
      <c r="D724" s="162">
        <f>+'2.2.3.5.CantidadCap'!D127</f>
        <v>0</v>
      </c>
      <c r="E724" s="162">
        <f>+'2.2.3.5.CantidadCap'!E127</f>
        <v>0</v>
      </c>
      <c r="F724" s="162">
        <f>+'2.2.3.5.CantidadCap'!F127</f>
        <v>0</v>
      </c>
      <c r="G724" s="162">
        <f>+'2.2.3.5.CantidadCap'!G127</f>
        <v>0</v>
      </c>
      <c r="H724" s="162">
        <f>+'2.2.3.5.CantidadCap'!H127</f>
        <v>49817284.687554657</v>
      </c>
      <c r="I724" s="162">
        <f>+'2.2.3.5.CantidadCap'!I127</f>
        <v>92438726.432951108</v>
      </c>
      <c r="J724" s="162">
        <f>+'2.2.3.5.CantidadCap'!J127</f>
        <v>71445711.077455133</v>
      </c>
      <c r="K724" s="162">
        <f>+'2.2.3.5.CantidadCap'!K127</f>
        <v>71445711.077455133</v>
      </c>
      <c r="L724" s="162">
        <f>+'2.2.3.5.CantidadCap'!L127</f>
        <v>88886462.193119124</v>
      </c>
      <c r="M724" s="162">
        <f>+'2.2.3.5.CantidadCap'!M127</f>
        <v>81783486.363121301</v>
      </c>
      <c r="N724" s="162">
        <f>+'2.2.3.5.CantidadCap'!N127</f>
        <v>77548042.59451136</v>
      </c>
    </row>
    <row r="725" spans="2:14" x14ac:dyDescent="0.2">
      <c r="B725" s="228" t="s">
        <v>397</v>
      </c>
      <c r="C725" s="162">
        <f>+'2.2.3.5.CantidadCap'!C128</f>
        <v>0</v>
      </c>
      <c r="D725" s="162">
        <f>+'2.2.3.5.CantidadCap'!D128</f>
        <v>0</v>
      </c>
      <c r="E725" s="162">
        <f>+'2.2.3.5.CantidadCap'!E128</f>
        <v>0</v>
      </c>
      <c r="F725" s="162">
        <f>+'2.2.3.5.CantidadCap'!F128</f>
        <v>0</v>
      </c>
      <c r="G725" s="162">
        <f>+'2.2.3.5.CantidadCap'!G128</f>
        <v>0</v>
      </c>
      <c r="H725" s="162">
        <f>+'2.2.3.5.CantidadCap'!H128</f>
        <v>6476873.7688016752</v>
      </c>
      <c r="I725" s="162">
        <f>+'2.2.3.5.CantidadCap'!I128</f>
        <v>6476873.7688016752</v>
      </c>
      <c r="J725" s="162">
        <f>+'2.2.3.5.CantidadCap'!J128</f>
        <v>6440085.9678801168</v>
      </c>
      <c r="K725" s="162">
        <f>+'2.2.3.5.CantidadCap'!K128</f>
        <v>6440085.9678801168</v>
      </c>
      <c r="L725" s="162">
        <f>+'2.2.3.5.CantidadCap'!L128</f>
        <v>6112998.4694961943</v>
      </c>
      <c r="M725" s="162">
        <f>+'2.2.3.5.CantidadCap'!M128</f>
        <v>5620063.7560006902</v>
      </c>
      <c r="N725" s="162">
        <f>+'2.2.3.5.CantidadCap'!N128</f>
        <v>5324411.917641649</v>
      </c>
    </row>
    <row r="726" spans="2:14" x14ac:dyDescent="0.2">
      <c r="B726" s="228" t="s">
        <v>398</v>
      </c>
      <c r="C726" s="162">
        <f>+'2.2.3.5.CantidadCap'!C129</f>
        <v>0</v>
      </c>
      <c r="D726" s="162">
        <f>+'2.2.3.5.CantidadCap'!D129</f>
        <v>0</v>
      </c>
      <c r="E726" s="162">
        <f>+'2.2.3.5.CantidadCap'!E129</f>
        <v>0</v>
      </c>
      <c r="F726" s="162">
        <f>+'2.2.3.5.CantidadCap'!F129</f>
        <v>0</v>
      </c>
      <c r="G726" s="162">
        <f>+'2.2.3.5.CantidadCap'!G129</f>
        <v>0</v>
      </c>
      <c r="H726" s="162">
        <f>+'2.2.3.5.CantidadCap'!H129</f>
        <v>3033453.6115006967</v>
      </c>
      <c r="I726" s="162">
        <f>+'2.2.3.5.CantidadCap'!I129</f>
        <v>3033453.6115006967</v>
      </c>
      <c r="J726" s="162">
        <f>+'2.2.3.5.CantidadCap'!J129</f>
        <v>3016223.9893792649</v>
      </c>
      <c r="K726" s="162">
        <f>+'2.2.3.5.CantidadCap'!K129</f>
        <v>3016223.9893792649</v>
      </c>
      <c r="L726" s="162">
        <f>+'2.2.3.5.CantidadCap'!L129</f>
        <v>2863032.0655179773</v>
      </c>
      <c r="M726" s="162">
        <f>+'2.2.3.5.CantidadCap'!M129</f>
        <v>2632165.347983717</v>
      </c>
      <c r="N726" s="162">
        <f>+'2.2.3.5.CantidadCap'!N129</f>
        <v>2493696.3629716802</v>
      </c>
    </row>
    <row r="727" spans="2:14" x14ac:dyDescent="0.2">
      <c r="B727" s="228" t="s">
        <v>399</v>
      </c>
      <c r="C727" s="162">
        <f>+'2.2.3.5.CantidadCap'!C130</f>
        <v>0</v>
      </c>
      <c r="D727" s="162">
        <f>+'2.2.3.5.CantidadCap'!D130</f>
        <v>0</v>
      </c>
      <c r="E727" s="162">
        <f>+'2.2.3.5.CantidadCap'!E130</f>
        <v>0</v>
      </c>
      <c r="F727" s="162">
        <f>+'2.2.3.5.CantidadCap'!F130</f>
        <v>0</v>
      </c>
      <c r="G727" s="162">
        <f>+'2.2.3.5.CantidadCap'!G130</f>
        <v>0</v>
      </c>
      <c r="H727" s="162">
        <f>+'2.2.3.5.CantidadCap'!H130</f>
        <v>4065385.6392172766</v>
      </c>
      <c r="I727" s="162">
        <f>+'2.2.3.5.CantidadCap'!I130</f>
        <v>4065385.6392172766</v>
      </c>
      <c r="J727" s="162">
        <f>+'2.2.3.5.CantidadCap'!J130</f>
        <v>4042294.7773441793</v>
      </c>
      <c r="K727" s="162">
        <f>+'2.2.3.5.CantidadCap'!K130</f>
        <v>4042294.7773441793</v>
      </c>
      <c r="L727" s="162">
        <f>+'2.2.3.5.CantidadCap'!L130</f>
        <v>3836989.430017096</v>
      </c>
      <c r="M727" s="162">
        <f>+'2.2.3.5.CantidadCap'!M130</f>
        <v>3527585.5761131984</v>
      </c>
      <c r="N727" s="162">
        <f>+'2.2.3.5.CantidadCap'!N130</f>
        <v>3342011.6741386643</v>
      </c>
    </row>
    <row r="728" spans="2:14" x14ac:dyDescent="0.2">
      <c r="B728" s="228" t="s">
        <v>400</v>
      </c>
      <c r="C728" s="162">
        <f>+'2.2.3.5.CantidadCap'!C131</f>
        <v>0</v>
      </c>
      <c r="D728" s="162">
        <f>+'2.2.3.5.CantidadCap'!D131</f>
        <v>0</v>
      </c>
      <c r="E728" s="162">
        <f>+'2.2.3.5.CantidadCap'!E131</f>
        <v>0</v>
      </c>
      <c r="F728" s="162">
        <f>+'2.2.3.5.CantidadCap'!F131</f>
        <v>0</v>
      </c>
      <c r="G728" s="162">
        <f>+'2.2.3.5.CantidadCap'!G131</f>
        <v>0</v>
      </c>
      <c r="H728" s="162">
        <f>+'2.2.3.5.CantidadCap'!H131</f>
        <v>0</v>
      </c>
      <c r="I728" s="162">
        <f>+'2.2.3.5.CantidadCap'!I131</f>
        <v>0</v>
      </c>
      <c r="J728" s="162">
        <f>+'2.2.3.5.CantidadCap'!J131</f>
        <v>0</v>
      </c>
      <c r="K728" s="162">
        <f>+'2.2.3.5.CantidadCap'!K131</f>
        <v>1603100.0059680692</v>
      </c>
      <c r="L728" s="162">
        <f>+'2.2.3.5.CantidadCap'!L131</f>
        <v>1531589.9852088827</v>
      </c>
      <c r="M728" s="162">
        <f>+'2.2.3.5.CantidadCap'!M131</f>
        <v>1410449.1690871033</v>
      </c>
      <c r="N728" s="162">
        <f>+'2.2.3.5.CantidadCap'!N131</f>
        <v>1338697.6316412515</v>
      </c>
    </row>
    <row r="729" spans="2:14" x14ac:dyDescent="0.2">
      <c r="B729" s="228" t="s">
        <v>401</v>
      </c>
      <c r="C729" s="162">
        <f>+'2.2.3.5.CantidadCap'!C132</f>
        <v>0</v>
      </c>
      <c r="D729" s="162">
        <f>+'2.2.3.5.CantidadCap'!D132</f>
        <v>0</v>
      </c>
      <c r="E729" s="162">
        <f>+'2.2.3.5.CantidadCap'!E132</f>
        <v>0</v>
      </c>
      <c r="F729" s="162">
        <f>+'2.2.3.5.CantidadCap'!F132</f>
        <v>0</v>
      </c>
      <c r="G729" s="162">
        <f>+'2.2.3.5.CantidadCap'!G132</f>
        <v>0</v>
      </c>
      <c r="H729" s="162">
        <f>+'2.2.3.5.CantidadCap'!H132</f>
        <v>0</v>
      </c>
      <c r="I729" s="162">
        <f>+'2.2.3.5.CantidadCap'!I132</f>
        <v>0</v>
      </c>
      <c r="J729" s="162">
        <f>+'2.2.3.5.CantidadCap'!J132</f>
        <v>0</v>
      </c>
      <c r="K729" s="162">
        <f>+'2.2.3.5.CantidadCap'!K132</f>
        <v>1819886.0108772016</v>
      </c>
      <c r="L729" s="162">
        <f>+'2.2.3.5.CantidadCap'!L132</f>
        <v>1738705.7439364668</v>
      </c>
      <c r="M729" s="162">
        <f>+'2.2.3.5.CantidadCap'!M132</f>
        <v>1601183.1466028451</v>
      </c>
      <c r="N729" s="162">
        <f>+'2.2.3.5.CantidadCap'!N132</f>
        <v>1519728.702856035</v>
      </c>
    </row>
    <row r="730" spans="2:14" x14ac:dyDescent="0.2">
      <c r="B730" s="228" t="s">
        <v>402</v>
      </c>
      <c r="C730" s="162">
        <f>+'2.2.3.5.CantidadCap'!C133</f>
        <v>0</v>
      </c>
      <c r="D730" s="162">
        <f>+'2.2.3.5.CantidadCap'!D133</f>
        <v>0</v>
      </c>
      <c r="E730" s="162">
        <f>+'2.2.3.5.CantidadCap'!E133</f>
        <v>0</v>
      </c>
      <c r="F730" s="162">
        <f>+'2.2.3.5.CantidadCap'!F133</f>
        <v>0</v>
      </c>
      <c r="G730" s="162">
        <f>+'2.2.3.5.CantidadCap'!G133</f>
        <v>0</v>
      </c>
      <c r="H730" s="162">
        <f>+'2.2.3.5.CantidadCap'!H133</f>
        <v>0</v>
      </c>
      <c r="I730" s="162">
        <f>+'2.2.3.5.CantidadCap'!I133</f>
        <v>0</v>
      </c>
      <c r="J730" s="162">
        <f>+'2.2.3.5.CantidadCap'!J133</f>
        <v>0</v>
      </c>
      <c r="K730" s="162">
        <f>+'2.2.3.5.CantidadCap'!K133</f>
        <v>22272409.448906455</v>
      </c>
      <c r="L730" s="162">
        <f>+'2.2.3.5.CantidadCap'!L133</f>
        <v>21278896.594986521</v>
      </c>
      <c r="M730" s="162">
        <f>+'2.2.3.5.CantidadCap'!M133</f>
        <v>19595846.350089513</v>
      </c>
      <c r="N730" s="162">
        <f>+'2.2.3.5.CantidadCap'!N133</f>
        <v>18598978.023326881</v>
      </c>
    </row>
    <row r="731" spans="2:14" x14ac:dyDescent="0.2">
      <c r="B731" s="228" t="s">
        <v>403</v>
      </c>
      <c r="C731" s="162">
        <f>+'2.2.3.5.CantidadCap'!C134</f>
        <v>0</v>
      </c>
      <c r="D731" s="162">
        <f>+'2.2.3.5.CantidadCap'!D134</f>
        <v>0</v>
      </c>
      <c r="E731" s="162">
        <f>+'2.2.3.5.CantidadCap'!E134</f>
        <v>0</v>
      </c>
      <c r="F731" s="162">
        <f>+'2.2.3.5.CantidadCap'!F134</f>
        <v>0</v>
      </c>
      <c r="G731" s="162">
        <f>+'2.2.3.5.CantidadCap'!G134</f>
        <v>0</v>
      </c>
      <c r="H731" s="162">
        <f>+'2.2.3.5.CantidadCap'!H134</f>
        <v>0</v>
      </c>
      <c r="I731" s="162">
        <f>+'2.2.3.5.CantidadCap'!I134</f>
        <v>0</v>
      </c>
      <c r="J731" s="162">
        <f>+'2.2.3.5.CantidadCap'!J134</f>
        <v>0</v>
      </c>
      <c r="K731" s="162">
        <f>+'2.2.3.5.CantidadCap'!K134</f>
        <v>13306453.766382994</v>
      </c>
      <c r="L731" s="162">
        <f>+'2.2.3.5.CantidadCap'!L134</f>
        <v>12712888.31100107</v>
      </c>
      <c r="M731" s="162">
        <f>+'2.2.3.5.CantidadCap'!M134</f>
        <v>11707364.84836909</v>
      </c>
      <c r="N731" s="162">
        <f>+'2.2.3.5.CantidadCap'!N134</f>
        <v>11111794.695455534</v>
      </c>
    </row>
    <row r="732" spans="2:14" x14ac:dyDescent="0.2">
      <c r="B732" s="228" t="s">
        <v>404</v>
      </c>
      <c r="C732" s="162">
        <f>+'2.2.3.5.CantidadCap'!C135</f>
        <v>0</v>
      </c>
      <c r="D732" s="162">
        <f>+'2.2.3.5.CantidadCap'!D135</f>
        <v>0</v>
      </c>
      <c r="E732" s="162">
        <f>+'2.2.3.5.CantidadCap'!E135</f>
        <v>0</v>
      </c>
      <c r="F732" s="162">
        <f>+'2.2.3.5.CantidadCap'!F135</f>
        <v>0</v>
      </c>
      <c r="G732" s="162">
        <f>+'2.2.3.5.CantidadCap'!G135</f>
        <v>0</v>
      </c>
      <c r="H732" s="162">
        <f>+'2.2.3.5.CantidadCap'!H135</f>
        <v>0</v>
      </c>
      <c r="I732" s="162">
        <f>+'2.2.3.5.CantidadCap'!I135</f>
        <v>0</v>
      </c>
      <c r="J732" s="162">
        <f>+'2.2.3.5.CantidadCap'!J135</f>
        <v>0</v>
      </c>
      <c r="K732" s="162">
        <f>+'2.2.3.5.CantidadCap'!K135</f>
        <v>26583048.646147195</v>
      </c>
      <c r="L732" s="162">
        <f>+'2.2.3.5.CantidadCap'!L135</f>
        <v>25397249.660774156</v>
      </c>
      <c r="M732" s="162">
        <f>+'2.2.3.5.CantidadCap'!M135</f>
        <v>23388459.070037067</v>
      </c>
      <c r="N732" s="162">
        <f>+'2.2.3.5.CantidadCap'!N135</f>
        <v>22198655.188022159</v>
      </c>
    </row>
    <row r="733" spans="2:14" x14ac:dyDescent="0.2">
      <c r="B733" s="228" t="s">
        <v>405</v>
      </c>
      <c r="C733" s="162">
        <f>+'2.2.3.5.CantidadCap'!C136</f>
        <v>0</v>
      </c>
      <c r="D733" s="162">
        <f>+'2.2.3.5.CantidadCap'!D136</f>
        <v>0</v>
      </c>
      <c r="E733" s="162">
        <f>+'2.2.3.5.CantidadCap'!E136</f>
        <v>0</v>
      </c>
      <c r="F733" s="162">
        <f>+'2.2.3.5.CantidadCap'!F136</f>
        <v>0</v>
      </c>
      <c r="G733" s="162">
        <f>+'2.2.3.5.CantidadCap'!G136</f>
        <v>0</v>
      </c>
      <c r="H733" s="162">
        <f>+'2.2.3.5.CantidadCap'!H136</f>
        <v>0</v>
      </c>
      <c r="I733" s="162">
        <f>+'2.2.3.5.CantidadCap'!I136</f>
        <v>0</v>
      </c>
      <c r="J733" s="162">
        <f>+'2.2.3.5.CantidadCap'!J136</f>
        <v>0</v>
      </c>
      <c r="K733" s="162">
        <f>+'2.2.3.5.CantidadCap'!K136</f>
        <v>37725144.740258276</v>
      </c>
      <c r="L733" s="162">
        <f>+'2.2.3.5.CantidadCap'!L136</f>
        <v>36042326.529618889</v>
      </c>
      <c r="M733" s="162">
        <f>+'2.2.3.5.CantidadCap'!M136</f>
        <v>33191565.625661805</v>
      </c>
      <c r="N733" s="162">
        <f>+'2.2.3.5.CantidadCap'!N136</f>
        <v>31503063.894388825</v>
      </c>
    </row>
    <row r="734" spans="2:14" x14ac:dyDescent="0.2">
      <c r="B734" s="228" t="s">
        <v>406</v>
      </c>
      <c r="C734" s="162">
        <f>+'2.2.3.5.CantidadCap'!C137</f>
        <v>0</v>
      </c>
      <c r="D734" s="162">
        <f>+'2.2.3.5.CantidadCap'!D137</f>
        <v>0</v>
      </c>
      <c r="E734" s="162">
        <f>+'2.2.3.5.CantidadCap'!E137</f>
        <v>0</v>
      </c>
      <c r="F734" s="162">
        <f>+'2.2.3.5.CantidadCap'!F137</f>
        <v>0</v>
      </c>
      <c r="G734" s="162">
        <f>+'2.2.3.5.CantidadCap'!G137</f>
        <v>0</v>
      </c>
      <c r="H734" s="162">
        <f>+'2.2.3.5.CantidadCap'!H137</f>
        <v>0</v>
      </c>
      <c r="I734" s="162">
        <f>+'2.2.3.5.CantidadCap'!I137</f>
        <v>0</v>
      </c>
      <c r="J734" s="162">
        <f>+'2.2.3.5.CantidadCap'!J137</f>
        <v>0</v>
      </c>
      <c r="K734" s="162">
        <f>+'2.2.3.5.CantidadCap'!K137</f>
        <v>1694893.668561901</v>
      </c>
      <c r="L734" s="162">
        <f>+'2.2.3.5.CantidadCap'!L137</f>
        <v>1619288.9770440538</v>
      </c>
      <c r="M734" s="162">
        <f>+'2.2.3.5.CantidadCap'!M137</f>
        <v>1491211.6259837016</v>
      </c>
      <c r="N734" s="162">
        <f>+'2.2.3.5.CantidadCap'!N137</f>
        <v>1415351.5885101701</v>
      </c>
    </row>
    <row r="735" spans="2:14" x14ac:dyDescent="0.2">
      <c r="B735" s="228" t="s">
        <v>407</v>
      </c>
      <c r="C735" s="162">
        <f>+'2.2.3.5.CantidadCap'!C138</f>
        <v>0</v>
      </c>
      <c r="D735" s="162">
        <f>+'2.2.3.5.CantidadCap'!D138</f>
        <v>0</v>
      </c>
      <c r="E735" s="162">
        <f>+'2.2.3.5.CantidadCap'!E138</f>
        <v>0</v>
      </c>
      <c r="F735" s="162">
        <f>+'2.2.3.5.CantidadCap'!F138</f>
        <v>0</v>
      </c>
      <c r="G735" s="162">
        <f>+'2.2.3.5.CantidadCap'!G138</f>
        <v>0</v>
      </c>
      <c r="H735" s="162">
        <f>+'2.2.3.5.CantidadCap'!H138</f>
        <v>0</v>
      </c>
      <c r="I735" s="162">
        <f>+'2.2.3.5.CantidadCap'!I138</f>
        <v>0</v>
      </c>
      <c r="J735" s="162">
        <f>+'2.2.3.5.CantidadCap'!J138</f>
        <v>0</v>
      </c>
      <c r="K735" s="162">
        <f>+'2.2.3.5.CantidadCap'!K138</f>
        <v>29462860.03735863</v>
      </c>
      <c r="L735" s="162">
        <f>+'2.2.3.5.CantidadCap'!L138</f>
        <v>28148600.337369278</v>
      </c>
      <c r="M735" s="162">
        <f>+'2.2.3.5.CantidadCap'!M138</f>
        <v>25922192.192574803</v>
      </c>
      <c r="N735" s="162">
        <f>+'2.2.3.5.CantidadCap'!N138</f>
        <v>24603493.734984919</v>
      </c>
    </row>
    <row r="736" spans="2:14" x14ac:dyDescent="0.2">
      <c r="B736" s="228" t="s">
        <v>408</v>
      </c>
      <c r="C736" s="162">
        <f>+'2.2.3.5.CantidadCap'!C139</f>
        <v>0</v>
      </c>
      <c r="D736" s="162">
        <f>+'2.2.3.5.CantidadCap'!D139</f>
        <v>0</v>
      </c>
      <c r="E736" s="162">
        <f>+'2.2.3.5.CantidadCap'!E139</f>
        <v>0</v>
      </c>
      <c r="F736" s="162">
        <f>+'2.2.3.5.CantidadCap'!F139</f>
        <v>0</v>
      </c>
      <c r="G736" s="162">
        <f>+'2.2.3.5.CantidadCap'!G139</f>
        <v>0</v>
      </c>
      <c r="H736" s="162">
        <f>+'2.2.3.5.CantidadCap'!H139</f>
        <v>0</v>
      </c>
      <c r="I736" s="162">
        <f>+'2.2.3.5.CantidadCap'!I139</f>
        <v>0</v>
      </c>
      <c r="J736" s="162">
        <f>+'2.2.3.5.CantidadCap'!J139</f>
        <v>0</v>
      </c>
      <c r="K736" s="162">
        <f>+'2.2.3.5.CantidadCap'!K139</f>
        <v>5169042.0740400655</v>
      </c>
      <c r="L736" s="162">
        <f>+'2.2.3.5.CantidadCap'!L139</f>
        <v>4938464.8769571558</v>
      </c>
      <c r="M736" s="162">
        <f>+'2.2.3.5.CantidadCap'!M139</f>
        <v>4547857.9447097238</v>
      </c>
      <c r="N736" s="162">
        <f>+'2.2.3.5.CantidadCap'!N139</f>
        <v>4316502.0002559032</v>
      </c>
    </row>
    <row r="737" spans="2:14" x14ac:dyDescent="0.2">
      <c r="B737" s="228" t="s">
        <v>409</v>
      </c>
      <c r="C737" s="162">
        <f>+'2.2.3.5.CantidadCap'!C140</f>
        <v>0</v>
      </c>
      <c r="D737" s="162">
        <f>+'2.2.3.5.CantidadCap'!D140</f>
        <v>0</v>
      </c>
      <c r="E737" s="162">
        <f>+'2.2.3.5.CantidadCap'!E140</f>
        <v>0</v>
      </c>
      <c r="F737" s="162">
        <f>+'2.2.3.5.CantidadCap'!F140</f>
        <v>0</v>
      </c>
      <c r="G737" s="162">
        <f>+'2.2.3.5.CantidadCap'!G140</f>
        <v>0</v>
      </c>
      <c r="H737" s="162">
        <f>+'2.2.3.5.CantidadCap'!H140</f>
        <v>0</v>
      </c>
      <c r="I737" s="162">
        <f>+'2.2.3.5.CantidadCap'!I140</f>
        <v>0</v>
      </c>
      <c r="J737" s="162">
        <f>+'2.2.3.5.CantidadCap'!J140</f>
        <v>0</v>
      </c>
      <c r="K737" s="162">
        <f>+'2.2.3.5.CantidadCap'!K140</f>
        <v>1949868.9395409632</v>
      </c>
      <c r="L737" s="162">
        <f>+'2.2.3.5.CantidadCap'!L140</f>
        <v>1862890.4804147866</v>
      </c>
      <c r="M737" s="162">
        <f>+'2.2.3.5.CantidadCap'!M140</f>
        <v>1715545.5151679926</v>
      </c>
      <c r="N737" s="162">
        <f>+'2.2.3.5.CantidadCap'!N140</f>
        <v>1628273.2965234104</v>
      </c>
    </row>
    <row r="738" spans="2:14" x14ac:dyDescent="0.2">
      <c r="B738" s="228" t="s">
        <v>410</v>
      </c>
      <c r="C738" s="162">
        <f>+'2.2.3.5.CantidadCap'!C141</f>
        <v>0</v>
      </c>
      <c r="D738" s="162">
        <f>+'2.2.3.5.CantidadCap'!D141</f>
        <v>0</v>
      </c>
      <c r="E738" s="162">
        <f>+'2.2.3.5.CantidadCap'!E141</f>
        <v>0</v>
      </c>
      <c r="F738" s="162">
        <f>+'2.2.3.5.CantidadCap'!F141</f>
        <v>0</v>
      </c>
      <c r="G738" s="162">
        <f>+'2.2.3.5.CantidadCap'!G141</f>
        <v>0</v>
      </c>
      <c r="H738" s="162">
        <f>+'2.2.3.5.CantidadCap'!H141</f>
        <v>0</v>
      </c>
      <c r="I738" s="162">
        <f>+'2.2.3.5.CantidadCap'!I141</f>
        <v>0</v>
      </c>
      <c r="J738" s="162">
        <f>+'2.2.3.5.CantidadCap'!J141</f>
        <v>0</v>
      </c>
      <c r="K738" s="162">
        <f>+'2.2.3.5.CantidadCap'!K141</f>
        <v>1187083.5556562569</v>
      </c>
      <c r="L738" s="162">
        <f>+'2.2.3.5.CantidadCap'!L141</f>
        <v>1134130.9205169375</v>
      </c>
      <c r="M738" s="162">
        <f>+'2.2.3.5.CantidadCap'!M141</f>
        <v>1044427.0528844858</v>
      </c>
      <c r="N738" s="162">
        <f>+'2.2.3.5.CantidadCap'!N141</f>
        <v>991295.57644637697</v>
      </c>
    </row>
    <row r="739" spans="2:14" x14ac:dyDescent="0.2">
      <c r="B739" s="228" t="s">
        <v>411</v>
      </c>
      <c r="C739" s="162">
        <f>+'2.2.3.5.CantidadCap'!C142</f>
        <v>0</v>
      </c>
      <c r="D739" s="162">
        <f>+'2.2.3.5.CantidadCap'!D142</f>
        <v>0</v>
      </c>
      <c r="E739" s="162">
        <f>+'2.2.3.5.CantidadCap'!E142</f>
        <v>0</v>
      </c>
      <c r="F739" s="162">
        <f>+'2.2.3.5.CantidadCap'!F142</f>
        <v>0</v>
      </c>
      <c r="G739" s="162">
        <f>+'2.2.3.5.CantidadCap'!G142</f>
        <v>0</v>
      </c>
      <c r="H739" s="162">
        <f>+'2.2.3.5.CantidadCap'!H142</f>
        <v>0</v>
      </c>
      <c r="I739" s="162">
        <f>+'2.2.3.5.CantidadCap'!I142</f>
        <v>0</v>
      </c>
      <c r="J739" s="162">
        <f>+'2.2.3.5.CantidadCap'!J142</f>
        <v>0</v>
      </c>
      <c r="K739" s="162">
        <f>+'2.2.3.5.CantidadCap'!K142</f>
        <v>2518071.3594725579</v>
      </c>
      <c r="L739" s="162">
        <f>+'2.2.3.5.CantidadCap'!L142</f>
        <v>2405746.9040308297</v>
      </c>
      <c r="M739" s="162">
        <f>+'2.2.3.5.CantidadCap'!M142</f>
        <v>2215464.8140777592</v>
      </c>
      <c r="N739" s="162">
        <f>+'2.2.3.5.CantidadCap'!N142</f>
        <v>2102760.9959953576</v>
      </c>
    </row>
    <row r="740" spans="2:14" x14ac:dyDescent="0.2">
      <c r="B740" s="228" t="s">
        <v>412</v>
      </c>
      <c r="C740" s="162">
        <f>+'2.2.3.5.CantidadCap'!C143</f>
        <v>0</v>
      </c>
      <c r="D740" s="162">
        <f>+'2.2.3.5.CantidadCap'!D143</f>
        <v>0</v>
      </c>
      <c r="E740" s="162">
        <f>+'2.2.3.5.CantidadCap'!E143</f>
        <v>0</v>
      </c>
      <c r="F740" s="162">
        <f>+'2.2.3.5.CantidadCap'!F143</f>
        <v>0</v>
      </c>
      <c r="G740" s="162">
        <f>+'2.2.3.5.CantidadCap'!G143</f>
        <v>0</v>
      </c>
      <c r="H740" s="162">
        <f>+'2.2.3.5.CantidadCap'!H143</f>
        <v>0</v>
      </c>
      <c r="I740" s="162">
        <f>+'2.2.3.5.CantidadCap'!I143</f>
        <v>0</v>
      </c>
      <c r="J740" s="162">
        <f>+'2.2.3.5.CantidadCap'!J143</f>
        <v>0</v>
      </c>
      <c r="K740" s="162">
        <f>+'2.2.3.5.CantidadCap'!K143</f>
        <v>202407.43951291422</v>
      </c>
      <c r="L740" s="162">
        <f>+'2.2.3.5.CantidadCap'!L143</f>
        <v>193378.58283055038</v>
      </c>
      <c r="M740" s="162">
        <f>+'2.2.3.5.CantidadCap'!M143</f>
        <v>178083.34091149917</v>
      </c>
      <c r="N740" s="162">
        <f>+'2.2.3.5.CantidadCap'!N143</f>
        <v>169023.9903273416</v>
      </c>
    </row>
    <row r="741" spans="2:14" x14ac:dyDescent="0.2">
      <c r="B741" s="228" t="s">
        <v>413</v>
      </c>
      <c r="C741" s="162">
        <f>+'2.2.3.5.CantidadCap'!C144</f>
        <v>0</v>
      </c>
      <c r="D741" s="162">
        <f>+'2.2.3.5.CantidadCap'!D144</f>
        <v>0</v>
      </c>
      <c r="E741" s="162">
        <f>+'2.2.3.5.CantidadCap'!E144</f>
        <v>0</v>
      </c>
      <c r="F741" s="162">
        <f>+'2.2.3.5.CantidadCap'!F144</f>
        <v>0</v>
      </c>
      <c r="G741" s="162">
        <f>+'2.2.3.5.CantidadCap'!G144</f>
        <v>0</v>
      </c>
      <c r="H741" s="162">
        <f>+'2.2.3.5.CantidadCap'!H144</f>
        <v>0</v>
      </c>
      <c r="I741" s="162">
        <f>+'2.2.3.5.CantidadCap'!I144</f>
        <v>0</v>
      </c>
      <c r="J741" s="162">
        <f>+'2.2.3.5.CantidadCap'!J144</f>
        <v>0</v>
      </c>
      <c r="K741" s="162">
        <f>+'2.2.3.5.CantidadCap'!K144</f>
        <v>602213.71065939229</v>
      </c>
      <c r="L741" s="162">
        <f>+'2.2.3.5.CantidadCap'!L144</f>
        <v>575350.56126734021</v>
      </c>
      <c r="M741" s="162">
        <f>+'2.2.3.5.CantidadCap'!M144</f>
        <v>529843.31897589646</v>
      </c>
      <c r="N741" s="162">
        <f>+'2.2.3.5.CantidadCap'!N144</f>
        <v>502889.44245545479</v>
      </c>
    </row>
    <row r="742" spans="2:14" x14ac:dyDescent="0.2">
      <c r="B742" s="228" t="s">
        <v>414</v>
      </c>
      <c r="C742" s="162">
        <f>+'2.2.3.5.CantidadCap'!C145</f>
        <v>0</v>
      </c>
      <c r="D742" s="162">
        <f>+'2.2.3.5.CantidadCap'!D145</f>
        <v>0</v>
      </c>
      <c r="E742" s="162">
        <f>+'2.2.3.5.CantidadCap'!E145</f>
        <v>0</v>
      </c>
      <c r="F742" s="162">
        <f>+'2.2.3.5.CantidadCap'!F145</f>
        <v>0</v>
      </c>
      <c r="G742" s="162">
        <f>+'2.2.3.5.CantidadCap'!G145</f>
        <v>0</v>
      </c>
      <c r="H742" s="162">
        <f>+'2.2.3.5.CantidadCap'!H145</f>
        <v>0</v>
      </c>
      <c r="I742" s="162">
        <f>+'2.2.3.5.CantidadCap'!I145</f>
        <v>0</v>
      </c>
      <c r="J742" s="162">
        <f>+'2.2.3.5.CantidadCap'!J145</f>
        <v>0</v>
      </c>
      <c r="K742" s="162">
        <f>+'2.2.3.5.CantidadCap'!K145</f>
        <v>998828.05557004258</v>
      </c>
      <c r="L742" s="162">
        <f>+'2.2.3.5.CantidadCap'!L145</f>
        <v>954272.99679469247</v>
      </c>
      <c r="M742" s="162">
        <f>+'2.2.3.5.CantidadCap'!M145</f>
        <v>878794.95714237727</v>
      </c>
      <c r="N742" s="162">
        <f>+'2.2.3.5.CantidadCap'!N145</f>
        <v>834089.41889498453</v>
      </c>
    </row>
    <row r="743" spans="2:14" x14ac:dyDescent="0.2">
      <c r="B743" s="228" t="s">
        <v>415</v>
      </c>
      <c r="C743" s="162">
        <f>+'2.2.3.5.CantidadCap'!C146</f>
        <v>0</v>
      </c>
      <c r="D743" s="162">
        <f>+'2.2.3.5.CantidadCap'!D146</f>
        <v>0</v>
      </c>
      <c r="E743" s="162">
        <f>+'2.2.3.5.CantidadCap'!E146</f>
        <v>0</v>
      </c>
      <c r="F743" s="162">
        <f>+'2.2.3.5.CantidadCap'!F146</f>
        <v>0</v>
      </c>
      <c r="G743" s="162">
        <f>+'2.2.3.5.CantidadCap'!G146</f>
        <v>0</v>
      </c>
      <c r="H743" s="162">
        <f>+'2.2.3.5.CantidadCap'!H146</f>
        <v>0</v>
      </c>
      <c r="I743" s="162">
        <f>+'2.2.3.5.CantidadCap'!I146</f>
        <v>0</v>
      </c>
      <c r="J743" s="162">
        <f>+'2.2.3.5.CantidadCap'!J146</f>
        <v>0</v>
      </c>
      <c r="K743" s="162">
        <f>+'2.2.3.5.CantidadCap'!K146</f>
        <v>2498513.2251877459</v>
      </c>
      <c r="L743" s="162">
        <f>+'2.2.3.5.CantidadCap'!L146</f>
        <v>2387061.2060154397</v>
      </c>
      <c r="M743" s="162">
        <f>+'2.2.3.5.CantidadCap'!M146</f>
        <v>2198257.0577629874</v>
      </c>
      <c r="N743" s="162">
        <f>+'2.2.3.5.CantidadCap'!N146</f>
        <v>2086428.6225009235</v>
      </c>
    </row>
    <row r="744" spans="2:14" x14ac:dyDescent="0.2">
      <c r="B744" s="227" t="s">
        <v>317</v>
      </c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</row>
    <row r="745" spans="2:14" x14ac:dyDescent="0.2">
      <c r="B745" s="228" t="s">
        <v>535</v>
      </c>
      <c r="C745" s="162">
        <f>+'2.2.3.5.CantidadCap'!C148</f>
        <v>0</v>
      </c>
      <c r="D745" s="162">
        <f>+'2.2.3.5.CantidadCap'!D148</f>
        <v>0</v>
      </c>
      <c r="E745" s="162">
        <f>+'2.2.3.5.CantidadCap'!E148</f>
        <v>10295165.661083871</v>
      </c>
      <c r="F745" s="162">
        <f>+'2.2.3.5.CantidadCap'!F148</f>
        <v>9977589.6088788435</v>
      </c>
      <c r="G745" s="162">
        <f>+'2.2.3.5.CantidadCap'!G148</f>
        <v>9470877.8684780505</v>
      </c>
      <c r="H745" s="162">
        <f>+'2.2.3.5.CantidadCap'!H148</f>
        <v>9470877.8684780505</v>
      </c>
      <c r="I745" s="162">
        <f>+'2.2.3.5.CantidadCap'!I148</f>
        <v>9470877.8684780505</v>
      </c>
      <c r="J745" s="162">
        <f>+'2.2.3.5.CantidadCap'!J148</f>
        <v>8981612.8873520531</v>
      </c>
      <c r="K745" s="162">
        <f>+'2.2.3.5.CantidadCap'!K148</f>
        <v>8981612.8873520531</v>
      </c>
      <c r="L745" s="162">
        <f>+'2.2.3.5.CantidadCap'!L148</f>
        <v>8277358.40177745</v>
      </c>
      <c r="M745" s="162">
        <f>+'2.2.3.5.CantidadCap'!M148</f>
        <v>7525042.6222987548</v>
      </c>
      <c r="N745" s="162">
        <f>+'2.2.3.5.CantidadCap'!N148</f>
        <v>6817337.8335770853</v>
      </c>
    </row>
    <row r="746" spans="2:14" x14ac:dyDescent="0.2">
      <c r="B746" s="228" t="s">
        <v>536</v>
      </c>
      <c r="C746" s="162">
        <f>+'2.2.3.5.CantidadCap'!C149</f>
        <v>0</v>
      </c>
      <c r="D746" s="162">
        <f>+'2.2.3.5.CantidadCap'!D149</f>
        <v>0</v>
      </c>
      <c r="E746" s="162">
        <f>+'2.2.3.5.CantidadCap'!E149</f>
        <v>490692.84770038823</v>
      </c>
      <c r="F746" s="162">
        <f>+'2.2.3.5.CantidadCap'!F149</f>
        <v>467334.60944066942</v>
      </c>
      <c r="G746" s="162">
        <f>+'2.2.3.5.CantidadCap'!G149</f>
        <v>426168.46198263392</v>
      </c>
      <c r="H746" s="162">
        <f>+'2.2.3.5.CantidadCap'!H149</f>
        <v>426168.46198263392</v>
      </c>
      <c r="I746" s="162">
        <f>+'2.2.3.5.CantidadCap'!I149</f>
        <v>426168.46198263392</v>
      </c>
      <c r="J746" s="162">
        <f>+'2.2.3.5.CantidadCap'!J149</f>
        <v>385209.37740505277</v>
      </c>
      <c r="K746" s="162">
        <f>+'2.2.3.5.CantidadCap'!K149</f>
        <v>385209.37740505277</v>
      </c>
      <c r="L746" s="162">
        <f>+'2.2.3.5.CantidadCap'!L149</f>
        <v>334543.57637936797</v>
      </c>
      <c r="M746" s="162">
        <f>+'2.2.3.5.CantidadCap'!M149</f>
        <v>281789.3647200613</v>
      </c>
      <c r="N746" s="162">
        <f>+'2.2.3.5.CantidadCap'!N149</f>
        <v>230873.46076395083</v>
      </c>
    </row>
    <row r="747" spans="2:14" x14ac:dyDescent="0.2">
      <c r="B747" s="228" t="s">
        <v>537</v>
      </c>
      <c r="C747" s="162">
        <f>+'2.2.3.5.CantidadCap'!C150</f>
        <v>0</v>
      </c>
      <c r="D747" s="162">
        <f>+'2.2.3.5.CantidadCap'!D150</f>
        <v>0</v>
      </c>
      <c r="E747" s="162">
        <f>+'2.2.3.5.CantidadCap'!E150</f>
        <v>785888.22225852823</v>
      </c>
      <c r="F747" s="162">
        <f>+'2.2.3.5.CantidadCap'!F150</f>
        <v>748477.92694436037</v>
      </c>
      <c r="G747" s="162">
        <f>+'2.2.3.5.CantidadCap'!G150</f>
        <v>682546.68177817506</v>
      </c>
      <c r="H747" s="162">
        <f>+'2.2.3.5.CantidadCap'!H150</f>
        <v>682546.68177817506</v>
      </c>
      <c r="I747" s="162">
        <f>+'2.2.3.5.CantidadCap'!I150</f>
        <v>682546.68177817506</v>
      </c>
      <c r="J747" s="162">
        <f>+'2.2.3.5.CantidadCap'!J150</f>
        <v>616947.06622464582</v>
      </c>
      <c r="K747" s="162">
        <f>+'2.2.3.5.CantidadCap'!K150</f>
        <v>616947.06622464582</v>
      </c>
      <c r="L747" s="162">
        <f>+'2.2.3.5.CantidadCap'!L150</f>
        <v>535801.2812718316</v>
      </c>
      <c r="M747" s="162">
        <f>+'2.2.3.5.CantidadCap'!M150</f>
        <v>451310.72101223521</v>
      </c>
      <c r="N747" s="162">
        <f>+'2.2.3.5.CantidadCap'!N150</f>
        <v>369764.37398011819</v>
      </c>
    </row>
    <row r="748" spans="2:14" x14ac:dyDescent="0.2">
      <c r="B748" s="228" t="s">
        <v>538</v>
      </c>
      <c r="C748" s="162">
        <f>+'2.2.3.5.CantidadCap'!C151</f>
        <v>0</v>
      </c>
      <c r="D748" s="162">
        <f>+'2.2.3.5.CantidadCap'!D151</f>
        <v>0</v>
      </c>
      <c r="E748" s="162">
        <f>+'2.2.3.5.CantidadCap'!E151</f>
        <v>1964720.5556463208</v>
      </c>
      <c r="F748" s="162">
        <f>+'2.2.3.5.CantidadCap'!F151</f>
        <v>1871194.8173609008</v>
      </c>
      <c r="G748" s="162">
        <f>+'2.2.3.5.CantidadCap'!G151</f>
        <v>1706366.7044454375</v>
      </c>
      <c r="H748" s="162">
        <f>+'2.2.3.5.CantidadCap'!H151</f>
        <v>1706366.7044454375</v>
      </c>
      <c r="I748" s="162">
        <f>+'2.2.3.5.CantidadCap'!I151</f>
        <v>1706366.7044454375</v>
      </c>
      <c r="J748" s="162">
        <f>+'2.2.3.5.CantidadCap'!J151</f>
        <v>1542367.6655616146</v>
      </c>
      <c r="K748" s="162">
        <f>+'2.2.3.5.CantidadCap'!K151</f>
        <v>1542367.6655616146</v>
      </c>
      <c r="L748" s="162">
        <f>+'2.2.3.5.CantidadCap'!L151</f>
        <v>1339503.2031795785</v>
      </c>
      <c r="M748" s="162">
        <f>+'2.2.3.5.CantidadCap'!M151</f>
        <v>1128276.8025305877</v>
      </c>
      <c r="N748" s="162">
        <f>+'2.2.3.5.CantidadCap'!N151</f>
        <v>924410.9349502949</v>
      </c>
    </row>
    <row r="749" spans="2:14" x14ac:dyDescent="0.2">
      <c r="B749" s="228" t="s">
        <v>539</v>
      </c>
      <c r="C749" s="162">
        <f>+'2.2.3.5.CantidadCap'!C152</f>
        <v>0</v>
      </c>
      <c r="D749" s="162">
        <f>+'2.2.3.5.CantidadCap'!D152</f>
        <v>0</v>
      </c>
      <c r="E749" s="162">
        <f>+'2.2.3.5.CantidadCap'!E152</f>
        <v>0</v>
      </c>
      <c r="F749" s="162">
        <f>+'2.2.3.5.CantidadCap'!F152</f>
        <v>394765.17664722598</v>
      </c>
      <c r="G749" s="162">
        <f>+'2.2.3.5.CantidadCap'!G152</f>
        <v>372447.25383985369</v>
      </c>
      <c r="H749" s="162">
        <f>+'2.2.3.5.CantidadCap'!H152</f>
        <v>372447.25383985369</v>
      </c>
      <c r="I749" s="162">
        <f>+'2.2.3.5.CantidadCap'!I152</f>
        <v>372447.25383985369</v>
      </c>
      <c r="J749" s="162">
        <f>+'2.2.3.5.CantidadCap'!J152</f>
        <v>322888.27641687833</v>
      </c>
      <c r="K749" s="162">
        <f>+'2.2.3.5.CantidadCap'!K152</f>
        <v>322888.27641687833</v>
      </c>
      <c r="L749" s="162">
        <f>+'2.2.3.5.CantidadCap'!L152</f>
        <v>264822.44157152117</v>
      </c>
      <c r="M749" s="162">
        <f>+'2.2.3.5.CantidadCap'!M152</f>
        <v>204985.3923334321</v>
      </c>
      <c r="N749" s="162">
        <f>+'2.2.3.5.CantidadCap'!N152</f>
        <v>146632.0714175388</v>
      </c>
    </row>
    <row r="750" spans="2:14" x14ac:dyDescent="0.2">
      <c r="B750" s="228" t="s">
        <v>299</v>
      </c>
      <c r="C750" s="162">
        <f>+'2.2.3.5.CantidadCap'!C153</f>
        <v>0</v>
      </c>
      <c r="D750" s="162">
        <f>+'2.2.3.5.CantidadCap'!D153</f>
        <v>0</v>
      </c>
      <c r="E750" s="162">
        <f>+'2.2.3.5.CantidadCap'!E153</f>
        <v>0</v>
      </c>
      <c r="F750" s="162">
        <f>+'2.2.3.5.CantidadCap'!F153</f>
        <v>920772.44313740754</v>
      </c>
      <c r="G750" s="162">
        <f>+'2.2.3.5.CantidadCap'!G153</f>
        <v>868716.86801392061</v>
      </c>
      <c r="H750" s="162">
        <f>+'2.2.3.5.CantidadCap'!H153</f>
        <v>868716.86801392061</v>
      </c>
      <c r="I750" s="162">
        <f>+'2.2.3.5.CantidadCap'!I153</f>
        <v>868716.86801392061</v>
      </c>
      <c r="J750" s="162">
        <f>+'2.2.3.5.CantidadCap'!J153</f>
        <v>753122.72896471259</v>
      </c>
      <c r="K750" s="162">
        <f>+'2.2.3.5.CantidadCap'!K153</f>
        <v>753122.72896471259</v>
      </c>
      <c r="L750" s="162">
        <f>+'2.2.3.5.CantidadCap'!L153</f>
        <v>617686.71845471999</v>
      </c>
      <c r="M750" s="162">
        <f>+'2.2.3.5.CantidadCap'!M153</f>
        <v>478119.42813538073</v>
      </c>
      <c r="N750" s="162">
        <f>+'2.2.3.5.CantidadCap'!N153</f>
        <v>342012.86898737575</v>
      </c>
    </row>
    <row r="751" spans="2:14" x14ac:dyDescent="0.2">
      <c r="B751" s="228" t="s">
        <v>535</v>
      </c>
      <c r="C751" s="162">
        <f>+'2.2.3.5.CantidadCap'!C154</f>
        <v>0</v>
      </c>
      <c r="D751" s="162">
        <f>+'2.2.3.5.CantidadCap'!D154</f>
        <v>0</v>
      </c>
      <c r="E751" s="162">
        <f>+'2.2.3.5.CantidadCap'!E154</f>
        <v>0</v>
      </c>
      <c r="F751" s="162">
        <f>+'2.2.3.5.CantidadCap'!F154</f>
        <v>10350014.525007656</v>
      </c>
      <c r="G751" s="162">
        <f>+'2.2.3.5.CantidadCap'!G154</f>
        <v>10172868.436501984</v>
      </c>
      <c r="H751" s="162">
        <f>+'2.2.3.5.CantidadCap'!H154</f>
        <v>10172868.436501984</v>
      </c>
      <c r="I751" s="162">
        <f>+'2.2.3.5.CantidadCap'!I154</f>
        <v>10172868.436501984</v>
      </c>
      <c r="J751" s="162">
        <f>+'2.2.3.5.CantidadCap'!J154</f>
        <v>9700331.4543099739</v>
      </c>
      <c r="K751" s="162">
        <f>+'2.2.3.5.CantidadCap'!K154</f>
        <v>9700331.4543099739</v>
      </c>
      <c r="L751" s="162">
        <f>+'2.2.3.5.CantidadCap'!L154</f>
        <v>8996961.121657135</v>
      </c>
      <c r="M751" s="162">
        <f>+'2.2.3.5.CantidadCap'!M154</f>
        <v>8241759.4608507529</v>
      </c>
      <c r="N751" s="162">
        <f>+'2.2.3.5.CantidadCap'!N154</f>
        <v>7534948.414888625</v>
      </c>
    </row>
    <row r="752" spans="2:14" x14ac:dyDescent="0.2">
      <c r="B752" s="228" t="s">
        <v>540</v>
      </c>
      <c r="C752" s="162">
        <f>+'2.2.3.5.CantidadCap'!C155</f>
        <v>0</v>
      </c>
      <c r="D752" s="162">
        <f>+'2.2.3.5.CantidadCap'!D155</f>
        <v>0</v>
      </c>
      <c r="E752" s="162">
        <f>+'2.2.3.5.CantidadCap'!E155</f>
        <v>0</v>
      </c>
      <c r="F752" s="162">
        <f>+'2.2.3.5.CantidadCap'!F155</f>
        <v>45378.545098455688</v>
      </c>
      <c r="G752" s="162">
        <f>+'2.2.3.5.CantidadCap'!G155</f>
        <v>41471.496184796939</v>
      </c>
      <c r="H752" s="162">
        <f>+'2.2.3.5.CantidadCap'!H155</f>
        <v>41471.496184796939</v>
      </c>
      <c r="I752" s="162">
        <f>+'2.2.3.5.CantidadCap'!I155</f>
        <v>41471.496184796939</v>
      </c>
      <c r="J752" s="162">
        <f>+'2.2.3.5.CantidadCap'!J155</f>
        <v>33055.866459660283</v>
      </c>
      <c r="K752" s="162">
        <f>+'2.2.3.5.CantidadCap'!K155</f>
        <v>33055.866459660283</v>
      </c>
      <c r="L752" s="162">
        <f>+'2.2.3.5.CantidadCap'!L155</f>
        <v>23688.013492269027</v>
      </c>
      <c r="M752" s="162">
        <f>+'2.2.3.5.CantidadCap'!M155</f>
        <v>14134.29308426776</v>
      </c>
      <c r="N752" s="162">
        <f>+'2.2.3.5.CantidadCap'!N155</f>
        <v>4719.9224160899212</v>
      </c>
    </row>
    <row r="753" spans="2:14" x14ac:dyDescent="0.2">
      <c r="B753" s="228" t="s">
        <v>541</v>
      </c>
      <c r="C753" s="162">
        <f>+'2.2.3.5.CantidadCap'!C156</f>
        <v>0</v>
      </c>
      <c r="D753" s="162">
        <f>+'2.2.3.5.CantidadCap'!D156</f>
        <v>0</v>
      </c>
      <c r="E753" s="162">
        <f>+'2.2.3.5.CantidadCap'!E156</f>
        <v>0</v>
      </c>
      <c r="F753" s="162">
        <f>+'2.2.3.5.CantidadCap'!F156</f>
        <v>49631.746869202543</v>
      </c>
      <c r="G753" s="162">
        <f>+'2.2.3.5.CantidadCap'!G156</f>
        <v>45358.501390142366</v>
      </c>
      <c r="H753" s="162">
        <f>+'2.2.3.5.CantidadCap'!H156</f>
        <v>45358.501390142366</v>
      </c>
      <c r="I753" s="162">
        <f>+'2.2.3.5.CantidadCap'!I156</f>
        <v>45358.501390142366</v>
      </c>
      <c r="J753" s="162">
        <f>+'2.2.3.5.CantidadCap'!J156</f>
        <v>36154.098662891127</v>
      </c>
      <c r="K753" s="162">
        <f>+'2.2.3.5.CantidadCap'!K156</f>
        <v>36154.098662891127</v>
      </c>
      <c r="L753" s="162">
        <f>+'2.2.3.5.CantidadCap'!L156</f>
        <v>25908.223521308122</v>
      </c>
      <c r="M753" s="162">
        <f>+'2.2.3.5.CantidadCap'!M156</f>
        <v>15459.060113352363</v>
      </c>
      <c r="N753" s="162">
        <f>+'2.2.3.5.CantidadCap'!N156</f>
        <v>5162.3072993942706</v>
      </c>
    </row>
    <row r="754" spans="2:14" x14ac:dyDescent="0.2">
      <c r="B754" s="228" t="s">
        <v>542</v>
      </c>
      <c r="C754" s="162">
        <f>+'2.2.3.5.CantidadCap'!C157</f>
        <v>0</v>
      </c>
      <c r="D754" s="162">
        <f>+'2.2.3.5.CantidadCap'!D157</f>
        <v>0</v>
      </c>
      <c r="E754" s="162">
        <f>+'2.2.3.5.CantidadCap'!E157</f>
        <v>0</v>
      </c>
      <c r="F754" s="162">
        <f>+'2.2.3.5.CantidadCap'!F157</f>
        <v>81461.00007548889</v>
      </c>
      <c r="G754" s="162">
        <f>+'2.2.3.5.CantidadCap'!G157</f>
        <v>76855.628530468428</v>
      </c>
      <c r="H754" s="162">
        <f>+'2.2.3.5.CantidadCap'!H157</f>
        <v>76855.628530468428</v>
      </c>
      <c r="I754" s="162">
        <f>+'2.2.3.5.CantidadCap'!I157</f>
        <v>76855.628530468428</v>
      </c>
      <c r="J754" s="162">
        <f>+'2.2.3.5.CantidadCap'!J157</f>
        <v>66628.982153293575</v>
      </c>
      <c r="K754" s="162">
        <f>+'2.2.3.5.CantidadCap'!K157</f>
        <v>66628.982153293575</v>
      </c>
      <c r="L754" s="162">
        <f>+'2.2.3.5.CantidadCap'!L157</f>
        <v>54646.91976143288</v>
      </c>
      <c r="M754" s="162">
        <f>+'2.2.3.5.CantidadCap'!M157</f>
        <v>42299.361869169996</v>
      </c>
      <c r="N754" s="162">
        <f>+'2.2.3.5.CantidadCap'!N157</f>
        <v>30257.975848481285</v>
      </c>
    </row>
    <row r="755" spans="2:14" x14ac:dyDescent="0.2">
      <c r="B755" s="228" t="s">
        <v>543</v>
      </c>
      <c r="C755" s="162">
        <f>+'2.2.3.5.CantidadCap'!C158</f>
        <v>0</v>
      </c>
      <c r="D755" s="162">
        <f>+'2.2.3.5.CantidadCap'!D158</f>
        <v>0</v>
      </c>
      <c r="E755" s="162">
        <f>+'2.2.3.5.CantidadCap'!E158</f>
        <v>0</v>
      </c>
      <c r="F755" s="162">
        <f>+'2.2.3.5.CantidadCap'!F158</f>
        <v>117867.80107374067</v>
      </c>
      <c r="G755" s="162">
        <f>+'2.2.3.5.CantidadCap'!G158</f>
        <v>111204.18269640541</v>
      </c>
      <c r="H755" s="162">
        <f>+'2.2.3.5.CantidadCap'!H158</f>
        <v>111204.18269640541</v>
      </c>
      <c r="I755" s="162">
        <f>+'2.2.3.5.CantidadCap'!I158</f>
        <v>111204.18269640541</v>
      </c>
      <c r="J755" s="162">
        <f>+'2.2.3.5.CantidadCap'!J158</f>
        <v>96407.012029223377</v>
      </c>
      <c r="K755" s="162">
        <f>+'2.2.3.5.CantidadCap'!K158</f>
        <v>96407.012029223377</v>
      </c>
      <c r="L755" s="162">
        <f>+'2.2.3.5.CantidadCap'!L158</f>
        <v>79069.889416583901</v>
      </c>
      <c r="M755" s="162">
        <f>+'2.2.3.5.CantidadCap'!M158</f>
        <v>61203.92292902476</v>
      </c>
      <c r="N755" s="162">
        <f>+'2.2.3.5.CantidadCap'!N158</f>
        <v>43780.963588684986</v>
      </c>
    </row>
    <row r="756" spans="2:14" x14ac:dyDescent="0.2">
      <c r="B756" s="228" t="s">
        <v>544</v>
      </c>
      <c r="C756" s="162">
        <f>+'2.2.3.5.CantidadCap'!C159</f>
        <v>0</v>
      </c>
      <c r="D756" s="162">
        <f>+'2.2.3.5.CantidadCap'!D159</f>
        <v>0</v>
      </c>
      <c r="E756" s="162">
        <f>+'2.2.3.5.CantidadCap'!E159</f>
        <v>0</v>
      </c>
      <c r="F756" s="162">
        <f>+'2.2.3.5.CantidadCap'!F159</f>
        <v>18928.409252438036</v>
      </c>
      <c r="G756" s="162">
        <f>+'2.2.3.5.CantidadCap'!G159</f>
        <v>17298.691493823884</v>
      </c>
      <c r="H756" s="162">
        <f>+'2.2.3.5.CantidadCap'!H159</f>
        <v>17298.691493823884</v>
      </c>
      <c r="I756" s="162">
        <f>+'2.2.3.5.CantidadCap'!I159</f>
        <v>17298.691493823884</v>
      </c>
      <c r="J756" s="162">
        <f>+'2.2.3.5.CantidadCap'!J159</f>
        <v>13788.343526326127</v>
      </c>
      <c r="K756" s="162">
        <f>+'2.2.3.5.CantidadCap'!K159</f>
        <v>13788.343526326127</v>
      </c>
      <c r="L756" s="162">
        <f>+'2.2.3.5.CantidadCap'!L159</f>
        <v>9880.8018808474553</v>
      </c>
      <c r="M756" s="162">
        <f>+'2.2.3.5.CantidadCap'!M159</f>
        <v>5895.7307558551402</v>
      </c>
      <c r="N756" s="162">
        <f>+'2.2.3.5.CantidadCap'!N159</f>
        <v>1968.7855337289454</v>
      </c>
    </row>
    <row r="757" spans="2:14" x14ac:dyDescent="0.2">
      <c r="B757" s="228" t="s">
        <v>545</v>
      </c>
      <c r="C757" s="162">
        <f>+'2.2.3.5.CantidadCap'!C160</f>
        <v>0</v>
      </c>
      <c r="D757" s="162">
        <f>+'2.2.3.5.CantidadCap'!D160</f>
        <v>0</v>
      </c>
      <c r="E757" s="162">
        <f>+'2.2.3.5.CantidadCap'!E160</f>
        <v>0</v>
      </c>
      <c r="F757" s="162">
        <f>+'2.2.3.5.CantidadCap'!F160</f>
        <v>172825.71423833538</v>
      </c>
      <c r="G757" s="162">
        <f>+'2.2.3.5.CantidadCap'!G160</f>
        <v>157945.58712976123</v>
      </c>
      <c r="H757" s="162">
        <f>+'2.2.3.5.CantidadCap'!H160</f>
        <v>157945.58712976123</v>
      </c>
      <c r="I757" s="162">
        <f>+'2.2.3.5.CantidadCap'!I160</f>
        <v>157945.58712976123</v>
      </c>
      <c r="J757" s="162">
        <f>+'2.2.3.5.CantidadCap'!J160</f>
        <v>125894.37846151316</v>
      </c>
      <c r="K757" s="162">
        <f>+'2.2.3.5.CantidadCap'!K160</f>
        <v>125894.37846151316</v>
      </c>
      <c r="L757" s="162">
        <f>+'2.2.3.5.CantidadCap'!L160</f>
        <v>90216.595569698926</v>
      </c>
      <c r="M757" s="162">
        <f>+'2.2.3.5.CantidadCap'!M160</f>
        <v>53830.930283079339</v>
      </c>
      <c r="N757" s="162">
        <f>+'2.2.3.5.CantidadCap'!N160</f>
        <v>17975.983164300051</v>
      </c>
    </row>
    <row r="758" spans="2:14" x14ac:dyDescent="0.2">
      <c r="B758" s="228" t="s">
        <v>546</v>
      </c>
      <c r="C758" s="162">
        <f>+'2.2.3.5.CantidadCap'!C161</f>
        <v>0</v>
      </c>
      <c r="D758" s="162">
        <f>+'2.2.3.5.CantidadCap'!D161</f>
        <v>0</v>
      </c>
      <c r="E758" s="162">
        <f>+'2.2.3.5.CantidadCap'!E161</f>
        <v>0</v>
      </c>
      <c r="F758" s="162">
        <f>+'2.2.3.5.CantidadCap'!F161</f>
        <v>1208315.3749714126</v>
      </c>
      <c r="G758" s="162">
        <f>+'2.2.3.5.CantidadCap'!G161</f>
        <v>1140003.6523047709</v>
      </c>
      <c r="H758" s="162">
        <f>+'2.2.3.5.CantidadCap'!H161</f>
        <v>1140003.6523047709</v>
      </c>
      <c r="I758" s="162">
        <f>+'2.2.3.5.CantidadCap'!I161</f>
        <v>1140003.6523047709</v>
      </c>
      <c r="J758" s="162">
        <f>+'2.2.3.5.CantidadCap'!J161</f>
        <v>988311.25912907976</v>
      </c>
      <c r="K758" s="162">
        <f>+'2.2.3.5.CantidadCap'!K161</f>
        <v>988311.25912907976</v>
      </c>
      <c r="L758" s="162">
        <f>+'2.2.3.5.CantidadCap'!L161</f>
        <v>810580.6862348686</v>
      </c>
      <c r="M758" s="162">
        <f>+'2.2.3.5.CantidadCap'!M161</f>
        <v>627428.69901712122</v>
      </c>
      <c r="N758" s="162">
        <f>+'2.2.3.5.CantidadCap'!N161</f>
        <v>448818.17556073237</v>
      </c>
    </row>
    <row r="759" spans="2:14" x14ac:dyDescent="0.2">
      <c r="B759" s="228" t="s">
        <v>547</v>
      </c>
      <c r="C759" s="162">
        <f>+'2.2.3.5.CantidadCap'!C162</f>
        <v>0</v>
      </c>
      <c r="D759" s="162">
        <f>+'2.2.3.5.CantidadCap'!D162</f>
        <v>0</v>
      </c>
      <c r="E759" s="162">
        <f>+'2.2.3.5.CantidadCap'!E162</f>
        <v>0</v>
      </c>
      <c r="F759" s="162">
        <f>+'2.2.3.5.CantidadCap'!F162</f>
        <v>473073.77711001976</v>
      </c>
      <c r="G759" s="162">
        <f>+'2.2.3.5.CantidadCap'!G162</f>
        <v>446328.70265992859</v>
      </c>
      <c r="H759" s="162">
        <f>+'2.2.3.5.CantidadCap'!H162</f>
        <v>446328.70265992859</v>
      </c>
      <c r="I759" s="162">
        <f>+'2.2.3.5.CantidadCap'!I162</f>
        <v>446328.70265992859</v>
      </c>
      <c r="J759" s="162">
        <f>+'2.2.3.5.CantidadCap'!J162</f>
        <v>386938.83236205194</v>
      </c>
      <c r="K759" s="162">
        <f>+'2.2.3.5.CantidadCap'!K162</f>
        <v>386938.83236205194</v>
      </c>
      <c r="L759" s="162">
        <f>+'2.2.3.5.CantidadCap'!L162</f>
        <v>317354.62018650025</v>
      </c>
      <c r="M759" s="162">
        <f>+'2.2.3.5.CantidadCap'!M162</f>
        <v>245647.84216064279</v>
      </c>
      <c r="N759" s="162">
        <f>+'2.2.3.5.CantidadCap'!N162</f>
        <v>175719.11600741418</v>
      </c>
    </row>
    <row r="760" spans="2:14" x14ac:dyDescent="0.2">
      <c r="B760" s="228" t="s">
        <v>548</v>
      </c>
      <c r="C760" s="162">
        <f>+'2.2.3.5.CantidadCap'!C163</f>
        <v>0</v>
      </c>
      <c r="D760" s="162">
        <f>+'2.2.3.5.CantidadCap'!D163</f>
        <v>0</v>
      </c>
      <c r="E760" s="162">
        <f>+'2.2.3.5.CantidadCap'!E163</f>
        <v>0</v>
      </c>
      <c r="F760" s="162">
        <f>+'2.2.3.5.CantidadCap'!F163</f>
        <v>0</v>
      </c>
      <c r="G760" s="162">
        <f>+'2.2.3.5.CantidadCap'!G163</f>
        <v>416769.08374816144</v>
      </c>
      <c r="H760" s="162">
        <f>+'2.2.3.5.CantidadCap'!H163</f>
        <v>416769.08374816144</v>
      </c>
      <c r="I760" s="162">
        <f>+'2.2.3.5.CantidadCap'!I163</f>
        <v>416769.08374816144</v>
      </c>
      <c r="J760" s="162">
        <f>+'2.2.3.5.CantidadCap'!J163</f>
        <v>389370.65959808673</v>
      </c>
      <c r="K760" s="162">
        <f>+'2.2.3.5.CantidadCap'!K163</f>
        <v>389370.65959808673</v>
      </c>
      <c r="L760" s="162">
        <f>+'2.2.3.5.CantidadCap'!L163</f>
        <v>330200.8643593617</v>
      </c>
      <c r="M760" s="162">
        <f>+'2.2.3.5.CantidadCap'!M163</f>
        <v>268909.54978747468</v>
      </c>
      <c r="N760" s="162">
        <f>+'2.2.3.5.CantidadCap'!N163</f>
        <v>209447.23738635139</v>
      </c>
    </row>
    <row r="761" spans="2:14" x14ac:dyDescent="0.2">
      <c r="B761" s="228" t="s">
        <v>549</v>
      </c>
      <c r="C761" s="162">
        <f>+'2.2.3.5.CantidadCap'!C164</f>
        <v>0</v>
      </c>
      <c r="D761" s="162">
        <f>+'2.2.3.5.CantidadCap'!D164</f>
        <v>0</v>
      </c>
      <c r="E761" s="162">
        <f>+'2.2.3.5.CantidadCap'!E164</f>
        <v>0</v>
      </c>
      <c r="F761" s="162">
        <f>+'2.2.3.5.CantidadCap'!F164</f>
        <v>0</v>
      </c>
      <c r="G761" s="162">
        <f>+'2.2.3.5.CantidadCap'!G164</f>
        <v>46373.183652405693</v>
      </c>
      <c r="H761" s="162">
        <f>+'2.2.3.5.CantidadCap'!H164</f>
        <v>46373.183652405693</v>
      </c>
      <c r="I761" s="162">
        <f>+'2.2.3.5.CantidadCap'!I164</f>
        <v>46373.183652405693</v>
      </c>
      <c r="J761" s="162">
        <f>+'2.2.3.5.CantidadCap'!J164</f>
        <v>43324.607823624523</v>
      </c>
      <c r="K761" s="162">
        <f>+'2.2.3.5.CantidadCap'!K164</f>
        <v>43324.607823624523</v>
      </c>
      <c r="L761" s="162">
        <f>+'2.2.3.5.CantidadCap'!L164</f>
        <v>36740.885833970729</v>
      </c>
      <c r="M761" s="162">
        <f>+'2.2.3.5.CantidadCap'!M164</f>
        <v>29921.106013985394</v>
      </c>
      <c r="N761" s="162">
        <f>+'2.2.3.5.CantidadCap'!N164</f>
        <v>23304.836139609964</v>
      </c>
    </row>
    <row r="762" spans="2:14" x14ac:dyDescent="0.2">
      <c r="B762" s="228" t="s">
        <v>550</v>
      </c>
      <c r="C762" s="162">
        <f>+'2.2.3.5.CantidadCap'!C165</f>
        <v>0</v>
      </c>
      <c r="D762" s="162">
        <f>+'2.2.3.5.CantidadCap'!D165</f>
        <v>0</v>
      </c>
      <c r="E762" s="162">
        <f>+'2.2.3.5.CantidadCap'!E165</f>
        <v>0</v>
      </c>
      <c r="F762" s="162">
        <f>+'2.2.3.5.CantidadCap'!F165</f>
        <v>0</v>
      </c>
      <c r="G762" s="162">
        <f>+'2.2.3.5.CantidadCap'!G165</f>
        <v>86384.8646314371</v>
      </c>
      <c r="H762" s="162">
        <f>+'2.2.3.5.CantidadCap'!H165</f>
        <v>86384.8646314371</v>
      </c>
      <c r="I762" s="162">
        <f>+'2.2.3.5.CantidadCap'!I165</f>
        <v>86384.8646314371</v>
      </c>
      <c r="J762" s="162">
        <f>+'2.2.3.5.CantidadCap'!J165</f>
        <v>80705.918534876168</v>
      </c>
      <c r="K762" s="162">
        <f>+'2.2.3.5.CantidadCap'!K165</f>
        <v>80705.918534876168</v>
      </c>
      <c r="L762" s="162">
        <f>+'2.2.3.5.CantidadCap'!L165</f>
        <v>68441.633703576794</v>
      </c>
      <c r="M762" s="162">
        <f>+'2.2.3.5.CantidadCap'!M165</f>
        <v>55737.615774131118</v>
      </c>
      <c r="N762" s="162">
        <f>+'2.2.3.5.CantidadCap'!N165</f>
        <v>43412.70011280739</v>
      </c>
    </row>
    <row r="763" spans="2:14" x14ac:dyDescent="0.2">
      <c r="B763" s="228" t="s">
        <v>551</v>
      </c>
      <c r="C763" s="162">
        <f>+'2.2.3.5.CantidadCap'!C166</f>
        <v>0</v>
      </c>
      <c r="D763" s="162">
        <f>+'2.2.3.5.CantidadCap'!D166</f>
        <v>0</v>
      </c>
      <c r="E763" s="162">
        <f>+'2.2.3.5.CantidadCap'!E166</f>
        <v>0</v>
      </c>
      <c r="F763" s="162">
        <f>+'2.2.3.5.CantidadCap'!F166</f>
        <v>0</v>
      </c>
      <c r="G763" s="162">
        <f>+'2.2.3.5.CantidadCap'!G166</f>
        <v>5192185.0215316406</v>
      </c>
      <c r="H763" s="162">
        <f>+'2.2.3.5.CantidadCap'!H166</f>
        <v>5192185.0215316406</v>
      </c>
      <c r="I763" s="162">
        <f>+'2.2.3.5.CantidadCap'!I166</f>
        <v>5192185.0215316406</v>
      </c>
      <c r="J763" s="162">
        <f>+'2.2.3.5.CantidadCap'!J166</f>
        <v>5051273.4018203486</v>
      </c>
      <c r="K763" s="162">
        <f>+'2.2.3.5.CantidadCap'!K166</f>
        <v>5051273.4018203486</v>
      </c>
      <c r="L763" s="162">
        <f>+'2.2.3.5.CantidadCap'!L166</f>
        <v>4710700.1492129918</v>
      </c>
      <c r="M763" s="162">
        <f>+'2.2.3.5.CantidadCap'!M166</f>
        <v>4343170.7266632756</v>
      </c>
      <c r="N763" s="162">
        <f>+'2.2.3.5.CantidadCap'!N166</f>
        <v>4000934.0265540229</v>
      </c>
    </row>
    <row r="764" spans="2:14" x14ac:dyDescent="0.2">
      <c r="B764" s="228" t="s">
        <v>416</v>
      </c>
      <c r="C764" s="162">
        <f>+'2.2.3.5.CantidadCap'!C167</f>
        <v>0</v>
      </c>
      <c r="D764" s="162">
        <f>+'2.2.3.5.CantidadCap'!D167</f>
        <v>0</v>
      </c>
      <c r="E764" s="162">
        <f>+'2.2.3.5.CantidadCap'!E167</f>
        <v>0</v>
      </c>
      <c r="F764" s="162">
        <f>+'2.2.3.5.CantidadCap'!F167</f>
        <v>0</v>
      </c>
      <c r="G764" s="162">
        <f>+'2.2.3.5.CantidadCap'!G167</f>
        <v>0</v>
      </c>
      <c r="H764" s="162">
        <f>+'2.2.3.5.CantidadCap'!H167</f>
        <v>0</v>
      </c>
      <c r="I764" s="162">
        <f>+'2.2.3.5.CantidadCap'!I167</f>
        <v>0</v>
      </c>
      <c r="J764" s="162">
        <f>+'2.2.3.5.CantidadCap'!J167</f>
        <v>0</v>
      </c>
      <c r="K764" s="162">
        <f>+'2.2.3.5.CantidadCap'!K167</f>
        <v>10667642.000498846</v>
      </c>
      <c r="L764" s="162">
        <f>+'2.2.3.5.CantidadCap'!L167</f>
        <v>9856954.17591298</v>
      </c>
      <c r="M764" s="162">
        <f>+'2.2.3.5.CantidadCap'!M167</f>
        <v>8302610.0377295259</v>
      </c>
      <c r="N764" s="162">
        <f>+'2.2.3.5.CantidadCap'!N167</f>
        <v>6802429.5902309706</v>
      </c>
    </row>
    <row r="765" spans="2:14" x14ac:dyDescent="0.2">
      <c r="B765" s="228" t="s">
        <v>487</v>
      </c>
      <c r="C765" s="162">
        <f>+'2.2.3.5.CantidadCap'!C168</f>
        <v>0</v>
      </c>
      <c r="D765" s="162">
        <f>+'2.2.3.5.CantidadCap'!D168</f>
        <v>0</v>
      </c>
      <c r="E765" s="162">
        <f>+'2.2.3.5.CantidadCap'!E168</f>
        <v>0</v>
      </c>
      <c r="F765" s="162">
        <f>+'2.2.3.5.CantidadCap'!F168</f>
        <v>0</v>
      </c>
      <c r="G765" s="162">
        <f>+'2.2.3.5.CantidadCap'!G168</f>
        <v>0</v>
      </c>
      <c r="H765" s="162">
        <f>+'2.2.3.5.CantidadCap'!H168</f>
        <v>0</v>
      </c>
      <c r="I765" s="162">
        <f>+'2.2.3.5.CantidadCap'!I168</f>
        <v>0</v>
      </c>
      <c r="J765" s="162">
        <f>+'2.2.3.5.CantidadCap'!J168</f>
        <v>0</v>
      </c>
      <c r="K765" s="162">
        <f>+'2.2.3.5.CantidadCap'!K168</f>
        <v>307127.95734982844</v>
      </c>
      <c r="L765" s="162">
        <f>+'2.2.3.5.CantidadCap'!L168</f>
        <v>283787.75755667919</v>
      </c>
      <c r="M765" s="162">
        <f>+'2.2.3.5.CantidadCap'!M168</f>
        <v>239037.23629278224</v>
      </c>
      <c r="N765" s="162">
        <f>+'2.2.3.5.CantidadCap'!N168</f>
        <v>195846.12091087902</v>
      </c>
    </row>
    <row r="766" spans="2:14" x14ac:dyDescent="0.2">
      <c r="B766" s="228" t="s">
        <v>552</v>
      </c>
      <c r="C766" s="162">
        <f>+'2.2.3.5.CantidadCap'!C169</f>
        <v>0</v>
      </c>
      <c r="D766" s="162">
        <f>+'2.2.3.5.CantidadCap'!D169</f>
        <v>0</v>
      </c>
      <c r="E766" s="162">
        <f>+'2.2.3.5.CantidadCap'!E169</f>
        <v>0</v>
      </c>
      <c r="F766" s="162">
        <f>+'2.2.3.5.CantidadCap'!F169</f>
        <v>0</v>
      </c>
      <c r="G766" s="162">
        <f>+'2.2.3.5.CantidadCap'!G169</f>
        <v>0</v>
      </c>
      <c r="H766" s="162">
        <f>+'2.2.3.5.CantidadCap'!H169</f>
        <v>38797412.887101576</v>
      </c>
      <c r="I766" s="162">
        <f>+'2.2.3.5.CantidadCap'!I169</f>
        <v>38797412.887101576</v>
      </c>
      <c r="J766" s="162">
        <f>+'2.2.3.5.CantidadCap'!J169</f>
        <v>38072086.250420354</v>
      </c>
      <c r="K766" s="162">
        <f>+'2.2.3.5.CantidadCap'!K169</f>
        <v>38072086.250420354</v>
      </c>
      <c r="L766" s="162">
        <f>+'2.2.3.5.CantidadCap'!L169</f>
        <v>36175455.688578777</v>
      </c>
      <c r="M766" s="162">
        <f>+'2.2.3.5.CantidadCap'!M169</f>
        <v>34076541.71455536</v>
      </c>
      <c r="N766" s="162">
        <f>+'2.2.3.5.CantidadCap'!N169</f>
        <v>32170719.132021368</v>
      </c>
    </row>
    <row r="767" spans="2:14" x14ac:dyDescent="0.2">
      <c r="B767" s="228" t="s">
        <v>553</v>
      </c>
      <c r="C767" s="162">
        <f>+'2.2.3.5.CantidadCap'!C170</f>
        <v>0</v>
      </c>
      <c r="D767" s="162">
        <f>+'2.2.3.5.CantidadCap'!D170</f>
        <v>0</v>
      </c>
      <c r="E767" s="162">
        <f>+'2.2.3.5.CantidadCap'!E170</f>
        <v>0</v>
      </c>
      <c r="F767" s="162">
        <f>+'2.2.3.5.CantidadCap'!F170</f>
        <v>0</v>
      </c>
      <c r="G767" s="162">
        <f>+'2.2.3.5.CantidadCap'!G170</f>
        <v>0</v>
      </c>
      <c r="H767" s="162">
        <f>+'2.2.3.5.CantidadCap'!H170</f>
        <v>22097778.199891347</v>
      </c>
      <c r="I767" s="162">
        <f>+'2.2.3.5.CantidadCap'!I170</f>
        <v>22097778.199891347</v>
      </c>
      <c r="J767" s="162">
        <f>+'2.2.3.5.CantidadCap'!J170</f>
        <v>21498062.722639535</v>
      </c>
      <c r="K767" s="162">
        <f>+'2.2.3.5.CantidadCap'!K170</f>
        <v>21498062.722639535</v>
      </c>
      <c r="L767" s="162">
        <f>+'2.2.3.5.CantidadCap'!L170</f>
        <v>20048593.536598686</v>
      </c>
      <c r="M767" s="162">
        <f>+'2.2.3.5.CantidadCap'!M170</f>
        <v>18484399.728450842</v>
      </c>
      <c r="N767" s="162">
        <f>+'2.2.3.5.CantidadCap'!N170</f>
        <v>17027850.961502992</v>
      </c>
    </row>
    <row r="768" spans="2:14" x14ac:dyDescent="0.2">
      <c r="B768" s="225" t="s">
        <v>320</v>
      </c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</row>
    <row r="769" spans="2:14" x14ac:dyDescent="0.2">
      <c r="B769" s="227" t="s">
        <v>315</v>
      </c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</row>
    <row r="770" spans="2:14" x14ac:dyDescent="0.2">
      <c r="B770" s="228" t="s">
        <v>417</v>
      </c>
      <c r="C770" s="162">
        <f>+'2.2.3.5.CantidadCap'!C173</f>
        <v>0</v>
      </c>
      <c r="D770" s="162">
        <f>+'2.2.3.5.CantidadCap'!D173</f>
        <v>0</v>
      </c>
      <c r="E770" s="162">
        <f>+'2.2.3.5.CantidadCap'!E173</f>
        <v>0</v>
      </c>
      <c r="F770" s="162">
        <f>+'2.2.3.5.CantidadCap'!F173</f>
        <v>0</v>
      </c>
      <c r="G770" s="162">
        <f>+'2.2.3.5.CantidadCap'!G173</f>
        <v>0</v>
      </c>
      <c r="H770" s="162">
        <f>+'2.2.3.5.CantidadCap'!H173</f>
        <v>0</v>
      </c>
      <c r="I770" s="162">
        <f>+'2.2.3.5.CantidadCap'!I173</f>
        <v>0</v>
      </c>
      <c r="J770" s="162">
        <f>+'2.2.3.5.CantidadCap'!J173</f>
        <v>0</v>
      </c>
      <c r="K770" s="162">
        <f>+'2.2.3.5.CantidadCap'!K173</f>
        <v>0</v>
      </c>
      <c r="L770" s="162">
        <f>+'2.2.3.5.CantidadCap'!L173</f>
        <v>0</v>
      </c>
      <c r="M770" s="162">
        <f>+'2.2.3.5.CantidadCap'!M173</f>
        <v>789784.46044989617</v>
      </c>
      <c r="N770" s="162">
        <f>+'2.2.3.5.CantidadCap'!N173</f>
        <v>773623.93500640546</v>
      </c>
    </row>
    <row r="771" spans="2:14" x14ac:dyDescent="0.2">
      <c r="B771" s="227" t="s">
        <v>317</v>
      </c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</row>
    <row r="772" spans="2:14" x14ac:dyDescent="0.2">
      <c r="B772" s="228" t="s">
        <v>554</v>
      </c>
      <c r="C772" s="162">
        <f>+'2.2.3.5.CantidadCap'!C175</f>
        <v>0</v>
      </c>
      <c r="D772" s="162">
        <f>+'2.2.3.5.CantidadCap'!D175</f>
        <v>0</v>
      </c>
      <c r="E772" s="162">
        <f>+'2.2.3.5.CantidadCap'!E175</f>
        <v>0</v>
      </c>
      <c r="F772" s="162">
        <f>+'2.2.3.5.CantidadCap'!F175</f>
        <v>0</v>
      </c>
      <c r="G772" s="162">
        <f>+'2.2.3.5.CantidadCap'!G175</f>
        <v>0</v>
      </c>
      <c r="H772" s="162">
        <f>+'2.2.3.5.CantidadCap'!H175</f>
        <v>0</v>
      </c>
      <c r="I772" s="162">
        <f>+'2.2.3.5.CantidadCap'!I175</f>
        <v>0</v>
      </c>
      <c r="J772" s="162">
        <f>+'2.2.3.5.CantidadCap'!J175</f>
        <v>0</v>
      </c>
      <c r="K772" s="162">
        <f>+'2.2.3.5.CantidadCap'!K175</f>
        <v>0</v>
      </c>
      <c r="L772" s="162">
        <f>+'2.2.3.5.CantidadCap'!L175</f>
        <v>563145.4971198102</v>
      </c>
      <c r="M772" s="162">
        <f>+'2.2.3.5.CantidadCap'!M175</f>
        <v>523573.8778420075</v>
      </c>
      <c r="N772" s="162">
        <f>+'2.2.3.5.CantidadCap'!N175</f>
        <v>443626.7997234487</v>
      </c>
    </row>
    <row r="773" spans="2:14" x14ac:dyDescent="0.2">
      <c r="B773" s="228" t="s">
        <v>555</v>
      </c>
      <c r="C773" s="162">
        <f>+'2.2.3.5.CantidadCap'!C176</f>
        <v>0</v>
      </c>
      <c r="D773" s="162">
        <f>+'2.2.3.5.CantidadCap'!D176</f>
        <v>0</v>
      </c>
      <c r="E773" s="162">
        <f>+'2.2.3.5.CantidadCap'!E176</f>
        <v>0</v>
      </c>
      <c r="F773" s="162">
        <f>+'2.2.3.5.CantidadCap'!F176</f>
        <v>0</v>
      </c>
      <c r="G773" s="162">
        <f>+'2.2.3.5.CantidadCap'!G176</f>
        <v>0</v>
      </c>
      <c r="H773" s="162">
        <f>+'2.2.3.5.CantidadCap'!H176</f>
        <v>0</v>
      </c>
      <c r="I773" s="162">
        <f>+'2.2.3.5.CantidadCap'!I176</f>
        <v>0</v>
      </c>
      <c r="J773" s="162">
        <f>+'2.2.3.5.CantidadCap'!J176</f>
        <v>0</v>
      </c>
      <c r="K773" s="162">
        <f>+'2.2.3.5.CantidadCap'!K176</f>
        <v>0</v>
      </c>
      <c r="L773" s="162">
        <f>+'2.2.3.5.CantidadCap'!L176</f>
        <v>735330.27141903283</v>
      </c>
      <c r="M773" s="162">
        <f>+'2.2.3.5.CantidadCap'!M176</f>
        <v>683659.41603111057</v>
      </c>
      <c r="N773" s="162">
        <f>+'2.2.3.5.CantidadCap'!N176</f>
        <v>579268.08740867581</v>
      </c>
    </row>
    <row r="774" spans="2:14" x14ac:dyDescent="0.2">
      <c r="B774" s="228" t="s">
        <v>556</v>
      </c>
      <c r="C774" s="162">
        <f>+'2.2.3.5.CantidadCap'!C177</f>
        <v>0</v>
      </c>
      <c r="D774" s="162">
        <f>+'2.2.3.5.CantidadCap'!D177</f>
        <v>0</v>
      </c>
      <c r="E774" s="162">
        <f>+'2.2.3.5.CantidadCap'!E177</f>
        <v>0</v>
      </c>
      <c r="F774" s="162">
        <f>+'2.2.3.5.CantidadCap'!F177</f>
        <v>0</v>
      </c>
      <c r="G774" s="162">
        <f>+'2.2.3.5.CantidadCap'!G177</f>
        <v>0</v>
      </c>
      <c r="H774" s="162">
        <f>+'2.2.3.5.CantidadCap'!H177</f>
        <v>0</v>
      </c>
      <c r="I774" s="162">
        <f>+'2.2.3.5.CantidadCap'!I177</f>
        <v>0</v>
      </c>
      <c r="J774" s="162">
        <f>+'2.2.3.5.CantidadCap'!J177</f>
        <v>0</v>
      </c>
      <c r="K774" s="162">
        <f>+'2.2.3.5.CantidadCap'!K177</f>
        <v>0</v>
      </c>
      <c r="L774" s="162">
        <f>+'2.2.3.5.CantidadCap'!L177</f>
        <v>167120.51623159836</v>
      </c>
      <c r="M774" s="162">
        <f>+'2.2.3.5.CantidadCap'!M177</f>
        <v>155377.14000707056</v>
      </c>
      <c r="N774" s="162">
        <f>+'2.2.3.5.CantidadCap'!N177</f>
        <v>131651.83804742631</v>
      </c>
    </row>
    <row r="775" spans="2:14" x14ac:dyDescent="0.2">
      <c r="B775" s="228" t="s">
        <v>557</v>
      </c>
      <c r="C775" s="162">
        <f>+'2.2.3.5.CantidadCap'!C178</f>
        <v>0</v>
      </c>
      <c r="D775" s="162">
        <f>+'2.2.3.5.CantidadCap'!D178</f>
        <v>0</v>
      </c>
      <c r="E775" s="162">
        <f>+'2.2.3.5.CantidadCap'!E178</f>
        <v>0</v>
      </c>
      <c r="F775" s="162">
        <f>+'2.2.3.5.CantidadCap'!F178</f>
        <v>0</v>
      </c>
      <c r="G775" s="162">
        <f>+'2.2.3.5.CantidadCap'!G178</f>
        <v>0</v>
      </c>
      <c r="H775" s="162">
        <f>+'2.2.3.5.CantidadCap'!H178</f>
        <v>0</v>
      </c>
      <c r="I775" s="162">
        <f>+'2.2.3.5.CantidadCap'!I178</f>
        <v>0</v>
      </c>
      <c r="J775" s="162">
        <f>+'2.2.3.5.CantidadCap'!J178</f>
        <v>0</v>
      </c>
      <c r="K775" s="162">
        <f>+'2.2.3.5.CantidadCap'!K178</f>
        <v>0</v>
      </c>
      <c r="L775" s="162">
        <f>+'2.2.3.5.CantidadCap'!L178</f>
        <v>142812.07750700225</v>
      </c>
      <c r="M775" s="162">
        <f>+'2.2.3.5.CantidadCap'!M178</f>
        <v>132776.82873331488</v>
      </c>
      <c r="N775" s="162">
        <f>+'2.2.3.5.CantidadCap'!N178</f>
        <v>112502.47978598249</v>
      </c>
    </row>
    <row r="776" spans="2:14" x14ac:dyDescent="0.2">
      <c r="B776" s="228" t="s">
        <v>558</v>
      </c>
      <c r="C776" s="162">
        <f>+'2.2.3.5.CantidadCap'!C179</f>
        <v>0</v>
      </c>
      <c r="D776" s="162">
        <f>+'2.2.3.5.CantidadCap'!D179</f>
        <v>0</v>
      </c>
      <c r="E776" s="162">
        <f>+'2.2.3.5.CantidadCap'!E179</f>
        <v>0</v>
      </c>
      <c r="F776" s="162">
        <f>+'2.2.3.5.CantidadCap'!F179</f>
        <v>0</v>
      </c>
      <c r="G776" s="162">
        <f>+'2.2.3.5.CantidadCap'!G179</f>
        <v>0</v>
      </c>
      <c r="H776" s="162">
        <f>+'2.2.3.5.CantidadCap'!H179</f>
        <v>0</v>
      </c>
      <c r="I776" s="162">
        <f>+'2.2.3.5.CantidadCap'!I179</f>
        <v>0</v>
      </c>
      <c r="J776" s="162">
        <f>+'2.2.3.5.CantidadCap'!J179</f>
        <v>0</v>
      </c>
      <c r="K776" s="162">
        <f>+'2.2.3.5.CantidadCap'!K179</f>
        <v>0</v>
      </c>
      <c r="L776" s="162">
        <f>+'2.2.3.5.CantidadCap'!L179</f>
        <v>1800850.168847163</v>
      </c>
      <c r="M776" s="162">
        <f>+'2.2.3.5.CantidadCap'!M179</f>
        <v>1674306.3935307362</v>
      </c>
      <c r="N776" s="162">
        <f>+'2.2.3.5.CantidadCap'!N179</f>
        <v>1418648.2912019636</v>
      </c>
    </row>
    <row r="777" spans="2:14" x14ac:dyDescent="0.2">
      <c r="B777" s="228" t="s">
        <v>321</v>
      </c>
      <c r="C777" s="162">
        <f>+'2.2.3.5.CantidadCap'!C180</f>
        <v>0</v>
      </c>
      <c r="D777" s="162">
        <f>+'2.2.3.5.CantidadCap'!D180</f>
        <v>0</v>
      </c>
      <c r="E777" s="162">
        <f>+'2.2.3.5.CantidadCap'!E180</f>
        <v>0</v>
      </c>
      <c r="F777" s="162">
        <f>+'2.2.3.5.CantidadCap'!F180</f>
        <v>0</v>
      </c>
      <c r="G777" s="162">
        <f>+'2.2.3.5.CantidadCap'!G180</f>
        <v>0</v>
      </c>
      <c r="H777" s="162">
        <f>+'2.2.3.5.CantidadCap'!H180</f>
        <v>0</v>
      </c>
      <c r="I777" s="162">
        <f>+'2.2.3.5.CantidadCap'!I180</f>
        <v>0</v>
      </c>
      <c r="J777" s="162">
        <f>+'2.2.3.5.CantidadCap'!J180</f>
        <v>0</v>
      </c>
      <c r="K777" s="162">
        <f>+'2.2.3.5.CantidadCap'!K180</f>
        <v>0</v>
      </c>
      <c r="L777" s="162">
        <f>+'2.2.3.5.CantidadCap'!L180</f>
        <v>834589.72954446694</v>
      </c>
      <c r="M777" s="162">
        <f>+'2.2.3.5.CantidadCap'!M180</f>
        <v>775944.02039894648</v>
      </c>
      <c r="N777" s="162">
        <f>+'2.2.3.5.CantidadCap'!N180</f>
        <v>657461.30030957155</v>
      </c>
    </row>
    <row r="778" spans="2:14" x14ac:dyDescent="0.2">
      <c r="B778" s="228" t="s">
        <v>559</v>
      </c>
      <c r="C778" s="162">
        <f>+'2.2.3.5.CantidadCap'!C181</f>
        <v>0</v>
      </c>
      <c r="D778" s="162">
        <f>+'2.2.3.5.CantidadCap'!D181</f>
        <v>0</v>
      </c>
      <c r="E778" s="162">
        <f>+'2.2.3.5.CantidadCap'!E181</f>
        <v>0</v>
      </c>
      <c r="F778" s="162">
        <f>+'2.2.3.5.CantidadCap'!F181</f>
        <v>0</v>
      </c>
      <c r="G778" s="162">
        <f>+'2.2.3.5.CantidadCap'!G181</f>
        <v>0</v>
      </c>
      <c r="H778" s="162">
        <f>+'2.2.3.5.CantidadCap'!H181</f>
        <v>0</v>
      </c>
      <c r="I778" s="162">
        <f>+'2.2.3.5.CantidadCap'!I181</f>
        <v>0</v>
      </c>
      <c r="J778" s="162">
        <f>+'2.2.3.5.CantidadCap'!J181</f>
        <v>0</v>
      </c>
      <c r="K778" s="162">
        <f>+'2.2.3.5.CantidadCap'!K181</f>
        <v>0</v>
      </c>
      <c r="L778" s="162">
        <f>+'2.2.3.5.CantidadCap'!L181</f>
        <v>842692.54245266563</v>
      </c>
      <c r="M778" s="162">
        <f>+'2.2.3.5.CantidadCap'!M181</f>
        <v>783477.45749019831</v>
      </c>
      <c r="N778" s="162">
        <f>+'2.2.3.5.CantidadCap'!N181</f>
        <v>663844.41973005282</v>
      </c>
    </row>
    <row r="779" spans="2:14" x14ac:dyDescent="0.2">
      <c r="B779" s="228" t="s">
        <v>560</v>
      </c>
      <c r="C779" s="162">
        <f>+'2.2.3.5.CantidadCap'!C182</f>
        <v>0</v>
      </c>
      <c r="D779" s="162">
        <f>+'2.2.3.5.CantidadCap'!D182</f>
        <v>0</v>
      </c>
      <c r="E779" s="162">
        <f>+'2.2.3.5.CantidadCap'!E182</f>
        <v>0</v>
      </c>
      <c r="F779" s="162">
        <f>+'2.2.3.5.CantidadCap'!F182</f>
        <v>0</v>
      </c>
      <c r="G779" s="162">
        <f>+'2.2.3.5.CantidadCap'!G182</f>
        <v>0</v>
      </c>
      <c r="H779" s="162">
        <f>+'2.2.3.5.CantidadCap'!H182</f>
        <v>0</v>
      </c>
      <c r="I779" s="162">
        <f>+'2.2.3.5.CantidadCap'!I182</f>
        <v>0</v>
      </c>
      <c r="J779" s="162">
        <f>+'2.2.3.5.CantidadCap'!J182</f>
        <v>0</v>
      </c>
      <c r="K779" s="162">
        <f>+'2.2.3.5.CantidadCap'!K182</f>
        <v>0</v>
      </c>
      <c r="L779" s="162">
        <f>+'2.2.3.5.CantidadCap'!L182</f>
        <v>3160097.0341974963</v>
      </c>
      <c r="M779" s="162">
        <f>+'2.2.3.5.CantidadCap'!M182</f>
        <v>2938040.4655882437</v>
      </c>
      <c r="N779" s="162">
        <f>+'2.2.3.5.CantidadCap'!N182</f>
        <v>2489416.5739876982</v>
      </c>
    </row>
    <row r="780" spans="2:14" x14ac:dyDescent="0.2">
      <c r="B780" s="228" t="s">
        <v>559</v>
      </c>
      <c r="C780" s="162">
        <f>+'2.2.3.5.CantidadCap'!C183</f>
        <v>0</v>
      </c>
      <c r="D780" s="162">
        <f>+'2.2.3.5.CantidadCap'!D183</f>
        <v>0</v>
      </c>
      <c r="E780" s="162">
        <f>+'2.2.3.5.CantidadCap'!E183</f>
        <v>0</v>
      </c>
      <c r="F780" s="162">
        <f>+'2.2.3.5.CantidadCap'!F183</f>
        <v>0</v>
      </c>
      <c r="G780" s="162">
        <f>+'2.2.3.5.CantidadCap'!G183</f>
        <v>0</v>
      </c>
      <c r="H780" s="162">
        <f>+'2.2.3.5.CantidadCap'!H183</f>
        <v>0</v>
      </c>
      <c r="I780" s="162">
        <f>+'2.2.3.5.CantidadCap'!I183</f>
        <v>0</v>
      </c>
      <c r="J780" s="162">
        <f>+'2.2.3.5.CantidadCap'!J183</f>
        <v>0</v>
      </c>
      <c r="K780" s="162">
        <f>+'2.2.3.5.CantidadCap'!K183</f>
        <v>0</v>
      </c>
      <c r="L780" s="162">
        <f>+'2.2.3.5.CantidadCap'!L183</f>
        <v>842692.54245266563</v>
      </c>
      <c r="M780" s="162">
        <f>+'2.2.3.5.CantidadCap'!M183</f>
        <v>783477.45749019831</v>
      </c>
      <c r="N780" s="162">
        <f>+'2.2.3.5.CantidadCap'!N183</f>
        <v>663844.41973005282</v>
      </c>
    </row>
    <row r="781" spans="2:14" x14ac:dyDescent="0.2">
      <c r="B781" s="228" t="s">
        <v>556</v>
      </c>
      <c r="C781" s="162">
        <f>+'2.2.3.5.CantidadCap'!C184</f>
        <v>0</v>
      </c>
      <c r="D781" s="162">
        <f>+'2.2.3.5.CantidadCap'!D184</f>
        <v>0</v>
      </c>
      <c r="E781" s="162">
        <f>+'2.2.3.5.CantidadCap'!E184</f>
        <v>0</v>
      </c>
      <c r="F781" s="162">
        <f>+'2.2.3.5.CantidadCap'!F184</f>
        <v>0</v>
      </c>
      <c r="G781" s="162">
        <f>+'2.2.3.5.CantidadCap'!G184</f>
        <v>0</v>
      </c>
      <c r="H781" s="162">
        <f>+'2.2.3.5.CantidadCap'!H184</f>
        <v>0</v>
      </c>
      <c r="I781" s="162">
        <f>+'2.2.3.5.CantidadCap'!I184</f>
        <v>0</v>
      </c>
      <c r="J781" s="162">
        <f>+'2.2.3.5.CantidadCap'!J184</f>
        <v>0</v>
      </c>
      <c r="K781" s="162">
        <f>+'2.2.3.5.CantidadCap'!K184</f>
        <v>0</v>
      </c>
      <c r="L781" s="162">
        <f>+'2.2.3.5.CantidadCap'!L184</f>
        <v>167120.51623159836</v>
      </c>
      <c r="M781" s="162">
        <f>+'2.2.3.5.CantidadCap'!M184</f>
        <v>155377.14000707056</v>
      </c>
      <c r="N781" s="162">
        <f>+'2.2.3.5.CantidadCap'!N184</f>
        <v>131651.83804742631</v>
      </c>
    </row>
    <row r="782" spans="2:14" x14ac:dyDescent="0.2">
      <c r="B782" s="228" t="s">
        <v>561</v>
      </c>
      <c r="C782" s="162">
        <f>+'2.2.3.5.CantidadCap'!C185</f>
        <v>0</v>
      </c>
      <c r="D782" s="162">
        <f>+'2.2.3.5.CantidadCap'!D185</f>
        <v>0</v>
      </c>
      <c r="E782" s="162">
        <f>+'2.2.3.5.CantidadCap'!E185</f>
        <v>0</v>
      </c>
      <c r="F782" s="162">
        <f>+'2.2.3.5.CantidadCap'!F185</f>
        <v>0</v>
      </c>
      <c r="G782" s="162">
        <f>+'2.2.3.5.CantidadCap'!G185</f>
        <v>0</v>
      </c>
      <c r="H782" s="162">
        <f>+'2.2.3.5.CantidadCap'!H185</f>
        <v>0</v>
      </c>
      <c r="I782" s="162">
        <f>+'2.2.3.5.CantidadCap'!I185</f>
        <v>0</v>
      </c>
      <c r="J782" s="162">
        <f>+'2.2.3.5.CantidadCap'!J185</f>
        <v>0</v>
      </c>
      <c r="K782" s="162">
        <f>+'2.2.3.5.CantidadCap'!K185</f>
        <v>0</v>
      </c>
      <c r="L782" s="162">
        <f>+'2.2.3.5.CantidadCap'!L185</f>
        <v>587453.93584440637</v>
      </c>
      <c r="M782" s="162">
        <f>+'2.2.3.5.CantidadCap'!M185</f>
        <v>546174.18911576329</v>
      </c>
      <c r="N782" s="162">
        <f>+'2.2.3.5.CantidadCap'!N185</f>
        <v>462776.1579848926</v>
      </c>
    </row>
    <row r="783" spans="2:14" x14ac:dyDescent="0.2">
      <c r="B783" s="228" t="s">
        <v>418</v>
      </c>
      <c r="C783" s="162">
        <f>+'2.2.3.5.CantidadCap'!C186</f>
        <v>0</v>
      </c>
      <c r="D783" s="162">
        <f>+'2.2.3.5.CantidadCap'!D186</f>
        <v>0</v>
      </c>
      <c r="E783" s="162">
        <f>+'2.2.3.5.CantidadCap'!E186</f>
        <v>0</v>
      </c>
      <c r="F783" s="162">
        <f>+'2.2.3.5.CantidadCap'!F186</f>
        <v>0</v>
      </c>
      <c r="G783" s="162">
        <f>+'2.2.3.5.CantidadCap'!G186</f>
        <v>0</v>
      </c>
      <c r="H783" s="162">
        <f>+'2.2.3.5.CantidadCap'!H186</f>
        <v>0</v>
      </c>
      <c r="I783" s="162">
        <f>+'2.2.3.5.CantidadCap'!I186</f>
        <v>0</v>
      </c>
      <c r="J783" s="162">
        <f>+'2.2.3.5.CantidadCap'!J186</f>
        <v>0</v>
      </c>
      <c r="K783" s="162">
        <f>+'2.2.3.5.CantidadCap'!K186</f>
        <v>0</v>
      </c>
      <c r="L783" s="162">
        <f>+'2.2.3.5.CantidadCap'!L186</f>
        <v>173197.6259127474</v>
      </c>
      <c r="M783" s="162">
        <f>+'2.2.3.5.CantidadCap'!M186</f>
        <v>161027.21782550952</v>
      </c>
      <c r="N783" s="162">
        <f>+'2.2.3.5.CantidadCap'!N186</f>
        <v>136439.17761278729</v>
      </c>
    </row>
    <row r="784" spans="2:14" x14ac:dyDescent="0.2">
      <c r="B784" s="228" t="s">
        <v>562</v>
      </c>
      <c r="C784" s="162">
        <f>+'2.2.3.5.CantidadCap'!C187</f>
        <v>0</v>
      </c>
      <c r="D784" s="162">
        <f>+'2.2.3.5.CantidadCap'!D187</f>
        <v>0</v>
      </c>
      <c r="E784" s="162">
        <f>+'2.2.3.5.CantidadCap'!E187</f>
        <v>0</v>
      </c>
      <c r="F784" s="162">
        <f>+'2.2.3.5.CantidadCap'!F187</f>
        <v>0</v>
      </c>
      <c r="G784" s="162">
        <f>+'2.2.3.5.CantidadCap'!G187</f>
        <v>0</v>
      </c>
      <c r="H784" s="162">
        <f>+'2.2.3.5.CantidadCap'!H187</f>
        <v>0</v>
      </c>
      <c r="I784" s="162">
        <f>+'2.2.3.5.CantidadCap'!I187</f>
        <v>0</v>
      </c>
      <c r="J784" s="162">
        <f>+'2.2.3.5.CantidadCap'!J187</f>
        <v>0</v>
      </c>
      <c r="K784" s="162">
        <f>+'2.2.3.5.CantidadCap'!K187</f>
        <v>0</v>
      </c>
      <c r="L784" s="162">
        <f>+'2.2.3.5.CantidadCap'!L187</f>
        <v>364626.58086894191</v>
      </c>
      <c r="M784" s="162">
        <f>+'2.2.3.5.CantidadCap'!M187</f>
        <v>339004.66910633584</v>
      </c>
      <c r="N784" s="162">
        <f>+'2.2.3.5.CantidadCap'!N187</f>
        <v>287240.37392165745</v>
      </c>
    </row>
    <row r="785" spans="2:14" x14ac:dyDescent="0.2">
      <c r="B785" s="228" t="s">
        <v>563</v>
      </c>
      <c r="C785" s="162">
        <f>+'2.2.3.5.CantidadCap'!C188</f>
        <v>0</v>
      </c>
      <c r="D785" s="162">
        <f>+'2.2.3.5.CantidadCap'!D188</f>
        <v>0</v>
      </c>
      <c r="E785" s="162">
        <f>+'2.2.3.5.CantidadCap'!E188</f>
        <v>0</v>
      </c>
      <c r="F785" s="162">
        <f>+'2.2.3.5.CantidadCap'!F188</f>
        <v>0</v>
      </c>
      <c r="G785" s="162">
        <f>+'2.2.3.5.CantidadCap'!G188</f>
        <v>0</v>
      </c>
      <c r="H785" s="162">
        <f>+'2.2.3.5.CantidadCap'!H188</f>
        <v>0</v>
      </c>
      <c r="I785" s="162">
        <f>+'2.2.3.5.CantidadCap'!I188</f>
        <v>0</v>
      </c>
      <c r="J785" s="162">
        <f>+'2.2.3.5.CantidadCap'!J188</f>
        <v>0</v>
      </c>
      <c r="K785" s="162">
        <f>+'2.2.3.5.CantidadCap'!K188</f>
        <v>0</v>
      </c>
      <c r="L785" s="162">
        <f>+'2.2.3.5.CantidadCap'!L188</f>
        <v>0</v>
      </c>
      <c r="M785" s="162">
        <f>+'2.2.3.5.CantidadCap'!M188</f>
        <v>546007.16212501738</v>
      </c>
      <c r="N785" s="162">
        <f>+'2.2.3.5.CantidadCap'!N188</f>
        <v>506957.98900912073</v>
      </c>
    </row>
    <row r="786" spans="2:14" x14ac:dyDescent="0.2">
      <c r="B786" s="228" t="s">
        <v>564</v>
      </c>
      <c r="C786" s="162">
        <f>+'2.2.3.5.CantidadCap'!C189</f>
        <v>0</v>
      </c>
      <c r="D786" s="162">
        <f>+'2.2.3.5.CantidadCap'!D189</f>
        <v>0</v>
      </c>
      <c r="E786" s="162">
        <f>+'2.2.3.5.CantidadCap'!E189</f>
        <v>0</v>
      </c>
      <c r="F786" s="162">
        <f>+'2.2.3.5.CantidadCap'!F189</f>
        <v>0</v>
      </c>
      <c r="G786" s="162">
        <f>+'2.2.3.5.CantidadCap'!G189</f>
        <v>0</v>
      </c>
      <c r="H786" s="162">
        <f>+'2.2.3.5.CantidadCap'!H189</f>
        <v>0</v>
      </c>
      <c r="I786" s="162">
        <f>+'2.2.3.5.CantidadCap'!I189</f>
        <v>0</v>
      </c>
      <c r="J786" s="162">
        <f>+'2.2.3.5.CantidadCap'!J189</f>
        <v>0</v>
      </c>
      <c r="K786" s="162">
        <f>+'2.2.3.5.CantidadCap'!K189</f>
        <v>0</v>
      </c>
      <c r="L786" s="162">
        <f>+'2.2.3.5.CantidadCap'!L189</f>
        <v>0</v>
      </c>
      <c r="M786" s="162">
        <f>+'2.2.3.5.CantidadCap'!M189</f>
        <v>40623.690766779779</v>
      </c>
      <c r="N786" s="162">
        <f>+'2.2.3.5.CantidadCap'!N189</f>
        <v>37718.37808336223</v>
      </c>
    </row>
    <row r="787" spans="2:14" x14ac:dyDescent="0.2">
      <c r="B787" s="227" t="s">
        <v>319</v>
      </c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</row>
    <row r="788" spans="2:14" x14ac:dyDescent="0.2">
      <c r="B788" s="228" t="s">
        <v>322</v>
      </c>
      <c r="C788" s="162">
        <f>+'2.2.3.5.CantidadCap'!C191</f>
        <v>0</v>
      </c>
      <c r="D788" s="162">
        <f>+'2.2.3.5.CantidadCap'!D191</f>
        <v>0</v>
      </c>
      <c r="E788" s="162">
        <f>+'2.2.3.5.CantidadCap'!E191</f>
        <v>0</v>
      </c>
      <c r="F788" s="162">
        <f>+'2.2.3.5.CantidadCap'!F191</f>
        <v>0</v>
      </c>
      <c r="G788" s="162">
        <f>+'2.2.3.5.CantidadCap'!G191</f>
        <v>0</v>
      </c>
      <c r="H788" s="162">
        <f>+'2.2.3.5.CantidadCap'!H191</f>
        <v>0</v>
      </c>
      <c r="I788" s="162">
        <f>+'2.2.3.5.CantidadCap'!I191</f>
        <v>0</v>
      </c>
      <c r="J788" s="162">
        <f>+'2.2.3.5.CantidadCap'!J191</f>
        <v>0</v>
      </c>
      <c r="K788" s="162">
        <f>+'2.2.3.5.CantidadCap'!K191</f>
        <v>0</v>
      </c>
      <c r="L788" s="162">
        <f>+'2.2.3.5.CantidadCap'!L191</f>
        <v>0</v>
      </c>
      <c r="M788" s="162">
        <f>+'2.2.3.5.CantidadCap'!M191</f>
        <v>0</v>
      </c>
      <c r="N788" s="162">
        <f>+'2.2.3.5.CantidadCap'!N191</f>
        <v>784966.47898500436</v>
      </c>
    </row>
    <row r="789" spans="2:14" x14ac:dyDescent="0.2">
      <c r="B789" s="229" t="s">
        <v>323</v>
      </c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</row>
    <row r="790" spans="2:14" x14ac:dyDescent="0.2">
      <c r="B790" s="225" t="s">
        <v>324</v>
      </c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</row>
    <row r="791" spans="2:14" x14ac:dyDescent="0.2">
      <c r="B791" s="226" t="s">
        <v>325</v>
      </c>
      <c r="C791" s="162">
        <f>+'2.2.3.5.CantidadCap'!C194</f>
        <v>9468.75</v>
      </c>
      <c r="D791" s="162">
        <f>+'2.2.3.5.CantidadCap'!D194</f>
        <v>7791.558883320261</v>
      </c>
      <c r="E791" s="162">
        <f>+'2.2.3.5.CantidadCap'!E194</f>
        <v>4589.9252332162969</v>
      </c>
      <c r="F791" s="162">
        <f>+'2.2.3.5.CantidadCap'!F194</f>
        <v>1532.7413498960361</v>
      </c>
      <c r="G791" s="162">
        <f>+'2.2.3.5.CantidadCap'!G194</f>
        <v>0</v>
      </c>
      <c r="H791" s="162">
        <f>+'2.2.3.5.CantidadCap'!H194</f>
        <v>0</v>
      </c>
      <c r="I791" s="162">
        <f>+'2.2.3.5.CantidadCap'!I194</f>
        <v>0</v>
      </c>
      <c r="J791" s="162">
        <f>+'2.2.3.5.CantidadCap'!J194</f>
        <v>0</v>
      </c>
      <c r="K791" s="162">
        <f>+'2.2.3.5.CantidadCap'!K194</f>
        <v>0</v>
      </c>
      <c r="L791" s="162">
        <f>+'2.2.3.5.CantidadCap'!L194</f>
        <v>0</v>
      </c>
      <c r="M791" s="162">
        <f>+'2.2.3.5.CantidadCap'!M194</f>
        <v>0</v>
      </c>
      <c r="N791" s="162">
        <f>+'2.2.3.5.CantidadCap'!N194</f>
        <v>0</v>
      </c>
    </row>
    <row r="792" spans="2:14" x14ac:dyDescent="0.2">
      <c r="B792" s="245" t="s">
        <v>326</v>
      </c>
      <c r="C792" s="162">
        <f>+'2.2.3.5.CantidadCap'!C195</f>
        <v>0</v>
      </c>
      <c r="D792" s="162">
        <f>+'2.2.3.5.CantidadCap'!D195</f>
        <v>1222958.7026853324</v>
      </c>
      <c r="E792" s="162">
        <f>+'2.2.3.5.CantidadCap'!E195</f>
        <v>747407.92598537658</v>
      </c>
      <c r="F792" s="162">
        <f>+'2.2.3.5.CantidadCap'!F195</f>
        <v>312840.92237269238</v>
      </c>
      <c r="G792" s="162">
        <f>+'2.2.3.5.CantidadCap'!G195</f>
        <v>511143.09651126596</v>
      </c>
      <c r="H792" s="162">
        <f>+'2.2.3.5.CantidadCap'!H195</f>
        <v>511143.09651126596</v>
      </c>
      <c r="I792" s="162">
        <f>+'2.2.3.5.CantidadCap'!I195</f>
        <v>511143.09651126596</v>
      </c>
      <c r="J792" s="162">
        <f>+'2.2.3.5.CantidadCap'!J195</f>
        <v>1687541.4610817793</v>
      </c>
      <c r="K792" s="162">
        <f>+'2.2.3.5.CantidadCap'!K195</f>
        <v>1687541.4610817793</v>
      </c>
      <c r="L792" s="162">
        <f>+'2.2.3.5.CantidadCap'!L195</f>
        <v>1998870.441369829</v>
      </c>
      <c r="M792" s="162">
        <f>+'2.2.3.5.CantidadCap'!M195</f>
        <v>645559.72906933376</v>
      </c>
      <c r="N792" s="162">
        <f>+'2.2.3.5.CantidadCap'!N195</f>
        <v>29308.192862347612</v>
      </c>
    </row>
    <row r="793" spans="2:14" x14ac:dyDescent="0.2">
      <c r="B793" s="226" t="s">
        <v>319</v>
      </c>
      <c r="C793" s="162">
        <f>+'2.2.3.5.CantidadCap'!C196</f>
        <v>0</v>
      </c>
      <c r="D793" s="162">
        <f>+'2.2.3.5.CantidadCap'!D196</f>
        <v>0</v>
      </c>
      <c r="E793" s="162">
        <f>+'2.2.3.5.CantidadCap'!E196</f>
        <v>0</v>
      </c>
      <c r="F793" s="162">
        <f>+'2.2.3.5.CantidadCap'!F196</f>
        <v>106552.46217514777</v>
      </c>
      <c r="G793" s="162">
        <f>+'2.2.3.5.CantidadCap'!G196</f>
        <v>90028.036908879105</v>
      </c>
      <c r="H793" s="162">
        <f>+'2.2.3.5.CantidadCap'!H196</f>
        <v>90028.036908879105</v>
      </c>
      <c r="I793" s="162">
        <f>+'2.2.3.5.CantidadCap'!I196</f>
        <v>90028.036908879105</v>
      </c>
      <c r="J793" s="162">
        <f>+'2.2.3.5.CantidadCap'!J196</f>
        <v>55371.615687347257</v>
      </c>
      <c r="K793" s="162">
        <f>+'2.2.3.5.CantidadCap'!K196</f>
        <v>55371.615687347257</v>
      </c>
      <c r="L793" s="162">
        <f>+'2.2.3.5.CantidadCap'!L196</f>
        <v>18619.809866042036</v>
      </c>
      <c r="M793" s="162">
        <f>+'2.2.3.5.CantidadCap'!M196</f>
        <v>0</v>
      </c>
      <c r="N793" s="162">
        <f>+'2.2.3.5.CantidadCap'!N196</f>
        <v>0</v>
      </c>
    </row>
    <row r="794" spans="2:14" x14ac:dyDescent="0.2">
      <c r="B794" s="226" t="s">
        <v>488</v>
      </c>
      <c r="C794" s="162">
        <f>+'2.2.3.5.CantidadCap'!C197</f>
        <v>0</v>
      </c>
      <c r="D794" s="162">
        <f>+'2.2.3.5.CantidadCap'!D197</f>
        <v>0</v>
      </c>
      <c r="E794" s="162">
        <f>+'2.2.3.5.CantidadCap'!E197</f>
        <v>0</v>
      </c>
      <c r="F794" s="162">
        <f>+'2.2.3.5.CantidadCap'!F197</f>
        <v>0</v>
      </c>
      <c r="G794" s="162">
        <f>+'2.2.3.5.CantidadCap'!G197</f>
        <v>0</v>
      </c>
      <c r="H794" s="162">
        <f>+'2.2.3.5.CantidadCap'!H197</f>
        <v>0</v>
      </c>
      <c r="I794" s="162">
        <f>+'2.2.3.5.CantidadCap'!I197</f>
        <v>0</v>
      </c>
      <c r="J794" s="162">
        <f>+'2.2.3.5.CantidadCap'!J197</f>
        <v>0</v>
      </c>
      <c r="K794" s="162">
        <f>+'2.2.3.5.CantidadCap'!K197</f>
        <v>0</v>
      </c>
      <c r="L794" s="162">
        <f>+'2.2.3.5.CantidadCap'!L197</f>
        <v>0</v>
      </c>
      <c r="M794" s="162">
        <f>+'2.2.3.5.CantidadCap'!M197</f>
        <v>537179.38738903846</v>
      </c>
      <c r="N794" s="162">
        <f>+'2.2.3.5.CantidadCap'!N197</f>
        <v>526187.65281797061</v>
      </c>
    </row>
    <row r="795" spans="2:14" x14ac:dyDescent="0.2">
      <c r="B795" s="226" t="s">
        <v>327</v>
      </c>
      <c r="C795" s="162">
        <f>+'2.2.3.5.CantidadCap'!C198</f>
        <v>0</v>
      </c>
      <c r="D795" s="162">
        <f>+'2.2.3.5.CantidadCap'!D198</f>
        <v>0</v>
      </c>
      <c r="E795" s="162">
        <f>+'2.2.3.5.CantidadCap'!E198</f>
        <v>0</v>
      </c>
      <c r="F795" s="162">
        <f>+'2.2.3.5.CantidadCap'!F198</f>
        <v>0</v>
      </c>
      <c r="G795" s="162">
        <f>+'2.2.3.5.CantidadCap'!G198</f>
        <v>0</v>
      </c>
      <c r="H795" s="162">
        <f>+'2.2.3.5.CantidadCap'!H198</f>
        <v>0</v>
      </c>
      <c r="I795" s="162">
        <f>+'2.2.3.5.CantidadCap'!I198</f>
        <v>0</v>
      </c>
      <c r="J795" s="162">
        <f>+'2.2.3.5.CantidadCap'!J198</f>
        <v>6251487.7736756792</v>
      </c>
      <c r="K795" s="162">
        <f>+'2.2.3.5.CantidadCap'!K198</f>
        <v>6251487.7736756792</v>
      </c>
      <c r="L795" s="162">
        <f>+'2.2.3.5.CantidadCap'!L198</f>
        <v>5965240.0206356179</v>
      </c>
      <c r="M795" s="162">
        <f>+'2.2.3.5.CantidadCap'!M198</f>
        <v>5478495.8457359727</v>
      </c>
      <c r="N795" s="162">
        <f>+'2.2.3.5.CantidadCap'!N198</f>
        <v>5184361.0795664079</v>
      </c>
    </row>
    <row r="796" spans="2:14" x14ac:dyDescent="0.2">
      <c r="B796" s="226" t="s">
        <v>440</v>
      </c>
      <c r="C796" s="162">
        <f>+'2.2.3.5.CantidadCap'!C199</f>
        <v>0</v>
      </c>
      <c r="D796" s="162">
        <f>+'2.2.3.5.CantidadCap'!D199</f>
        <v>0</v>
      </c>
      <c r="E796" s="162">
        <f>+'2.2.3.5.CantidadCap'!E199</f>
        <v>0</v>
      </c>
      <c r="F796" s="162">
        <f>+'2.2.3.5.CantidadCap'!F199</f>
        <v>0</v>
      </c>
      <c r="G796" s="162">
        <f>+'2.2.3.5.CantidadCap'!G199</f>
        <v>0</v>
      </c>
      <c r="H796" s="162">
        <f>+'2.2.3.5.CantidadCap'!H199</f>
        <v>0</v>
      </c>
      <c r="I796" s="162">
        <f>+'2.2.3.5.CantidadCap'!I199</f>
        <v>0</v>
      </c>
      <c r="J796" s="162">
        <f>+'2.2.3.5.CantidadCap'!J199</f>
        <v>412858.5242905214</v>
      </c>
      <c r="K796" s="162">
        <f>+'2.2.3.5.CantidadCap'!K199</f>
        <v>412858.5242905214</v>
      </c>
      <c r="L796" s="162">
        <f>+'2.2.3.5.CantidadCap'!L199</f>
        <v>393954.25235076982</v>
      </c>
      <c r="M796" s="162">
        <f>+'2.2.3.5.CantidadCap'!M199</f>
        <v>361808.86727903044</v>
      </c>
      <c r="N796" s="162">
        <f>+'2.2.3.5.CantidadCap'!N199</f>
        <v>342383.72403318464</v>
      </c>
    </row>
    <row r="797" spans="2:14" x14ac:dyDescent="0.2">
      <c r="B797" s="226" t="s">
        <v>489</v>
      </c>
      <c r="C797" s="162">
        <f>+'2.2.3.5.CantidadCap'!C200</f>
        <v>0</v>
      </c>
      <c r="D797" s="162">
        <f>+'2.2.3.5.CantidadCap'!D200</f>
        <v>0</v>
      </c>
      <c r="E797" s="162">
        <f>+'2.2.3.5.CantidadCap'!E200</f>
        <v>0</v>
      </c>
      <c r="F797" s="162">
        <f>+'2.2.3.5.CantidadCap'!F200</f>
        <v>0</v>
      </c>
      <c r="G797" s="162">
        <f>+'2.2.3.5.CantidadCap'!G200</f>
        <v>0</v>
      </c>
      <c r="H797" s="162">
        <f>+'2.2.3.5.CantidadCap'!H200</f>
        <v>0</v>
      </c>
      <c r="I797" s="162">
        <f>+'2.2.3.5.CantidadCap'!I200</f>
        <v>0</v>
      </c>
      <c r="J797" s="162">
        <f>+'2.2.3.5.CantidadCap'!J200</f>
        <v>6086.8611642667784</v>
      </c>
      <c r="K797" s="162">
        <f>+'2.2.3.5.CantidadCap'!K200</f>
        <v>6086.8611642667784</v>
      </c>
      <c r="L797" s="162">
        <f>+'2.2.3.5.CantidadCap'!L200</f>
        <v>5811.5983078013578</v>
      </c>
      <c r="M797" s="162">
        <f>+'2.2.3.5.CantidadCap'!M200</f>
        <v>5344.3648024002578</v>
      </c>
      <c r="N797" s="162">
        <f>+'2.2.3.5.CantidadCap'!N200</f>
        <v>5064.6639690467746</v>
      </c>
    </row>
    <row r="798" spans="2:14" x14ac:dyDescent="0.2">
      <c r="B798" s="226" t="s">
        <v>444</v>
      </c>
      <c r="C798" s="162">
        <f>+'2.2.3.5.CantidadCap'!C201</f>
        <v>0</v>
      </c>
      <c r="D798" s="162">
        <f>+'2.2.3.5.CantidadCap'!D201</f>
        <v>0</v>
      </c>
      <c r="E798" s="162">
        <f>+'2.2.3.5.CantidadCap'!E201</f>
        <v>0</v>
      </c>
      <c r="F798" s="162">
        <f>+'2.2.3.5.CantidadCap'!F201</f>
        <v>0</v>
      </c>
      <c r="G798" s="162">
        <f>+'2.2.3.5.CantidadCap'!G201</f>
        <v>0</v>
      </c>
      <c r="H798" s="162">
        <f>+'2.2.3.5.CantidadCap'!H201</f>
        <v>0</v>
      </c>
      <c r="I798" s="162">
        <f>+'2.2.3.5.CantidadCap'!I201</f>
        <v>0</v>
      </c>
      <c r="J798" s="162">
        <f>+'2.2.3.5.CantidadCap'!J201</f>
        <v>61433.099780636403</v>
      </c>
      <c r="K798" s="162">
        <f>+'2.2.3.5.CantidadCap'!K201</f>
        <v>61433.099780636403</v>
      </c>
      <c r="L798" s="162">
        <f>+'2.2.3.5.CantidadCap'!L201</f>
        <v>58620.155500629669</v>
      </c>
      <c r="M798" s="162">
        <f>+'2.2.3.5.CantidadCap'!M201</f>
        <v>53836.941560714695</v>
      </c>
      <c r="N798" s="162">
        <f>+'2.2.3.5.CantidadCap'!N201</f>
        <v>50946.491944042944</v>
      </c>
    </row>
    <row r="799" spans="2:14" x14ac:dyDescent="0.2">
      <c r="B799" s="226" t="s">
        <v>316</v>
      </c>
      <c r="C799" s="162">
        <f>+'2.2.3.5.CantidadCap'!C202</f>
        <v>0</v>
      </c>
      <c r="D799" s="162">
        <f>+'2.2.3.5.CantidadCap'!D202</f>
        <v>0</v>
      </c>
      <c r="E799" s="162">
        <f>+'2.2.3.5.CantidadCap'!E202</f>
        <v>0</v>
      </c>
      <c r="F799" s="162">
        <f>+'2.2.3.5.CantidadCap'!F202</f>
        <v>0</v>
      </c>
      <c r="G799" s="162">
        <f>+'2.2.3.5.CantidadCap'!G202</f>
        <v>0</v>
      </c>
      <c r="H799" s="162">
        <f>+'2.2.3.5.CantidadCap'!H202</f>
        <v>0</v>
      </c>
      <c r="I799" s="162">
        <f>+'2.2.3.5.CantidadCap'!I202</f>
        <v>0</v>
      </c>
      <c r="J799" s="162">
        <f>+'2.2.3.5.CantidadCap'!J202</f>
        <v>0</v>
      </c>
      <c r="K799" s="162">
        <f>+'2.2.3.5.CantidadCap'!K202</f>
        <v>0</v>
      </c>
      <c r="L799" s="162">
        <f>+'2.2.3.5.CantidadCap'!L202</f>
        <v>816129.58375255775</v>
      </c>
      <c r="M799" s="162">
        <f>+'2.2.3.5.CantidadCap'!M202</f>
        <v>787521.50730026467</v>
      </c>
      <c r="N799" s="162">
        <f>+'2.2.3.5.CantidadCap'!N202</f>
        <v>745665.88211247465</v>
      </c>
    </row>
    <row r="800" spans="2:14" x14ac:dyDescent="0.2">
      <c r="B800" s="225" t="s">
        <v>317</v>
      </c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</row>
    <row r="801" spans="2:14" x14ac:dyDescent="0.2">
      <c r="B801" s="226" t="s">
        <v>318</v>
      </c>
      <c r="C801" s="162">
        <f>+'2.2.3.5.CantidadCap'!C204</f>
        <v>826371.86</v>
      </c>
      <c r="D801" s="162">
        <f>+'2.2.3.5.CantidadCap'!D204</f>
        <v>773381.36110007903</v>
      </c>
      <c r="E801" s="162">
        <f>+'2.2.3.5.CantidadCap'!E204</f>
        <v>681238.26869849442</v>
      </c>
      <c r="F801" s="162">
        <f>+'2.2.3.5.CantidadCap'!F204</f>
        <v>603451.91910031706</v>
      </c>
      <c r="G801" s="162">
        <f>+'2.2.3.5.CantidadCap'!G204</f>
        <v>532886.34908551187</v>
      </c>
      <c r="H801" s="162">
        <f>+'2.2.3.5.CantidadCap'!H204</f>
        <v>532886.34908551187</v>
      </c>
      <c r="I801" s="162">
        <f>+'2.2.3.5.CantidadCap'!I204</f>
        <v>532886.34908551187</v>
      </c>
      <c r="J801" s="162">
        <f>+'2.2.3.5.CantidadCap'!J204</f>
        <v>461978.85206125886</v>
      </c>
      <c r="K801" s="162">
        <f>+'2.2.3.5.CantidadCap'!K204</f>
        <v>461978.85206125886</v>
      </c>
      <c r="L801" s="162">
        <f>+'2.2.3.5.CantidadCap'!L204</f>
        <v>378899.99883215316</v>
      </c>
      <c r="M801" s="162">
        <f>+'2.2.3.5.CantidadCap'!M204</f>
        <v>293286.94522578683</v>
      </c>
      <c r="N801" s="162">
        <f>+'2.2.3.5.CantidadCap'!N204</f>
        <v>209796.76555793977</v>
      </c>
    </row>
    <row r="802" spans="2:14" x14ac:dyDescent="0.2">
      <c r="B802" s="226" t="s">
        <v>299</v>
      </c>
      <c r="C802" s="162">
        <f>+'2.2.3.5.CantidadCap'!C205</f>
        <v>0</v>
      </c>
      <c r="D802" s="162">
        <f>+'2.2.3.5.CantidadCap'!D205</f>
        <v>0</v>
      </c>
      <c r="E802" s="162">
        <f>+'2.2.3.5.CantidadCap'!E205</f>
        <v>0</v>
      </c>
      <c r="F802" s="162">
        <f>+'2.2.3.5.CantidadCap'!F205</f>
        <v>0</v>
      </c>
      <c r="G802" s="162">
        <f>+'2.2.3.5.CantidadCap'!G205</f>
        <v>0</v>
      </c>
      <c r="H802" s="162">
        <f>+'2.2.3.5.CantidadCap'!H205</f>
        <v>0</v>
      </c>
      <c r="I802" s="162">
        <f>+'2.2.3.5.CantidadCap'!I205</f>
        <v>0</v>
      </c>
      <c r="J802" s="162">
        <f>+'2.2.3.5.CantidadCap'!J205</f>
        <v>0</v>
      </c>
      <c r="K802" s="162">
        <f>+'2.2.3.5.CantidadCap'!K205</f>
        <v>0</v>
      </c>
      <c r="L802" s="162">
        <f>+'2.2.3.5.CantidadCap'!L205</f>
        <v>0</v>
      </c>
      <c r="M802" s="162">
        <f>+'2.2.3.5.CantidadCap'!M205</f>
        <v>0</v>
      </c>
      <c r="N802" s="162">
        <f>+'2.2.3.5.CantidadCap'!N205</f>
        <v>0</v>
      </c>
    </row>
    <row r="803" spans="2:14" x14ac:dyDescent="0.2">
      <c r="B803" s="226" t="s">
        <v>293</v>
      </c>
      <c r="C803" s="162">
        <f>+'2.2.3.5.CantidadCap'!C206</f>
        <v>5800.05</v>
      </c>
      <c r="D803" s="162">
        <f>+'2.2.3.5.CantidadCap'!D206</f>
        <v>5307.7402202480362</v>
      </c>
      <c r="E803" s="162">
        <f>+'2.2.3.5.CantidadCap'!E206</f>
        <v>4419.5910825313758</v>
      </c>
      <c r="F803" s="162">
        <f>+'2.2.3.5.CantidadCap'!F206</f>
        <v>3629.9513810372659</v>
      </c>
      <c r="G803" s="162">
        <f>+'2.2.3.5.CantidadCap'!G206</f>
        <v>2873.8061806726405</v>
      </c>
      <c r="H803" s="162">
        <f>+'2.2.3.5.CantidadCap'!H206</f>
        <v>2873.8061806726405</v>
      </c>
      <c r="I803" s="162">
        <f>+'2.2.3.5.CantidadCap'!I206</f>
        <v>2873.8061806726405</v>
      </c>
      <c r="J803" s="162">
        <f>+'2.2.3.5.CantidadCap'!J206</f>
        <v>2103.9961424077014</v>
      </c>
      <c r="K803" s="162">
        <f>+'2.2.3.5.CantidadCap'!K206</f>
        <v>2103.9961424077014</v>
      </c>
      <c r="L803" s="162">
        <f>+'2.2.3.5.CantidadCap'!L206</f>
        <v>1267.8790519907552</v>
      </c>
      <c r="M803" s="162">
        <f>+'2.2.3.5.CantidadCap'!M206</f>
        <v>419.61357150176826</v>
      </c>
      <c r="N803" s="162">
        <f>+'2.2.3.5.CantidadCap'!N206</f>
        <v>1.1544746845030135E-12</v>
      </c>
    </row>
    <row r="804" spans="2:14" x14ac:dyDescent="0.2">
      <c r="B804" s="226" t="s">
        <v>490</v>
      </c>
      <c r="C804" s="162">
        <f>+'2.2.3.5.CantidadCap'!C207</f>
        <v>0</v>
      </c>
      <c r="D804" s="162">
        <f>+'2.2.3.5.CantidadCap'!D207</f>
        <v>53075.831147383666</v>
      </c>
      <c r="E804" s="162">
        <f>+'2.2.3.5.CantidadCap'!E207</f>
        <v>49346.447174164881</v>
      </c>
      <c r="F804" s="162">
        <f>+'2.2.3.5.CantidadCap'!F207</f>
        <v>41916.904171505812</v>
      </c>
      <c r="G804" s="162">
        <f>+'2.2.3.5.CantidadCap'!G207</f>
        <v>34926.320288934628</v>
      </c>
      <c r="H804" s="162">
        <f>+'2.2.3.5.CantidadCap'!H207</f>
        <v>34926.320288934628</v>
      </c>
      <c r="I804" s="162">
        <f>+'2.2.3.5.CantidadCap'!I207</f>
        <v>34926.320288934628</v>
      </c>
      <c r="J804" s="162">
        <f>+'2.2.3.5.CantidadCap'!J207</f>
        <v>27838.874542982674</v>
      </c>
      <c r="K804" s="162">
        <f>+'2.2.3.5.CantidadCap'!K207</f>
        <v>27838.874542982674</v>
      </c>
      <c r="L804" s="162">
        <f>+'2.2.3.5.CantidadCap'!L207</f>
        <v>19949.488741688714</v>
      </c>
      <c r="M804" s="162">
        <f>+'2.2.3.5.CantidadCap'!M207</f>
        <v>11903.569746291918</v>
      </c>
      <c r="N804" s="162">
        <f>+'2.2.3.5.CantidadCap'!N207</f>
        <v>3975.0078296840206</v>
      </c>
    </row>
    <row r="805" spans="2:14" x14ac:dyDescent="0.2">
      <c r="B805" s="226" t="s">
        <v>328</v>
      </c>
      <c r="C805" s="162">
        <f>+'2.2.3.5.CantidadCap'!C208</f>
        <v>0</v>
      </c>
      <c r="D805" s="162">
        <f>+'2.2.3.5.CantidadCap'!D208</f>
        <v>0</v>
      </c>
      <c r="E805" s="162">
        <f>+'2.2.3.5.CantidadCap'!E208</f>
        <v>162854.65104266087</v>
      </c>
      <c r="F805" s="162">
        <f>+'2.2.3.5.CantidadCap'!F208</f>
        <v>151594.01731399377</v>
      </c>
      <c r="G805" s="162">
        <f>+'2.2.3.5.CantidadCap'!G208</f>
        <v>130670.98656082306</v>
      </c>
      <c r="H805" s="162">
        <f>+'2.2.3.5.CantidadCap'!H208</f>
        <v>130670.98656082306</v>
      </c>
      <c r="I805" s="162">
        <f>+'2.2.3.5.CantidadCap'!I208</f>
        <v>130670.98656082306</v>
      </c>
      <c r="J805" s="162">
        <f>+'2.2.3.5.CantidadCap'!J208</f>
        <v>109550.19885852204</v>
      </c>
      <c r="K805" s="162">
        <f>+'2.2.3.5.CantidadCap'!K208</f>
        <v>109550.19885852204</v>
      </c>
      <c r="L805" s="162">
        <f>+'2.2.3.5.CantidadCap'!L208</f>
        <v>85438.391094006045</v>
      </c>
      <c r="M805" s="162">
        <f>+'2.2.3.5.CantidadCap'!M208</f>
        <v>60719.794158490899</v>
      </c>
      <c r="N805" s="162">
        <f>+'2.2.3.5.CantidadCap'!N208</f>
        <v>36488.431269464338</v>
      </c>
    </row>
    <row r="806" spans="2:14" x14ac:dyDescent="0.2">
      <c r="B806" s="226" t="s">
        <v>321</v>
      </c>
      <c r="C806" s="162">
        <f>+'2.2.3.5.CantidadCap'!C209</f>
        <v>0</v>
      </c>
      <c r="D806" s="162">
        <f>+'2.2.3.5.CantidadCap'!D209</f>
        <v>0</v>
      </c>
      <c r="E806" s="162">
        <f>+'2.2.3.5.CantidadCap'!E209</f>
        <v>0</v>
      </c>
      <c r="F806" s="162">
        <f>+'2.2.3.5.CantidadCap'!F209</f>
        <v>556391.49167797784</v>
      </c>
      <c r="G806" s="162">
        <f>+'2.2.3.5.CantidadCap'!G209</f>
        <v>524936.07692379225</v>
      </c>
      <c r="H806" s="162">
        <f>+'2.2.3.5.CantidadCap'!H209</f>
        <v>524936.07692379225</v>
      </c>
      <c r="I806" s="162">
        <f>+'2.2.3.5.CantidadCap'!I209</f>
        <v>524936.07692379225</v>
      </c>
      <c r="J806" s="162">
        <f>+'2.2.3.5.CantidadCap'!J209</f>
        <v>455086.46757224202</v>
      </c>
      <c r="K806" s="162">
        <f>+'2.2.3.5.CantidadCap'!K209</f>
        <v>455086.46757224202</v>
      </c>
      <c r="L806" s="162">
        <f>+'2.2.3.5.CantidadCap'!L209</f>
        <v>373247.08969315869</v>
      </c>
      <c r="M806" s="162">
        <f>+'2.2.3.5.CantidadCap'!M209</f>
        <v>288911.31984145148</v>
      </c>
      <c r="N806" s="162">
        <f>+'2.2.3.5.CantidadCap'!N209</f>
        <v>206666.7522113857</v>
      </c>
    </row>
    <row r="807" spans="2:14" x14ac:dyDescent="0.2">
      <c r="B807" s="226" t="s">
        <v>329</v>
      </c>
      <c r="C807" s="162">
        <f>+'2.2.3.5.CantidadCap'!C210</f>
        <v>0</v>
      </c>
      <c r="D807" s="162">
        <f>+'2.2.3.5.CantidadCap'!D210</f>
        <v>0</v>
      </c>
      <c r="E807" s="162">
        <f>+'2.2.3.5.CantidadCap'!E210</f>
        <v>0</v>
      </c>
      <c r="F807" s="162">
        <f>+'2.2.3.5.CantidadCap'!F210</f>
        <v>0</v>
      </c>
      <c r="G807" s="162">
        <f>+'2.2.3.5.CantidadCap'!G210</f>
        <v>0</v>
      </c>
      <c r="H807" s="162">
        <f>+'2.2.3.5.CantidadCap'!H210</f>
        <v>0</v>
      </c>
      <c r="I807" s="162">
        <f>+'2.2.3.5.CantidadCap'!I210</f>
        <v>0</v>
      </c>
      <c r="J807" s="162">
        <f>+'2.2.3.5.CantidadCap'!J210</f>
        <v>226000.58858300443</v>
      </c>
      <c r="K807" s="162">
        <f>+'2.2.3.5.CantidadCap'!K210</f>
        <v>226000.58858300443</v>
      </c>
      <c r="L807" s="162">
        <f>+'2.2.3.5.CantidadCap'!L210</f>
        <v>208825.66599890255</v>
      </c>
      <c r="M807" s="162">
        <f>+'2.2.3.5.CantidadCap'!M210</f>
        <v>175895.92481771403</v>
      </c>
      <c r="N807" s="162">
        <f>+'2.2.3.5.CantidadCap'!N210</f>
        <v>144113.67489785975</v>
      </c>
    </row>
    <row r="808" spans="2:14" x14ac:dyDescent="0.2">
      <c r="B808" s="226" t="s">
        <v>330</v>
      </c>
      <c r="C808" s="162">
        <f>+'2.2.3.5.CantidadCap'!C211</f>
        <v>0</v>
      </c>
      <c r="D808" s="162">
        <f>+'2.2.3.5.CantidadCap'!D211</f>
        <v>0</v>
      </c>
      <c r="E808" s="162">
        <f>+'2.2.3.5.CantidadCap'!E211</f>
        <v>0</v>
      </c>
      <c r="F808" s="162">
        <f>+'2.2.3.5.CantidadCap'!F211</f>
        <v>0</v>
      </c>
      <c r="G808" s="162">
        <f>+'2.2.3.5.CantidadCap'!G211</f>
        <v>0</v>
      </c>
      <c r="H808" s="162">
        <f>+'2.2.3.5.CantidadCap'!H211</f>
        <v>0</v>
      </c>
      <c r="I808" s="162">
        <f>+'2.2.3.5.CantidadCap'!I211</f>
        <v>0</v>
      </c>
      <c r="J808" s="162">
        <f>+'2.2.3.5.CantidadCap'!J211</f>
        <v>56271.73864326968</v>
      </c>
      <c r="K808" s="162">
        <f>+'2.2.3.5.CantidadCap'!K211</f>
        <v>56271.73864326968</v>
      </c>
      <c r="L808" s="162">
        <f>+'2.2.3.5.CantidadCap'!L211</f>
        <v>50404.732803482446</v>
      </c>
      <c r="M808" s="162">
        <f>+'2.2.3.5.CantidadCap'!M211</f>
        <v>39015.703759355354</v>
      </c>
      <c r="N808" s="162">
        <f>+'2.2.3.5.CantidadCap'!N211</f>
        <v>27909.078763727444</v>
      </c>
    </row>
    <row r="809" spans="2:14" x14ac:dyDescent="0.2">
      <c r="B809" s="226" t="s">
        <v>331</v>
      </c>
      <c r="C809" s="162">
        <f>+'2.2.3.5.CantidadCap'!C212</f>
        <v>0</v>
      </c>
      <c r="D809" s="162">
        <f>+'2.2.3.5.CantidadCap'!D212</f>
        <v>0</v>
      </c>
      <c r="E809" s="162">
        <f>+'2.2.3.5.CantidadCap'!E212</f>
        <v>0</v>
      </c>
      <c r="F809" s="162">
        <f>+'2.2.3.5.CantidadCap'!F212</f>
        <v>0</v>
      </c>
      <c r="G809" s="162">
        <f>+'2.2.3.5.CantidadCap'!G212</f>
        <v>0</v>
      </c>
      <c r="H809" s="162">
        <f>+'2.2.3.5.CantidadCap'!H212</f>
        <v>0</v>
      </c>
      <c r="I809" s="162">
        <f>+'2.2.3.5.CantidadCap'!I212</f>
        <v>0</v>
      </c>
      <c r="J809" s="162">
        <f>+'2.2.3.5.CantidadCap'!J212</f>
        <v>50080.786367793364</v>
      </c>
      <c r="K809" s="162">
        <f>+'2.2.3.5.CantidadCap'!K212</f>
        <v>50080.786367793364</v>
      </c>
      <c r="L809" s="162">
        <f>+'2.2.3.5.CantidadCap'!L212</f>
        <v>43620.582506783692</v>
      </c>
      <c r="M809" s="162">
        <f>+'2.2.3.5.CantidadCap'!M212</f>
        <v>31000.499388748322</v>
      </c>
      <c r="N809" s="162">
        <f>+'2.2.3.5.CantidadCap'!N212</f>
        <v>18629.173681202865</v>
      </c>
    </row>
    <row r="810" spans="2:14" x14ac:dyDescent="0.2">
      <c r="B810" s="226" t="s">
        <v>332</v>
      </c>
      <c r="C810" s="162">
        <f>+'2.2.3.5.CantidadCap'!C213</f>
        <v>0</v>
      </c>
      <c r="D810" s="162">
        <f>+'2.2.3.5.CantidadCap'!D213</f>
        <v>0</v>
      </c>
      <c r="E810" s="162">
        <f>+'2.2.3.5.CantidadCap'!E213</f>
        <v>0</v>
      </c>
      <c r="F810" s="162">
        <f>+'2.2.3.5.CantidadCap'!F213</f>
        <v>0</v>
      </c>
      <c r="G810" s="162">
        <f>+'2.2.3.5.CantidadCap'!G213</f>
        <v>0</v>
      </c>
      <c r="H810" s="162">
        <f>+'2.2.3.5.CantidadCap'!H213</f>
        <v>0</v>
      </c>
      <c r="I810" s="162">
        <f>+'2.2.3.5.CantidadCap'!I213</f>
        <v>0</v>
      </c>
      <c r="J810" s="162">
        <f>+'2.2.3.5.CantidadCap'!J213</f>
        <v>0</v>
      </c>
      <c r="K810" s="162">
        <f>+'2.2.3.5.CantidadCap'!K213</f>
        <v>0</v>
      </c>
      <c r="L810" s="162">
        <f>+'2.2.3.5.CantidadCap'!L213</f>
        <v>20797.86464657063</v>
      </c>
      <c r="M810" s="162">
        <f>+'2.2.3.5.CantidadCap'!M213</f>
        <v>20130.864877385866</v>
      </c>
      <c r="N810" s="162">
        <f>+'2.2.3.5.CantidadCap'!N213</f>
        <v>18766.847844138843</v>
      </c>
    </row>
    <row r="811" spans="2:14" x14ac:dyDescent="0.2">
      <c r="B811" s="226" t="s">
        <v>333</v>
      </c>
      <c r="C811" s="162">
        <f>+'2.2.3.5.CantidadCap'!C214</f>
        <v>0</v>
      </c>
      <c r="D811" s="162">
        <f>+'2.2.3.5.CantidadCap'!D214</f>
        <v>0</v>
      </c>
      <c r="E811" s="162">
        <f>+'2.2.3.5.CantidadCap'!E214</f>
        <v>0</v>
      </c>
      <c r="F811" s="162">
        <f>+'2.2.3.5.CantidadCap'!F214</f>
        <v>0</v>
      </c>
      <c r="G811" s="162">
        <f>+'2.2.3.5.CantidadCap'!G214</f>
        <v>0</v>
      </c>
      <c r="H811" s="162">
        <f>+'2.2.3.5.CantidadCap'!H214</f>
        <v>0</v>
      </c>
      <c r="I811" s="162">
        <f>+'2.2.3.5.CantidadCap'!I214</f>
        <v>0</v>
      </c>
      <c r="J811" s="162">
        <f>+'2.2.3.5.CantidadCap'!J214</f>
        <v>0</v>
      </c>
      <c r="K811" s="162">
        <f>+'2.2.3.5.CantidadCap'!K214</f>
        <v>0</v>
      </c>
      <c r="L811" s="162">
        <f>+'2.2.3.5.CantidadCap'!L214</f>
        <v>468649.38897613814</v>
      </c>
      <c r="M811" s="162">
        <f>+'2.2.3.5.CantidadCap'!M214</f>
        <v>445787.56873127178</v>
      </c>
      <c r="N811" s="162">
        <f>+'2.2.3.5.CantidadCap'!N214</f>
        <v>399390.78535324114</v>
      </c>
    </row>
    <row r="812" spans="2:14" x14ac:dyDescent="0.2">
      <c r="B812" s="226" t="s">
        <v>334</v>
      </c>
      <c r="C812" s="162">
        <f>+'2.2.3.5.CantidadCap'!C215</f>
        <v>0</v>
      </c>
      <c r="D812" s="162">
        <f>+'2.2.3.5.CantidadCap'!D215</f>
        <v>0</v>
      </c>
      <c r="E812" s="162">
        <f>+'2.2.3.5.CantidadCap'!E215</f>
        <v>0</v>
      </c>
      <c r="F812" s="162">
        <f>+'2.2.3.5.CantidadCap'!F215</f>
        <v>0</v>
      </c>
      <c r="G812" s="162">
        <f>+'2.2.3.5.CantidadCap'!G215</f>
        <v>0</v>
      </c>
      <c r="H812" s="162">
        <f>+'2.2.3.5.CantidadCap'!H215</f>
        <v>0</v>
      </c>
      <c r="I812" s="162">
        <f>+'2.2.3.5.CantidadCap'!I215</f>
        <v>0</v>
      </c>
      <c r="J812" s="162">
        <f>+'2.2.3.5.CantidadCap'!J215</f>
        <v>0</v>
      </c>
      <c r="K812" s="162">
        <f>+'2.2.3.5.CantidadCap'!K215</f>
        <v>0</v>
      </c>
      <c r="L812" s="162">
        <f>+'2.2.3.5.CantidadCap'!L215</f>
        <v>0</v>
      </c>
      <c r="M812" s="162">
        <f>+'2.2.3.5.CantidadCap'!M215</f>
        <v>0</v>
      </c>
      <c r="N812" s="162">
        <f>+'2.2.3.5.CantidadCap'!N215</f>
        <v>162968.66240349106</v>
      </c>
    </row>
    <row r="813" spans="2:14" x14ac:dyDescent="0.2">
      <c r="B813" s="226" t="s">
        <v>335</v>
      </c>
      <c r="C813" s="162">
        <f>+'2.2.3.5.CantidadCap'!C216</f>
        <v>0</v>
      </c>
      <c r="D813" s="162">
        <f>+'2.2.3.5.CantidadCap'!D216</f>
        <v>0</v>
      </c>
      <c r="E813" s="162">
        <f>+'2.2.3.5.CantidadCap'!E216</f>
        <v>0</v>
      </c>
      <c r="F813" s="162">
        <f>+'2.2.3.5.CantidadCap'!F216</f>
        <v>0</v>
      </c>
      <c r="G813" s="162">
        <f>+'2.2.3.5.CantidadCap'!G216</f>
        <v>0</v>
      </c>
      <c r="H813" s="162">
        <f>+'2.2.3.5.CantidadCap'!H216</f>
        <v>0</v>
      </c>
      <c r="I813" s="162">
        <f>+'2.2.3.5.CantidadCap'!I216</f>
        <v>0</v>
      </c>
      <c r="J813" s="162">
        <f>+'2.2.3.5.CantidadCap'!J216</f>
        <v>0</v>
      </c>
      <c r="K813" s="162">
        <f>+'2.2.3.5.CantidadCap'!K216</f>
        <v>0</v>
      </c>
      <c r="L813" s="162">
        <f>+'2.2.3.5.CantidadCap'!L216</f>
        <v>0</v>
      </c>
      <c r="M813" s="162">
        <f>+'2.2.3.5.CantidadCap'!M216</f>
        <v>0</v>
      </c>
      <c r="N813" s="162">
        <f>+'2.2.3.5.CantidadCap'!N216</f>
        <v>1583991.7646300152</v>
      </c>
    </row>
    <row r="814" spans="2:14" x14ac:dyDescent="0.2">
      <c r="B814" s="226" t="s">
        <v>336</v>
      </c>
      <c r="C814" s="162">
        <f>+'2.2.3.5.CantidadCap'!C217</f>
        <v>0</v>
      </c>
      <c r="D814" s="162">
        <f>+'2.2.3.5.CantidadCap'!D217</f>
        <v>0</v>
      </c>
      <c r="E814" s="162">
        <f>+'2.2.3.5.CantidadCap'!E217</f>
        <v>0</v>
      </c>
      <c r="F814" s="162">
        <f>+'2.2.3.5.CantidadCap'!F217</f>
        <v>0</v>
      </c>
      <c r="G814" s="162">
        <f>+'2.2.3.5.CantidadCap'!G217</f>
        <v>0</v>
      </c>
      <c r="H814" s="162">
        <f>+'2.2.3.5.CantidadCap'!H217</f>
        <v>0</v>
      </c>
      <c r="I814" s="162">
        <f>+'2.2.3.5.CantidadCap'!I217</f>
        <v>0</v>
      </c>
      <c r="J814" s="162">
        <f>+'2.2.3.5.CantidadCap'!J217</f>
        <v>0</v>
      </c>
      <c r="K814" s="162">
        <f>+'2.2.3.5.CantidadCap'!K217</f>
        <v>0</v>
      </c>
      <c r="L814" s="162">
        <f>+'2.2.3.5.CantidadCap'!L217</f>
        <v>0</v>
      </c>
      <c r="M814" s="162">
        <f>+'2.2.3.5.CantidadCap'!M217</f>
        <v>0</v>
      </c>
      <c r="N814" s="162">
        <f>+'2.2.3.5.CantidadCap'!N217</f>
        <v>572935.50307415309</v>
      </c>
    </row>
    <row r="815" spans="2:14" x14ac:dyDescent="0.2">
      <c r="B815" s="226" t="s">
        <v>491</v>
      </c>
      <c r="C815" s="162">
        <f>+'2.2.3.5.CantidadCap'!C218</f>
        <v>0</v>
      </c>
      <c r="D815" s="162">
        <f>+'2.2.3.5.CantidadCap'!D218</f>
        <v>0</v>
      </c>
      <c r="E815" s="162">
        <f>+'2.2.3.5.CantidadCap'!E218</f>
        <v>0</v>
      </c>
      <c r="F815" s="162">
        <f>+'2.2.3.5.CantidadCap'!F218</f>
        <v>0</v>
      </c>
      <c r="G815" s="162">
        <f>+'2.2.3.5.CantidadCap'!G218</f>
        <v>0</v>
      </c>
      <c r="H815" s="162">
        <f>+'2.2.3.5.CantidadCap'!H218</f>
        <v>0</v>
      </c>
      <c r="I815" s="162">
        <f>+'2.2.3.5.CantidadCap'!I218</f>
        <v>0</v>
      </c>
      <c r="J815" s="162">
        <f>+'2.2.3.5.CantidadCap'!J218</f>
        <v>0</v>
      </c>
      <c r="K815" s="162">
        <f>+'2.2.3.5.CantidadCap'!K218</f>
        <v>0</v>
      </c>
      <c r="L815" s="162">
        <f>+'2.2.3.5.CantidadCap'!L218</f>
        <v>0</v>
      </c>
      <c r="M815" s="162">
        <f>+'2.2.3.5.CantidadCap'!M218</f>
        <v>0</v>
      </c>
      <c r="N815" s="162">
        <f>+'2.2.3.5.CantidadCap'!N218</f>
        <v>120169.05043965913</v>
      </c>
    </row>
    <row r="816" spans="2:14" x14ac:dyDescent="0.2">
      <c r="B816" s="225" t="s">
        <v>337</v>
      </c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</row>
    <row r="817" spans="2:14" x14ac:dyDescent="0.2">
      <c r="B817" s="226" t="s">
        <v>338</v>
      </c>
      <c r="C817" s="162">
        <f>+'2.2.3.5.CantidadCap'!C220</f>
        <v>3599</v>
      </c>
      <c r="D817" s="162">
        <f>+'2.2.3.5.CantidadCap'!D220</f>
        <v>141608.88783105722</v>
      </c>
      <c r="E817" s="162">
        <f>+'2.2.3.5.CantidadCap'!E220</f>
        <v>1660113.719101361</v>
      </c>
      <c r="F817" s="162">
        <f>+'2.2.3.5.CantidadCap'!F220</f>
        <v>2548933.9677948281</v>
      </c>
      <c r="G817" s="162">
        <f>+'2.2.3.5.CantidadCap'!G220</f>
        <v>1786087.230410412</v>
      </c>
      <c r="H817" s="162">
        <f>+'2.2.3.5.CantidadCap'!H220</f>
        <v>1786087.230410412</v>
      </c>
      <c r="I817" s="162">
        <f>+'2.2.3.5.CantidadCap'!I220</f>
        <v>1786087.230410412</v>
      </c>
      <c r="J817" s="162">
        <f>+'2.2.3.5.CantidadCap'!J220</f>
        <v>1184105.9788271224</v>
      </c>
      <c r="K817" s="162">
        <f>+'2.2.3.5.CantidadCap'!K220</f>
        <v>1184105.9788271224</v>
      </c>
      <c r="L817" s="162">
        <f>+'2.2.3.5.CantidadCap'!L220</f>
        <v>426648.38494123443</v>
      </c>
      <c r="M817" s="162">
        <f>+'2.2.3.5.CantidadCap'!M220</f>
        <v>52848.593263110852</v>
      </c>
      <c r="N817" s="162">
        <f>+'2.2.3.5.CantidadCap'!N220</f>
        <v>88073.66210528274</v>
      </c>
    </row>
    <row r="818" spans="2:14" x14ac:dyDescent="0.2">
      <c r="B818" s="31" t="s">
        <v>339</v>
      </c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</row>
    <row r="819" spans="2:14" x14ac:dyDescent="0.2">
      <c r="B819" s="230" t="s">
        <v>315</v>
      </c>
      <c r="C819" s="163">
        <f>+'2.2.3.5.CantidadCap'!C222</f>
        <v>30527949</v>
      </c>
      <c r="D819" s="163">
        <f>+'2.2.3.5.CantidadCap'!D222</f>
        <v>29583574.967785165</v>
      </c>
      <c r="E819" s="163">
        <f>+'2.2.3.5.CantidadCap'!E222</f>
        <v>28425872.124535657</v>
      </c>
      <c r="F819" s="163">
        <f>+'2.2.3.5.CantidadCap'!F222</f>
        <v>28144035.960179031</v>
      </c>
      <c r="G819" s="163">
        <f>+'2.2.3.5.CantidadCap'!G222</f>
        <v>28653945.45978193</v>
      </c>
      <c r="H819" s="163">
        <f>+'2.2.3.5.CantidadCap'!H222</f>
        <v>28653945.45978193</v>
      </c>
      <c r="I819" s="163">
        <f>+'2.2.3.5.CantidadCap'!I222</f>
        <v>28653945.45978193</v>
      </c>
      <c r="J819" s="163">
        <f>+'2.2.3.5.CantidadCap'!J222</f>
        <v>29066326.295391344</v>
      </c>
      <c r="K819" s="163">
        <f>+'2.2.3.5.CantidadCap'!K222</f>
        <v>29066326.295391344</v>
      </c>
      <c r="L819" s="163">
        <f>+'2.2.3.5.CantidadCap'!L222</f>
        <v>27590067.748131625</v>
      </c>
      <c r="M819" s="163">
        <f>+'2.2.3.5.CantidadCap'!M222</f>
        <v>25365283.592105549</v>
      </c>
      <c r="N819" s="163">
        <f>+'2.2.3.5.CantidadCap'!N222</f>
        <v>24030905.006720774</v>
      </c>
    </row>
    <row r="820" spans="2:14" x14ac:dyDescent="0.2">
      <c r="B820" s="176" t="s">
        <v>317</v>
      </c>
      <c r="C820" s="164">
        <f>+'2.2.3.5.CantidadCap'!C223</f>
        <v>27780819</v>
      </c>
      <c r="D820" s="164">
        <f>+'2.2.3.5.CantidadCap'!D223</f>
        <v>25999394.038774427</v>
      </c>
      <c r="E820" s="164">
        <f>+'2.2.3.5.CantidadCap'!E223</f>
        <v>22901744.30502297</v>
      </c>
      <c r="F820" s="164">
        <f>+'2.2.3.5.CantidadCap'!F223</f>
        <v>20286736.941561095</v>
      </c>
      <c r="G820" s="164">
        <f>+'2.2.3.5.CantidadCap'!G223</f>
        <v>17914476.433787838</v>
      </c>
      <c r="H820" s="164">
        <f>+'2.2.3.5.CantidadCap'!H223</f>
        <v>17914476.433787838</v>
      </c>
      <c r="I820" s="164">
        <f>+'2.2.3.5.CantidadCap'!I223</f>
        <v>17914476.433787838</v>
      </c>
      <c r="J820" s="164">
        <f>+'2.2.3.5.CantidadCap'!J223</f>
        <v>15530721.085954707</v>
      </c>
      <c r="K820" s="164">
        <f>+'2.2.3.5.CantidadCap'!K223</f>
        <v>15530721.085954707</v>
      </c>
      <c r="L820" s="164">
        <f>+'2.2.3.5.CantidadCap'!L223</f>
        <v>12737791.297317721</v>
      </c>
      <c r="M820" s="164">
        <f>+'2.2.3.5.CantidadCap'!M223</f>
        <v>9859667.2209778521</v>
      </c>
      <c r="N820" s="164">
        <f>+'2.2.3.5.CantidadCap'!N223</f>
        <v>7052909.5348800458</v>
      </c>
    </row>
    <row r="821" spans="2:14" x14ac:dyDescent="0.2"/>
    <row r="822" spans="2:14" x14ac:dyDescent="0.2"/>
  </sheetData>
  <hyperlinks>
    <hyperlink ref="A2" location="Índice!A1" display="Índice" xr:uid="{00000000-0004-0000-07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M9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style="1" customWidth="1"/>
    <col min="2" max="2" width="32.85546875" style="1" customWidth="1"/>
    <col min="3" max="10" width="11.85546875" style="1" customWidth="1"/>
    <col min="11" max="11" width="12" style="1" customWidth="1"/>
    <col min="12" max="12" width="11.85546875" style="1" customWidth="1"/>
    <col min="13" max="13" width="15.140625" style="1" customWidth="1"/>
    <col min="14" max="16384" width="11.42578125" style="1" hidden="1"/>
  </cols>
  <sheetData>
    <row r="1" spans="1:12" x14ac:dyDescent="0.2"/>
    <row r="2" spans="1:12" x14ac:dyDescent="0.2">
      <c r="A2" s="5" t="s">
        <v>13</v>
      </c>
      <c r="H2" s="44"/>
      <c r="I2" s="45"/>
      <c r="K2" s="46"/>
      <c r="L2" s="44"/>
    </row>
    <row r="3" spans="1:12" x14ac:dyDescent="0.2">
      <c r="I3" s="24"/>
    </row>
    <row r="4" spans="1:12" x14ac:dyDescent="0.2">
      <c r="B4" s="7" t="s">
        <v>450</v>
      </c>
    </row>
    <row r="5" spans="1:12" x14ac:dyDescent="0.2">
      <c r="D5" s="48"/>
      <c r="E5" s="48"/>
      <c r="F5" s="48"/>
      <c r="G5" s="48"/>
      <c r="H5" s="48"/>
      <c r="I5" s="48"/>
      <c r="J5" s="48"/>
      <c r="K5" s="48"/>
      <c r="L5" s="48"/>
    </row>
    <row r="6" spans="1:12" x14ac:dyDescent="0.2"/>
    <row r="7" spans="1:12" x14ac:dyDescent="0.2">
      <c r="B7" s="38" t="s">
        <v>41</v>
      </c>
    </row>
    <row r="8" spans="1:12" x14ac:dyDescent="0.2">
      <c r="B8" s="38"/>
    </row>
    <row r="9" spans="1:12" x14ac:dyDescent="0.2">
      <c r="B9" s="39" t="s">
        <v>419</v>
      </c>
    </row>
    <row r="10" spans="1:12" x14ac:dyDescent="0.2"/>
    <row r="11" spans="1:12" ht="14.25" x14ac:dyDescent="0.2">
      <c r="B11" s="47"/>
      <c r="C11" s="37" t="s">
        <v>236</v>
      </c>
      <c r="D11" s="188" t="s">
        <v>235</v>
      </c>
      <c r="E11" s="37">
        <v>2012</v>
      </c>
      <c r="F11" s="37">
        <v>2013</v>
      </c>
      <c r="G11" s="37">
        <v>2014</v>
      </c>
      <c r="H11" s="37">
        <v>2015</v>
      </c>
      <c r="I11" s="37">
        <v>2016</v>
      </c>
      <c r="J11" s="37">
        <v>2017</v>
      </c>
      <c r="K11" s="37">
        <v>2018</v>
      </c>
      <c r="L11" s="37">
        <v>2019</v>
      </c>
    </row>
    <row r="12" spans="1:12" x14ac:dyDescent="0.2">
      <c r="B12" s="1" t="s">
        <v>31</v>
      </c>
    </row>
    <row r="13" spans="1:12" ht="14.25" x14ac:dyDescent="0.2">
      <c r="B13" s="41" t="s">
        <v>389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</row>
    <row r="14" spans="1:12" x14ac:dyDescent="0.2">
      <c r="B14" s="41" t="s">
        <v>388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8"/>
    </row>
    <row r="15" spans="1:12" x14ac:dyDescent="0.2"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2" ht="14.25" x14ac:dyDescent="0.2">
      <c r="B16" s="142" t="s">
        <v>447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</row>
    <row r="17" spans="2:12" x14ac:dyDescent="0.2">
      <c r="B17" s="139" t="s">
        <v>237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2:12" x14ac:dyDescent="0.2">
      <c r="B18" s="139" t="s">
        <v>240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2:12" x14ac:dyDescent="0.2"/>
    <row r="20" spans="2:12" x14ac:dyDescent="0.2">
      <c r="B20" s="39" t="s">
        <v>445</v>
      </c>
      <c r="F20" s="252"/>
      <c r="G20" s="251"/>
      <c r="H20" s="251"/>
      <c r="I20" s="251"/>
      <c r="J20" s="251"/>
      <c r="K20" s="251"/>
      <c r="L20" s="251"/>
    </row>
    <row r="21" spans="2:12" x14ac:dyDescent="0.2"/>
    <row r="22" spans="2:12" ht="14.25" x14ac:dyDescent="0.2">
      <c r="B22" s="47"/>
      <c r="C22" s="188" t="s">
        <v>236</v>
      </c>
      <c r="D22" s="188" t="s">
        <v>235</v>
      </c>
      <c r="E22" s="188">
        <v>2012</v>
      </c>
      <c r="F22" s="188">
        <v>2013</v>
      </c>
      <c r="G22" s="188">
        <v>2014</v>
      </c>
      <c r="H22" s="188">
        <v>2015</v>
      </c>
      <c r="I22" s="188">
        <v>2016</v>
      </c>
      <c r="J22" s="188">
        <v>2017</v>
      </c>
      <c r="K22" s="188">
        <v>2018</v>
      </c>
      <c r="L22" s="188">
        <v>2019</v>
      </c>
    </row>
    <row r="23" spans="2:12" x14ac:dyDescent="0.2">
      <c r="B23" s="58" t="s">
        <v>387</v>
      </c>
      <c r="C23" s="280"/>
      <c r="D23" s="280"/>
      <c r="E23" s="280"/>
      <c r="F23" s="280"/>
      <c r="G23" s="281"/>
      <c r="H23" s="281"/>
      <c r="I23" s="281"/>
      <c r="J23" s="281"/>
      <c r="K23" s="281"/>
      <c r="L23" s="281"/>
    </row>
    <row r="24" spans="2:12" x14ac:dyDescent="0.2">
      <c r="B24" s="28" t="s">
        <v>390</v>
      </c>
      <c r="C24" s="282"/>
      <c r="D24" s="282"/>
      <c r="E24" s="282"/>
      <c r="F24" s="282"/>
      <c r="G24" s="283"/>
      <c r="H24" s="283"/>
      <c r="I24" s="283"/>
      <c r="J24" s="283"/>
      <c r="K24" s="283"/>
      <c r="L24" s="283"/>
    </row>
    <row r="25" spans="2:12" x14ac:dyDescent="0.2">
      <c r="B25" s="221" t="s">
        <v>283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</row>
    <row r="26" spans="2:12" x14ac:dyDescent="0.2">
      <c r="B26" s="139" t="s">
        <v>237</v>
      </c>
    </row>
    <row r="27" spans="2:12" x14ac:dyDescent="0.2">
      <c r="B27" s="174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2:12" x14ac:dyDescent="0.2">
      <c r="B28" s="39" t="s">
        <v>391</v>
      </c>
    </row>
    <row r="29" spans="2:12" x14ac:dyDescent="0.2"/>
    <row r="30" spans="2:12" ht="14.25" x14ac:dyDescent="0.2">
      <c r="B30" s="47" t="s">
        <v>30</v>
      </c>
      <c r="C30" s="188" t="s">
        <v>236</v>
      </c>
      <c r="D30" s="188" t="s">
        <v>235</v>
      </c>
      <c r="E30" s="188">
        <v>2012</v>
      </c>
      <c r="F30" s="188">
        <v>2013</v>
      </c>
      <c r="G30" s="188">
        <v>2014</v>
      </c>
      <c r="H30" s="188">
        <v>2015</v>
      </c>
      <c r="I30" s="188">
        <v>2016</v>
      </c>
      <c r="J30" s="188">
        <v>2017</v>
      </c>
      <c r="K30" s="188">
        <v>2018</v>
      </c>
      <c r="L30" s="188">
        <v>2019</v>
      </c>
    </row>
    <row r="31" spans="2:12" x14ac:dyDescent="0.2">
      <c r="B31" s="1" t="s">
        <v>31</v>
      </c>
    </row>
    <row r="32" spans="2:12" x14ac:dyDescent="0.2">
      <c r="B32" s="41" t="s">
        <v>238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  <row r="33" spans="2:13" x14ac:dyDescent="0.2">
      <c r="B33" s="41" t="s">
        <v>32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</row>
    <row r="34" spans="2:13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2:13" ht="14.25" x14ac:dyDescent="0.2">
      <c r="B35" s="142" t="s">
        <v>239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</row>
    <row r="36" spans="2:13" x14ac:dyDescent="0.2">
      <c r="B36" s="139" t="s">
        <v>237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2:13" x14ac:dyDescent="0.2">
      <c r="B37" s="139" t="s">
        <v>240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2:13" x14ac:dyDescent="0.2"/>
    <row r="39" spans="2:13" x14ac:dyDescent="0.2">
      <c r="L39" s="51"/>
    </row>
    <row r="40" spans="2:13" x14ac:dyDescent="0.2">
      <c r="B40" s="38" t="s">
        <v>42</v>
      </c>
    </row>
    <row r="41" spans="2:13" x14ac:dyDescent="0.2">
      <c r="B41" s="38"/>
    </row>
    <row r="42" spans="2:13" x14ac:dyDescent="0.2">
      <c r="B42" s="39" t="s">
        <v>420</v>
      </c>
    </row>
    <row r="43" spans="2:13" x14ac:dyDescent="0.2"/>
    <row r="44" spans="2:13" ht="14.25" x14ac:dyDescent="0.2">
      <c r="B44" s="47"/>
      <c r="C44" s="37" t="s">
        <v>236</v>
      </c>
      <c r="D44" s="188" t="s">
        <v>235</v>
      </c>
      <c r="E44" s="37">
        <v>2012</v>
      </c>
      <c r="F44" s="37">
        <v>2013</v>
      </c>
      <c r="G44" s="37">
        <v>2014</v>
      </c>
      <c r="H44" s="37">
        <v>2015</v>
      </c>
      <c r="I44" s="37">
        <v>2016</v>
      </c>
      <c r="J44" s="37">
        <v>2017</v>
      </c>
      <c r="K44" s="37">
        <v>2018</v>
      </c>
      <c r="L44" s="37">
        <v>2019</v>
      </c>
    </row>
    <row r="45" spans="2:13" x14ac:dyDescent="0.2">
      <c r="B45" s="1" t="s">
        <v>31</v>
      </c>
    </row>
    <row r="46" spans="2:13" x14ac:dyDescent="0.2">
      <c r="B46" s="41" t="s">
        <v>389</v>
      </c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52"/>
    </row>
    <row r="47" spans="2:13" x14ac:dyDescent="0.2">
      <c r="B47" s="41" t="s">
        <v>388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52"/>
    </row>
    <row r="48" spans="2:13" x14ac:dyDescent="0.2"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2:12" ht="14.25" x14ac:dyDescent="0.2">
      <c r="B49" s="142" t="s">
        <v>447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</row>
    <row r="50" spans="2:12" x14ac:dyDescent="0.2">
      <c r="B50" s="139" t="s">
        <v>237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2:12" x14ac:dyDescent="0.2">
      <c r="B51" s="139" t="s">
        <v>240</v>
      </c>
      <c r="C51" s="49"/>
      <c r="D51" s="49"/>
      <c r="E51" s="49"/>
      <c r="F51" s="49"/>
      <c r="G51" s="49"/>
      <c r="H51" s="49"/>
      <c r="I51" s="49"/>
      <c r="J51" s="49"/>
      <c r="K51" s="50"/>
      <c r="L51" s="49"/>
    </row>
    <row r="52" spans="2:12" x14ac:dyDescent="0.2">
      <c r="D52" s="52"/>
      <c r="E52" s="52"/>
      <c r="F52" s="52"/>
      <c r="G52" s="52"/>
      <c r="H52" s="52"/>
      <c r="I52" s="52"/>
      <c r="J52" s="53"/>
      <c r="K52" s="49"/>
      <c r="L52" s="52"/>
    </row>
    <row r="53" spans="2:12" x14ac:dyDescent="0.2">
      <c r="B53" s="39" t="s">
        <v>446</v>
      </c>
    </row>
    <row r="54" spans="2:12" x14ac:dyDescent="0.2"/>
    <row r="55" spans="2:12" ht="14.25" x14ac:dyDescent="0.2">
      <c r="B55" s="47"/>
      <c r="C55" s="188" t="s">
        <v>236</v>
      </c>
      <c r="D55" s="188" t="s">
        <v>235</v>
      </c>
      <c r="E55" s="188">
        <v>2012</v>
      </c>
      <c r="F55" s="188">
        <v>2013</v>
      </c>
      <c r="G55" s="188">
        <v>2014</v>
      </c>
      <c r="H55" s="188">
        <v>2015</v>
      </c>
      <c r="I55" s="188">
        <v>2016</v>
      </c>
      <c r="J55" s="188">
        <v>2017</v>
      </c>
      <c r="K55" s="188">
        <v>2018</v>
      </c>
      <c r="L55" s="188">
        <v>2019</v>
      </c>
    </row>
    <row r="56" spans="2:12" x14ac:dyDescent="0.2">
      <c r="B56" s="58" t="s">
        <v>387</v>
      </c>
      <c r="C56" s="280"/>
      <c r="D56" s="280"/>
      <c r="E56" s="280"/>
      <c r="F56" s="280"/>
      <c r="G56" s="281"/>
      <c r="H56" s="281"/>
      <c r="I56" s="281"/>
      <c r="J56" s="281"/>
      <c r="K56" s="281"/>
      <c r="L56" s="281"/>
    </row>
    <row r="57" spans="2:12" x14ac:dyDescent="0.2">
      <c r="B57" s="28" t="s">
        <v>390</v>
      </c>
      <c r="C57" s="282"/>
      <c r="D57" s="282"/>
      <c r="E57" s="282"/>
      <c r="F57" s="282"/>
      <c r="G57" s="283"/>
      <c r="H57" s="283"/>
      <c r="I57" s="283"/>
      <c r="J57" s="283"/>
      <c r="K57" s="283"/>
      <c r="L57" s="283"/>
    </row>
    <row r="58" spans="2:12" x14ac:dyDescent="0.2">
      <c r="B58" s="221" t="s">
        <v>283</v>
      </c>
      <c r="C58" s="284"/>
      <c r="D58" s="284"/>
      <c r="E58" s="284"/>
      <c r="F58" s="284"/>
      <c r="G58" s="284"/>
      <c r="H58" s="284"/>
      <c r="I58" s="284"/>
      <c r="J58" s="284"/>
      <c r="K58" s="284"/>
      <c r="L58" s="284"/>
    </row>
    <row r="59" spans="2:12" x14ac:dyDescent="0.2">
      <c r="B59" s="139" t="s">
        <v>237</v>
      </c>
    </row>
    <row r="60" spans="2:12" x14ac:dyDescent="0.2">
      <c r="B60" s="174"/>
    </row>
    <row r="61" spans="2:12" x14ac:dyDescent="0.2">
      <c r="B61" s="39" t="s">
        <v>424</v>
      </c>
    </row>
    <row r="62" spans="2:12" x14ac:dyDescent="0.2"/>
    <row r="63" spans="2:12" ht="14.25" x14ac:dyDescent="0.2">
      <c r="B63" s="47" t="s">
        <v>30</v>
      </c>
      <c r="C63" s="188" t="s">
        <v>236</v>
      </c>
      <c r="D63" s="188" t="s">
        <v>235</v>
      </c>
      <c r="E63" s="188">
        <v>2012</v>
      </c>
      <c r="F63" s="188">
        <v>2013</v>
      </c>
      <c r="G63" s="188">
        <v>2014</v>
      </c>
      <c r="H63" s="188">
        <v>2015</v>
      </c>
      <c r="I63" s="188">
        <v>2016</v>
      </c>
      <c r="J63" s="188">
        <v>2017</v>
      </c>
      <c r="K63" s="188">
        <v>2018</v>
      </c>
      <c r="L63" s="188">
        <v>2019</v>
      </c>
    </row>
    <row r="64" spans="2:12" x14ac:dyDescent="0.2">
      <c r="B64" s="1" t="s">
        <v>31</v>
      </c>
    </row>
    <row r="65" spans="2:12" x14ac:dyDescent="0.2">
      <c r="B65" s="41" t="s">
        <v>238</v>
      </c>
      <c r="C65" s="278"/>
      <c r="D65" s="278"/>
      <c r="E65" s="278"/>
      <c r="F65" s="278"/>
      <c r="G65" s="278"/>
      <c r="H65" s="278"/>
      <c r="I65" s="278"/>
      <c r="J65" s="278"/>
      <c r="K65" s="278"/>
      <c r="L65" s="278"/>
    </row>
    <row r="66" spans="2:12" x14ac:dyDescent="0.2">
      <c r="B66" s="41" t="s">
        <v>32</v>
      </c>
      <c r="C66" s="278"/>
      <c r="D66" s="278"/>
      <c r="E66" s="278"/>
      <c r="F66" s="278"/>
      <c r="G66" s="278"/>
      <c r="H66" s="278"/>
      <c r="I66" s="278"/>
      <c r="J66" s="278"/>
      <c r="K66" s="278"/>
      <c r="L66" s="278"/>
    </row>
    <row r="67" spans="2:12" x14ac:dyDescent="0.2"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2:12" ht="14.25" x14ac:dyDescent="0.2">
      <c r="B68" s="142" t="s">
        <v>239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</row>
    <row r="69" spans="2:12" x14ac:dyDescent="0.2">
      <c r="B69" s="139" t="s">
        <v>237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</row>
    <row r="70" spans="2:12" x14ac:dyDescent="0.2">
      <c r="B70" s="139" t="s">
        <v>240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</row>
    <row r="71" spans="2:12" x14ac:dyDescent="0.2">
      <c r="D71" s="52"/>
      <c r="E71" s="52"/>
      <c r="F71" s="52"/>
      <c r="G71" s="52"/>
      <c r="H71" s="52"/>
      <c r="I71" s="52"/>
      <c r="J71" s="53"/>
      <c r="K71" s="49"/>
      <c r="L71" s="52"/>
    </row>
    <row r="72" spans="2:12" x14ac:dyDescent="0.2"/>
    <row r="73" spans="2:12" x14ac:dyDescent="0.2">
      <c r="B73" s="38" t="s">
        <v>571</v>
      </c>
    </row>
    <row r="74" spans="2:12" x14ac:dyDescent="0.2"/>
    <row r="75" spans="2:12" ht="14.25" x14ac:dyDescent="0.2">
      <c r="B75" s="47" t="s">
        <v>30</v>
      </c>
      <c r="C75" s="37" t="s">
        <v>236</v>
      </c>
      <c r="D75" s="188" t="s">
        <v>235</v>
      </c>
      <c r="E75" s="37">
        <v>2012</v>
      </c>
      <c r="F75" s="37">
        <v>2013</v>
      </c>
      <c r="G75" s="37">
        <v>2014</v>
      </c>
      <c r="H75" s="37">
        <v>2015</v>
      </c>
      <c r="I75" s="37">
        <v>2016</v>
      </c>
      <c r="J75" s="37">
        <v>2017</v>
      </c>
      <c r="K75" s="37">
        <v>2018</v>
      </c>
      <c r="L75" s="37">
        <v>2019</v>
      </c>
    </row>
    <row r="76" spans="2:12" x14ac:dyDescent="0.2">
      <c r="B76" s="1" t="s">
        <v>31</v>
      </c>
      <c r="C76" s="222"/>
      <c r="D76" s="222"/>
      <c r="E76" s="222"/>
      <c r="F76" s="222"/>
      <c r="G76" s="222"/>
      <c r="H76" s="222"/>
      <c r="I76" s="222"/>
      <c r="J76" s="222"/>
      <c r="K76" s="222"/>
      <c r="L76" s="222"/>
    </row>
    <row r="77" spans="2:12" x14ac:dyDescent="0.2">
      <c r="B77" s="41" t="s">
        <v>238</v>
      </c>
      <c r="C77" s="223">
        <v>42.672093640615302</v>
      </c>
      <c r="D77" s="223">
        <v>42.672093640615302</v>
      </c>
      <c r="E77" s="223">
        <v>54.496212943958461</v>
      </c>
      <c r="F77" s="223">
        <v>45.896090176304014</v>
      </c>
      <c r="G77" s="223">
        <v>87.354594720311553</v>
      </c>
      <c r="H77" s="223">
        <v>64.528898624034454</v>
      </c>
      <c r="I77" s="223">
        <v>57.248705223965516</v>
      </c>
      <c r="J77" s="223">
        <v>61.372538622893373</v>
      </c>
      <c r="K77" s="223">
        <v>65.611712944582266</v>
      </c>
      <c r="L77" s="223">
        <v>61.297463544148144</v>
      </c>
    </row>
    <row r="78" spans="2:12" x14ac:dyDescent="0.2">
      <c r="B78" s="41" t="s">
        <v>32</v>
      </c>
      <c r="C78" s="223">
        <v>12.524177458154609</v>
      </c>
      <c r="D78" s="223">
        <v>12.524177458154609</v>
      </c>
      <c r="E78" s="223">
        <v>12.548118666814018</v>
      </c>
      <c r="F78" s="223">
        <v>13.004637492976377</v>
      </c>
      <c r="G78" s="223">
        <v>13.560413727502464</v>
      </c>
      <c r="H78" s="223">
        <v>12.291599824191415</v>
      </c>
      <c r="I78" s="223">
        <v>10.690376778661456</v>
      </c>
      <c r="J78" s="223">
        <v>11.168149908110518</v>
      </c>
      <c r="K78" s="223">
        <v>11.515161481572395</v>
      </c>
      <c r="L78" s="223">
        <v>11.237226591886191</v>
      </c>
    </row>
    <row r="79" spans="2:12" x14ac:dyDescent="0.2">
      <c r="C79" s="223"/>
      <c r="D79" s="223"/>
      <c r="E79" s="223"/>
      <c r="F79" s="223"/>
      <c r="G79" s="223"/>
      <c r="H79" s="223"/>
      <c r="I79" s="223"/>
      <c r="J79" s="223"/>
      <c r="K79" s="223"/>
      <c r="L79" s="223"/>
    </row>
    <row r="80" spans="2:12" ht="14.25" x14ac:dyDescent="0.2">
      <c r="B80" s="142" t="s">
        <v>239</v>
      </c>
      <c r="C80" s="224">
        <v>12.85284273991644</v>
      </c>
      <c r="D80" s="224">
        <v>12.85284273991644</v>
      </c>
      <c r="E80" s="224">
        <v>12.0649796408436</v>
      </c>
      <c r="F80" s="224">
        <v>9.5009063255463992</v>
      </c>
      <c r="G80" s="224">
        <v>8.5553902086238143</v>
      </c>
      <c r="H80" s="224">
        <v>8.4591232785173442</v>
      </c>
      <c r="I80" s="224">
        <v>8.3782815621841422</v>
      </c>
      <c r="J80" s="224">
        <v>9.3155172417335024</v>
      </c>
      <c r="K80" s="224">
        <v>9.7957627227500712</v>
      </c>
      <c r="L80" s="224">
        <v>9.6919420360417057</v>
      </c>
    </row>
    <row r="81" spans="2:11" x14ac:dyDescent="0.2">
      <c r="B81" s="139" t="s">
        <v>237</v>
      </c>
    </row>
    <row r="82" spans="2:11" x14ac:dyDescent="0.2">
      <c r="B82" s="139" t="s">
        <v>240</v>
      </c>
      <c r="C82" s="4"/>
      <c r="D82" s="4"/>
      <c r="E82" s="4"/>
    </row>
    <row r="83" spans="2:11" x14ac:dyDescent="0.2">
      <c r="B83" s="174"/>
      <c r="C83" s="4"/>
      <c r="D83" s="4"/>
      <c r="E83" s="4"/>
      <c r="I83" s="54"/>
    </row>
    <row r="84" spans="2:11" x14ac:dyDescent="0.2">
      <c r="B84" s="174"/>
      <c r="C84" s="4"/>
      <c r="D84" s="4"/>
      <c r="E84" s="4"/>
      <c r="I84" s="54"/>
    </row>
    <row r="85" spans="2:11" hidden="1" x14ac:dyDescent="0.2">
      <c r="C85" s="4"/>
      <c r="D85" s="4"/>
      <c r="E85" s="4"/>
      <c r="I85" s="54"/>
      <c r="K85" s="44"/>
    </row>
    <row r="86" spans="2:11" hidden="1" x14ac:dyDescent="0.2"/>
    <row r="87" spans="2:11" hidden="1" x14ac:dyDescent="0.2"/>
    <row r="88" spans="2:11" hidden="1" x14ac:dyDescent="0.2"/>
    <row r="89" spans="2:11" hidden="1" x14ac:dyDescent="0.2"/>
    <row r="90" spans="2:11" hidden="1" x14ac:dyDescent="0.2"/>
    <row r="91" spans="2:11" hidden="1" x14ac:dyDescent="0.2"/>
    <row r="92" spans="2:11" hidden="1" x14ac:dyDescent="0.2"/>
    <row r="93" spans="2:11" hidden="1" x14ac:dyDescent="0.2"/>
    <row r="94" spans="2:11" hidden="1" x14ac:dyDescent="0.2"/>
    <row r="95" spans="2:11" hidden="1" x14ac:dyDescent="0.2"/>
    <row r="96" spans="2:11" hidden="1" x14ac:dyDescent="0.2"/>
  </sheetData>
  <hyperlinks>
    <hyperlink ref="A2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</sheetPr>
  <dimension ref="A1:N355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52.28515625" customWidth="1"/>
    <col min="3" max="3" width="13.85546875" bestFit="1" customWidth="1"/>
    <col min="4" max="4" width="13.85546875" customWidth="1"/>
    <col min="5" max="12" width="13.85546875" bestFit="1" customWidth="1"/>
    <col min="13" max="13" width="11.42578125" customWidth="1"/>
    <col min="14" max="16384" width="11.42578125" hidden="1"/>
  </cols>
  <sheetData>
    <row r="1" spans="1:12" x14ac:dyDescent="0.2">
      <c r="A1" s="1"/>
      <c r="B1" s="1"/>
    </row>
    <row r="2" spans="1:12" x14ac:dyDescent="0.2">
      <c r="A2" s="5" t="s">
        <v>13</v>
      </c>
      <c r="B2" s="1"/>
    </row>
    <row r="3" spans="1:12" x14ac:dyDescent="0.2">
      <c r="A3" s="1"/>
      <c r="B3" s="1"/>
    </row>
    <row r="4" spans="1:12" x14ac:dyDescent="0.2">
      <c r="A4" s="1"/>
      <c r="B4" s="7" t="s">
        <v>4</v>
      </c>
    </row>
    <row r="5" spans="1:12" x14ac:dyDescent="0.2">
      <c r="A5" s="1"/>
      <c r="B5" s="1"/>
      <c r="D5" s="167"/>
    </row>
    <row r="6" spans="1:12" x14ac:dyDescent="0.2">
      <c r="A6" s="1"/>
      <c r="B6" s="1"/>
      <c r="D6" s="167"/>
    </row>
    <row r="7" spans="1:12" x14ac:dyDescent="0.2">
      <c r="A7" s="1"/>
      <c r="B7" s="38" t="s">
        <v>572</v>
      </c>
    </row>
    <row r="8" spans="1:12" x14ac:dyDescent="0.2">
      <c r="A8" s="1"/>
      <c r="B8" s="1"/>
    </row>
    <row r="9" spans="1:12" ht="14.25" x14ac:dyDescent="0.2">
      <c r="A9" s="1"/>
      <c r="B9" s="55" t="s">
        <v>43</v>
      </c>
      <c r="C9" s="37" t="s">
        <v>236</v>
      </c>
      <c r="D9" s="188" t="s">
        <v>235</v>
      </c>
      <c r="E9" s="37">
        <v>2012</v>
      </c>
      <c r="F9" s="37">
        <v>2013</v>
      </c>
      <c r="G9" s="37">
        <v>2014</v>
      </c>
      <c r="H9" s="37">
        <v>2015</v>
      </c>
      <c r="I9" s="37">
        <v>2016</v>
      </c>
      <c r="J9" s="37">
        <v>2017</v>
      </c>
      <c r="K9" s="37">
        <v>2018</v>
      </c>
      <c r="L9" s="37">
        <v>2019</v>
      </c>
    </row>
    <row r="10" spans="1:12" x14ac:dyDescent="0.2">
      <c r="B10" s="31" t="s">
        <v>34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x14ac:dyDescent="0.2">
      <c r="B11" s="144" t="s">
        <v>93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</row>
    <row r="12" spans="1:12" x14ac:dyDescent="0.2">
      <c r="B12" s="144" t="s">
        <v>94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</row>
    <row r="13" spans="1:12" x14ac:dyDescent="0.2">
      <c r="B13" s="144" t="s">
        <v>107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</row>
    <row r="14" spans="1:12" x14ac:dyDescent="0.2">
      <c r="B14" s="144" t="s">
        <v>108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</row>
    <row r="15" spans="1:12" x14ac:dyDescent="0.2">
      <c r="B15" s="139" t="s">
        <v>109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</row>
    <row r="16" spans="1:12" x14ac:dyDescent="0.2">
      <c r="B16" s="144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</row>
    <row r="17" spans="2:12" x14ac:dyDescent="0.2">
      <c r="B17" s="144" t="s">
        <v>111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</row>
    <row r="18" spans="2:12" x14ac:dyDescent="0.2">
      <c r="B18" s="144" t="s">
        <v>95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</row>
    <row r="19" spans="2:12" x14ac:dyDescent="0.2">
      <c r="B19" s="144" t="s">
        <v>96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</row>
    <row r="20" spans="2:12" x14ac:dyDescent="0.2">
      <c r="B20" s="144" t="s">
        <v>112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</row>
    <row r="21" spans="2:12" x14ac:dyDescent="0.2">
      <c r="B21" s="144" t="s">
        <v>113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</row>
    <row r="22" spans="2:12" x14ac:dyDescent="0.2">
      <c r="B22" s="144" t="s">
        <v>114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</row>
    <row r="23" spans="2:12" x14ac:dyDescent="0.2">
      <c r="B23" s="139" t="s">
        <v>454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</row>
    <row r="24" spans="2:12" x14ac:dyDescent="0.2">
      <c r="B24" s="139" t="s">
        <v>455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</row>
    <row r="25" spans="2:12" x14ac:dyDescent="0.2">
      <c r="B25" s="139" t="s">
        <v>456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</row>
    <row r="26" spans="2:12" x14ac:dyDescent="0.2">
      <c r="B26" s="139" t="s">
        <v>457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</row>
    <row r="27" spans="2:12" x14ac:dyDescent="0.2">
      <c r="B27" s="139" t="s">
        <v>458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</row>
    <row r="28" spans="2:12" x14ac:dyDescent="0.2">
      <c r="B28" s="139" t="s">
        <v>115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</row>
    <row r="29" spans="2:12" x14ac:dyDescent="0.2">
      <c r="B29" s="144" t="s">
        <v>116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</row>
    <row r="30" spans="2:12" x14ac:dyDescent="0.2">
      <c r="B30" s="144" t="s">
        <v>118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</row>
    <row r="31" spans="2:12" x14ac:dyDescent="0.2">
      <c r="B31" s="144" t="s">
        <v>117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</row>
    <row r="32" spans="2:12" x14ac:dyDescent="0.2">
      <c r="B32" s="144" t="s">
        <v>493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</row>
    <row r="33" spans="2:12" x14ac:dyDescent="0.2">
      <c r="B33" s="144" t="s">
        <v>119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</row>
    <row r="34" spans="2:12" x14ac:dyDescent="0.2">
      <c r="B34" s="144" t="s">
        <v>120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2:12" x14ac:dyDescent="0.2">
      <c r="B35" s="144" t="s">
        <v>494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</row>
    <row r="36" spans="2:12" x14ac:dyDescent="0.2">
      <c r="B36" s="144" t="s">
        <v>121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</row>
    <row r="37" spans="2:12" x14ac:dyDescent="0.2">
      <c r="B37" s="144" t="s">
        <v>122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</row>
    <row r="38" spans="2:12" x14ac:dyDescent="0.2">
      <c r="B38" s="144" t="s">
        <v>495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</row>
    <row r="39" spans="2:12" x14ac:dyDescent="0.2">
      <c r="B39" s="144" t="s">
        <v>123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</row>
    <row r="40" spans="2:12" x14ac:dyDescent="0.2">
      <c r="B40" s="144" t="s">
        <v>496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</row>
    <row r="41" spans="2:12" x14ac:dyDescent="0.2">
      <c r="B41" s="144" t="s">
        <v>124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</row>
    <row r="42" spans="2:12" x14ac:dyDescent="0.2">
      <c r="B42" s="144" t="s">
        <v>125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</row>
    <row r="43" spans="2:12" x14ac:dyDescent="0.2">
      <c r="B43" s="139" t="s">
        <v>126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</row>
    <row r="44" spans="2:12" x14ac:dyDescent="0.2">
      <c r="B44" s="144" t="s">
        <v>127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</row>
    <row r="45" spans="2:12" x14ac:dyDescent="0.2">
      <c r="B45" s="144" t="s">
        <v>128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</row>
    <row r="46" spans="2:12" x14ac:dyDescent="0.2">
      <c r="B46" s="144" t="s">
        <v>129</v>
      </c>
      <c r="C46" s="285"/>
      <c r="D46" s="285"/>
      <c r="E46" s="285"/>
      <c r="F46" s="285"/>
      <c r="G46" s="285"/>
      <c r="H46" s="285"/>
      <c r="I46" s="285"/>
      <c r="J46" s="285"/>
      <c r="K46" s="285"/>
      <c r="L46" s="285"/>
    </row>
    <row r="47" spans="2:12" x14ac:dyDescent="0.2">
      <c r="B47" s="144" t="s">
        <v>130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</row>
    <row r="48" spans="2:12" x14ac:dyDescent="0.2">
      <c r="B48" s="139" t="s">
        <v>131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</row>
    <row r="49" spans="2:12" x14ac:dyDescent="0.2">
      <c r="B49" s="139" t="s">
        <v>459</v>
      </c>
      <c r="C49" s="285"/>
      <c r="D49" s="285"/>
      <c r="E49" s="285"/>
      <c r="F49" s="285"/>
      <c r="G49" s="285"/>
      <c r="H49" s="285"/>
      <c r="I49" s="285"/>
      <c r="J49" s="285"/>
      <c r="K49" s="285"/>
      <c r="L49" s="285"/>
    </row>
    <row r="50" spans="2:12" x14ac:dyDescent="0.2">
      <c r="B50" s="139" t="s">
        <v>132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</row>
    <row r="51" spans="2:12" x14ac:dyDescent="0.2">
      <c r="B51" s="139" t="s">
        <v>460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</row>
    <row r="52" spans="2:12" x14ac:dyDescent="0.2">
      <c r="B52" s="139" t="s">
        <v>461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</row>
    <row r="53" spans="2:12" x14ac:dyDescent="0.2">
      <c r="B53" s="139" t="s">
        <v>133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</row>
    <row r="54" spans="2:12" x14ac:dyDescent="0.2">
      <c r="B54" s="139" t="s">
        <v>134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</row>
    <row r="55" spans="2:12" x14ac:dyDescent="0.2">
      <c r="B55" s="139" t="s">
        <v>135</v>
      </c>
      <c r="C55" s="285"/>
      <c r="D55" s="285"/>
      <c r="E55" s="285"/>
      <c r="F55" s="285"/>
      <c r="G55" s="285"/>
      <c r="H55" s="285"/>
      <c r="I55" s="285"/>
      <c r="J55" s="285"/>
      <c r="K55" s="285"/>
      <c r="L55" s="285"/>
    </row>
    <row r="56" spans="2:12" x14ac:dyDescent="0.2">
      <c r="B56" s="139" t="s">
        <v>462</v>
      </c>
      <c r="C56" s="285"/>
      <c r="D56" s="285"/>
      <c r="E56" s="285"/>
      <c r="F56" s="285"/>
      <c r="G56" s="285"/>
      <c r="H56" s="285"/>
      <c r="I56" s="285"/>
      <c r="J56" s="285"/>
      <c r="K56" s="285"/>
      <c r="L56" s="285"/>
    </row>
    <row r="57" spans="2:12" x14ac:dyDescent="0.2">
      <c r="B57" s="144" t="s">
        <v>136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</row>
    <row r="58" spans="2:12" x14ac:dyDescent="0.2">
      <c r="B58" s="144" t="s">
        <v>137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</row>
    <row r="59" spans="2:12" x14ac:dyDescent="0.2">
      <c r="B59" s="144" t="s">
        <v>138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</row>
    <row r="60" spans="2:12" x14ac:dyDescent="0.2">
      <c r="B60" s="144" t="s">
        <v>139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</row>
    <row r="61" spans="2:12" x14ac:dyDescent="0.2">
      <c r="B61" s="144" t="s">
        <v>497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</row>
    <row r="62" spans="2:12" x14ac:dyDescent="0.2">
      <c r="B62" s="144" t="s">
        <v>140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</row>
    <row r="63" spans="2:12" x14ac:dyDescent="0.2">
      <c r="B63" s="144" t="s">
        <v>141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</row>
    <row r="64" spans="2:12" x14ac:dyDescent="0.2">
      <c r="B64" s="144" t="s">
        <v>142</v>
      </c>
      <c r="C64" s="285"/>
      <c r="D64" s="285"/>
      <c r="E64" s="285"/>
      <c r="F64" s="285"/>
      <c r="G64" s="285"/>
      <c r="H64" s="285"/>
      <c r="I64" s="285"/>
      <c r="J64" s="285"/>
      <c r="K64" s="285"/>
      <c r="L64" s="285"/>
    </row>
    <row r="65" spans="2:12" x14ac:dyDescent="0.2">
      <c r="B65" s="144" t="s">
        <v>143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</row>
    <row r="66" spans="2:12" x14ac:dyDescent="0.2">
      <c r="B66" s="144" t="s">
        <v>97</v>
      </c>
      <c r="C66" s="285"/>
      <c r="D66" s="285"/>
      <c r="E66" s="285"/>
      <c r="F66" s="285"/>
      <c r="G66" s="285"/>
      <c r="H66" s="285"/>
      <c r="I66" s="285"/>
      <c r="J66" s="285"/>
      <c r="K66" s="285"/>
      <c r="L66" s="285"/>
    </row>
    <row r="67" spans="2:12" x14ac:dyDescent="0.2">
      <c r="B67" s="144" t="s">
        <v>144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</row>
    <row r="68" spans="2:12" x14ac:dyDescent="0.2">
      <c r="B68" s="144" t="s">
        <v>145</v>
      </c>
      <c r="C68" s="285"/>
      <c r="D68" s="285"/>
      <c r="E68" s="285"/>
      <c r="F68" s="285"/>
      <c r="G68" s="285"/>
      <c r="H68" s="285"/>
      <c r="I68" s="285"/>
      <c r="J68" s="285"/>
      <c r="K68" s="285"/>
      <c r="L68" s="285"/>
    </row>
    <row r="69" spans="2:12" x14ac:dyDescent="0.2">
      <c r="B69" s="144" t="s">
        <v>98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</row>
    <row r="70" spans="2:12" x14ac:dyDescent="0.2">
      <c r="B70" s="144" t="s">
        <v>99</v>
      </c>
      <c r="C70" s="285"/>
      <c r="D70" s="285"/>
      <c r="E70" s="285"/>
      <c r="F70" s="285"/>
      <c r="G70" s="285"/>
      <c r="H70" s="285"/>
      <c r="I70" s="285"/>
      <c r="J70" s="285"/>
      <c r="K70" s="285"/>
      <c r="L70" s="285"/>
    </row>
    <row r="71" spans="2:12" x14ac:dyDescent="0.2">
      <c r="B71" s="144" t="s">
        <v>100</v>
      </c>
      <c r="C71" s="285"/>
      <c r="D71" s="285"/>
      <c r="E71" s="285"/>
      <c r="F71" s="285"/>
      <c r="G71" s="285"/>
      <c r="H71" s="285"/>
      <c r="I71" s="285"/>
      <c r="J71" s="285"/>
      <c r="K71" s="285"/>
      <c r="L71" s="285"/>
    </row>
    <row r="72" spans="2:12" x14ac:dyDescent="0.2">
      <c r="B72" s="144" t="s">
        <v>146</v>
      </c>
      <c r="C72" s="285"/>
      <c r="D72" s="285"/>
      <c r="E72" s="285"/>
      <c r="F72" s="285"/>
      <c r="G72" s="285"/>
      <c r="H72" s="285"/>
      <c r="I72" s="285"/>
      <c r="J72" s="285"/>
      <c r="K72" s="285"/>
      <c r="L72" s="285"/>
    </row>
    <row r="73" spans="2:12" x14ac:dyDescent="0.2">
      <c r="B73" s="144" t="s">
        <v>147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</row>
    <row r="74" spans="2:12" x14ac:dyDescent="0.2">
      <c r="B74" s="144" t="s">
        <v>148</v>
      </c>
      <c r="C74" s="285"/>
      <c r="D74" s="285"/>
      <c r="E74" s="285"/>
      <c r="F74" s="285"/>
      <c r="G74" s="285"/>
      <c r="H74" s="285"/>
      <c r="I74" s="285"/>
      <c r="J74" s="285"/>
      <c r="K74" s="285"/>
      <c r="L74" s="285"/>
    </row>
    <row r="75" spans="2:12" x14ac:dyDescent="0.2">
      <c r="B75" s="144" t="s">
        <v>149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</row>
    <row r="76" spans="2:12" x14ac:dyDescent="0.2">
      <c r="B76" s="144" t="s">
        <v>150</v>
      </c>
      <c r="C76" s="285"/>
      <c r="D76" s="285"/>
      <c r="E76" s="285"/>
      <c r="F76" s="285"/>
      <c r="G76" s="285"/>
      <c r="H76" s="285"/>
      <c r="I76" s="285"/>
      <c r="J76" s="285"/>
      <c r="K76" s="285"/>
      <c r="L76" s="285"/>
    </row>
    <row r="77" spans="2:12" x14ac:dyDescent="0.2">
      <c r="B77" s="144" t="s">
        <v>152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</row>
    <row r="78" spans="2:12" x14ac:dyDescent="0.2">
      <c r="B78" s="144" t="s">
        <v>151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</row>
    <row r="79" spans="2:12" x14ac:dyDescent="0.2">
      <c r="B79" s="144" t="s">
        <v>153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</row>
    <row r="80" spans="2:12" x14ac:dyDescent="0.2">
      <c r="B80" s="144" t="s">
        <v>154</v>
      </c>
      <c r="C80" s="285"/>
      <c r="D80" s="285"/>
      <c r="E80" s="285"/>
      <c r="F80" s="285"/>
      <c r="G80" s="285"/>
      <c r="H80" s="285"/>
      <c r="I80" s="285"/>
      <c r="J80" s="285"/>
      <c r="K80" s="285"/>
      <c r="L80" s="285"/>
    </row>
    <row r="81" spans="2:12" x14ac:dyDescent="0.2">
      <c r="B81" s="139" t="s">
        <v>155</v>
      </c>
      <c r="C81" s="285"/>
      <c r="D81" s="285"/>
      <c r="E81" s="285"/>
      <c r="F81" s="285"/>
      <c r="G81" s="285"/>
      <c r="H81" s="285"/>
      <c r="I81" s="285"/>
      <c r="J81" s="285"/>
      <c r="K81" s="285"/>
      <c r="L81" s="285"/>
    </row>
    <row r="82" spans="2:12" x14ac:dyDescent="0.2">
      <c r="B82" s="139" t="s">
        <v>463</v>
      </c>
      <c r="C82" s="285"/>
      <c r="D82" s="285"/>
      <c r="E82" s="285"/>
      <c r="F82" s="285"/>
      <c r="G82" s="285"/>
      <c r="H82" s="285"/>
      <c r="I82" s="285"/>
      <c r="J82" s="285"/>
      <c r="K82" s="285"/>
      <c r="L82" s="285"/>
    </row>
    <row r="83" spans="2:12" x14ac:dyDescent="0.2">
      <c r="B83" s="139" t="s">
        <v>464</v>
      </c>
      <c r="C83" s="285"/>
      <c r="D83" s="285"/>
      <c r="E83" s="285"/>
      <c r="F83" s="285"/>
      <c r="G83" s="285"/>
      <c r="H83" s="285"/>
      <c r="I83" s="285"/>
      <c r="J83" s="285"/>
      <c r="K83" s="285"/>
      <c r="L83" s="285"/>
    </row>
    <row r="84" spans="2:12" x14ac:dyDescent="0.2">
      <c r="B84" s="139" t="s">
        <v>101</v>
      </c>
      <c r="C84" s="285"/>
      <c r="D84" s="285"/>
      <c r="E84" s="285"/>
      <c r="F84" s="285"/>
      <c r="G84" s="285"/>
      <c r="H84" s="285"/>
      <c r="I84" s="285"/>
      <c r="J84" s="285"/>
      <c r="K84" s="285"/>
      <c r="L84" s="285"/>
    </row>
    <row r="85" spans="2:12" x14ac:dyDescent="0.2">
      <c r="B85" s="139" t="s">
        <v>156</v>
      </c>
      <c r="C85" s="285"/>
      <c r="D85" s="285"/>
      <c r="E85" s="285"/>
      <c r="F85" s="285"/>
      <c r="G85" s="285"/>
      <c r="H85" s="285"/>
      <c r="I85" s="285"/>
      <c r="J85" s="285"/>
      <c r="K85" s="285"/>
      <c r="L85" s="285"/>
    </row>
    <row r="86" spans="2:12" x14ac:dyDescent="0.2">
      <c r="B86" s="139" t="s">
        <v>465</v>
      </c>
      <c r="C86" s="285"/>
      <c r="D86" s="285"/>
      <c r="E86" s="285"/>
      <c r="F86" s="285"/>
      <c r="G86" s="285"/>
      <c r="H86" s="285"/>
      <c r="I86" s="285"/>
      <c r="J86" s="285"/>
      <c r="K86" s="285"/>
      <c r="L86" s="285"/>
    </row>
    <row r="87" spans="2:12" x14ac:dyDescent="0.2">
      <c r="B87" s="144" t="s">
        <v>157</v>
      </c>
      <c r="C87" s="285"/>
      <c r="D87" s="285"/>
      <c r="E87" s="285"/>
      <c r="F87" s="285"/>
      <c r="G87" s="285"/>
      <c r="H87" s="285"/>
      <c r="I87" s="285"/>
      <c r="J87" s="285"/>
      <c r="K87" s="285"/>
      <c r="L87" s="285"/>
    </row>
    <row r="88" spans="2:12" x14ac:dyDescent="0.2">
      <c r="B88" s="139" t="s">
        <v>498</v>
      </c>
      <c r="C88" s="285"/>
      <c r="D88" s="285"/>
      <c r="E88" s="285"/>
      <c r="F88" s="285"/>
      <c r="G88" s="285"/>
      <c r="H88" s="285"/>
      <c r="I88" s="285"/>
      <c r="J88" s="285"/>
      <c r="K88" s="285"/>
      <c r="L88" s="285"/>
    </row>
    <row r="89" spans="2:12" x14ac:dyDescent="0.2">
      <c r="B89" s="144" t="s">
        <v>158</v>
      </c>
      <c r="C89" s="285"/>
      <c r="D89" s="285"/>
      <c r="E89" s="285"/>
      <c r="F89" s="285"/>
      <c r="G89" s="285"/>
      <c r="H89" s="285"/>
      <c r="I89" s="285"/>
      <c r="J89" s="285"/>
      <c r="K89" s="285"/>
      <c r="L89" s="285"/>
    </row>
    <row r="90" spans="2:12" x14ac:dyDescent="0.2">
      <c r="B90" s="144" t="s">
        <v>159</v>
      </c>
      <c r="C90" s="285"/>
      <c r="D90" s="285"/>
      <c r="E90" s="285"/>
      <c r="F90" s="285"/>
      <c r="G90" s="285"/>
      <c r="H90" s="285"/>
      <c r="I90" s="285"/>
      <c r="J90" s="285"/>
      <c r="K90" s="285"/>
      <c r="L90" s="285"/>
    </row>
    <row r="91" spans="2:12" x14ac:dyDescent="0.2">
      <c r="B91" s="144" t="s">
        <v>160</v>
      </c>
      <c r="C91" s="285"/>
      <c r="D91" s="285"/>
      <c r="E91" s="285"/>
      <c r="F91" s="285"/>
      <c r="G91" s="285"/>
      <c r="H91" s="285"/>
      <c r="I91" s="285"/>
      <c r="J91" s="285"/>
      <c r="K91" s="285"/>
      <c r="L91" s="285"/>
    </row>
    <row r="92" spans="2:12" x14ac:dyDescent="0.2">
      <c r="B92" s="144" t="s">
        <v>161</v>
      </c>
      <c r="C92" s="285"/>
      <c r="D92" s="285"/>
      <c r="E92" s="285"/>
      <c r="F92" s="285"/>
      <c r="G92" s="285"/>
      <c r="H92" s="285"/>
      <c r="I92" s="285"/>
      <c r="J92" s="285"/>
      <c r="K92" s="285"/>
      <c r="L92" s="285"/>
    </row>
    <row r="93" spans="2:12" x14ac:dyDescent="0.2">
      <c r="B93" s="144" t="s">
        <v>162</v>
      </c>
      <c r="C93" s="285"/>
      <c r="D93" s="285"/>
      <c r="E93" s="285"/>
      <c r="F93" s="285"/>
      <c r="G93" s="285"/>
      <c r="H93" s="285"/>
      <c r="I93" s="285"/>
      <c r="J93" s="285"/>
      <c r="K93" s="285"/>
      <c r="L93" s="285"/>
    </row>
    <row r="94" spans="2:12" x14ac:dyDescent="0.2">
      <c r="B94" s="144" t="s">
        <v>163</v>
      </c>
      <c r="C94" s="285"/>
      <c r="D94" s="285"/>
      <c r="E94" s="285"/>
      <c r="F94" s="285"/>
      <c r="G94" s="285"/>
      <c r="H94" s="285"/>
      <c r="I94" s="285"/>
      <c r="J94" s="285"/>
      <c r="K94" s="285"/>
      <c r="L94" s="285"/>
    </row>
    <row r="95" spans="2:12" x14ac:dyDescent="0.2">
      <c r="B95" s="144" t="s">
        <v>164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</row>
    <row r="96" spans="2:12" x14ac:dyDescent="0.2">
      <c r="B96" s="144" t="s">
        <v>165</v>
      </c>
      <c r="C96" s="285"/>
      <c r="D96" s="285"/>
      <c r="E96" s="285"/>
      <c r="F96" s="285"/>
      <c r="G96" s="285"/>
      <c r="H96" s="285"/>
      <c r="I96" s="285"/>
      <c r="J96" s="285"/>
      <c r="K96" s="285"/>
      <c r="L96" s="285"/>
    </row>
    <row r="97" spans="2:12" x14ac:dyDescent="0.2">
      <c r="B97" s="144" t="s">
        <v>166</v>
      </c>
      <c r="C97" s="285"/>
      <c r="D97" s="285"/>
      <c r="E97" s="285"/>
      <c r="F97" s="285"/>
      <c r="G97" s="285"/>
      <c r="H97" s="285"/>
      <c r="I97" s="285"/>
      <c r="J97" s="285"/>
      <c r="K97" s="285"/>
      <c r="L97" s="285"/>
    </row>
    <row r="98" spans="2:12" x14ac:dyDescent="0.2">
      <c r="B98" s="144" t="s">
        <v>167</v>
      </c>
      <c r="C98" s="285"/>
      <c r="D98" s="285"/>
      <c r="E98" s="285"/>
      <c r="F98" s="285"/>
      <c r="G98" s="285"/>
      <c r="H98" s="285"/>
      <c r="I98" s="285"/>
      <c r="J98" s="285"/>
      <c r="K98" s="285"/>
      <c r="L98" s="285"/>
    </row>
    <row r="99" spans="2:12" x14ac:dyDescent="0.2">
      <c r="B99" s="144" t="s">
        <v>168</v>
      </c>
      <c r="C99" s="285"/>
      <c r="D99" s="285"/>
      <c r="E99" s="285"/>
      <c r="F99" s="285"/>
      <c r="G99" s="285"/>
      <c r="H99" s="285"/>
      <c r="I99" s="285"/>
      <c r="J99" s="285"/>
      <c r="K99" s="285"/>
      <c r="L99" s="285"/>
    </row>
    <row r="100" spans="2:12" x14ac:dyDescent="0.2">
      <c r="B100" s="144" t="s">
        <v>163</v>
      </c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</row>
    <row r="101" spans="2:12" x14ac:dyDescent="0.2">
      <c r="B101" s="144" t="s">
        <v>169</v>
      </c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</row>
    <row r="102" spans="2:12" x14ac:dyDescent="0.2">
      <c r="B102" s="144" t="s">
        <v>170</v>
      </c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</row>
    <row r="103" spans="2:12" x14ac:dyDescent="0.2">
      <c r="B103" s="144" t="s">
        <v>171</v>
      </c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</row>
    <row r="104" spans="2:12" x14ac:dyDescent="0.2">
      <c r="B104" s="144" t="s">
        <v>92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</row>
    <row r="105" spans="2:12" x14ac:dyDescent="0.2">
      <c r="B105" s="144" t="s">
        <v>172</v>
      </c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</row>
    <row r="106" spans="2:12" x14ac:dyDescent="0.2">
      <c r="B106" s="144" t="s">
        <v>173</v>
      </c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</row>
    <row r="107" spans="2:12" x14ac:dyDescent="0.2">
      <c r="B107" s="144" t="s">
        <v>174</v>
      </c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</row>
    <row r="108" spans="2:12" x14ac:dyDescent="0.2">
      <c r="B108" s="144" t="s">
        <v>175</v>
      </c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</row>
    <row r="109" spans="2:12" x14ac:dyDescent="0.2">
      <c r="B109" s="144" t="s">
        <v>176</v>
      </c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</row>
    <row r="110" spans="2:12" x14ac:dyDescent="0.2">
      <c r="B110" s="144" t="s">
        <v>177</v>
      </c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</row>
    <row r="111" spans="2:12" x14ac:dyDescent="0.2">
      <c r="B111" s="144" t="s">
        <v>178</v>
      </c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</row>
    <row r="112" spans="2:12" x14ac:dyDescent="0.2">
      <c r="B112" s="144" t="s">
        <v>179</v>
      </c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</row>
    <row r="113" spans="2:12" x14ac:dyDescent="0.2">
      <c r="B113" s="144" t="s">
        <v>180</v>
      </c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</row>
    <row r="114" spans="2:12" x14ac:dyDescent="0.2">
      <c r="B114" s="144" t="s">
        <v>181</v>
      </c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</row>
    <row r="115" spans="2:12" x14ac:dyDescent="0.2">
      <c r="B115" s="139" t="s">
        <v>182</v>
      </c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</row>
    <row r="116" spans="2:12" x14ac:dyDescent="0.2">
      <c r="B116" s="139" t="s">
        <v>183</v>
      </c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</row>
    <row r="117" spans="2:12" x14ac:dyDescent="0.2">
      <c r="B117" s="139" t="s">
        <v>184</v>
      </c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</row>
    <row r="118" spans="2:12" x14ac:dyDescent="0.2">
      <c r="B118" s="139" t="s">
        <v>185</v>
      </c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</row>
    <row r="119" spans="2:12" x14ac:dyDescent="0.2">
      <c r="B119" s="139" t="s">
        <v>186</v>
      </c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</row>
    <row r="120" spans="2:12" x14ac:dyDescent="0.2">
      <c r="B120" s="139" t="s">
        <v>187</v>
      </c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</row>
    <row r="121" spans="2:12" x14ac:dyDescent="0.2">
      <c r="B121" s="144" t="s">
        <v>102</v>
      </c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</row>
    <row r="122" spans="2:12" x14ac:dyDescent="0.2">
      <c r="B122" s="144" t="s">
        <v>188</v>
      </c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</row>
    <row r="123" spans="2:12" x14ac:dyDescent="0.2">
      <c r="B123" s="144" t="s">
        <v>189</v>
      </c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</row>
    <row r="124" spans="2:12" x14ac:dyDescent="0.2">
      <c r="B124" s="144" t="s">
        <v>190</v>
      </c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</row>
    <row r="125" spans="2:12" x14ac:dyDescent="0.2">
      <c r="B125" s="31" t="s">
        <v>35</v>
      </c>
      <c r="C125" s="135"/>
      <c r="D125" s="140"/>
      <c r="E125" s="135"/>
      <c r="F125" s="135"/>
      <c r="G125" s="135"/>
      <c r="H125" s="135"/>
      <c r="I125" s="135"/>
      <c r="J125" s="135"/>
      <c r="K125" s="135"/>
      <c r="L125" s="135"/>
    </row>
    <row r="126" spans="2:12" x14ac:dyDescent="0.2">
      <c r="B126" s="144" t="s">
        <v>499</v>
      </c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</row>
    <row r="127" spans="2:12" x14ac:dyDescent="0.2">
      <c r="B127" s="144" t="s">
        <v>191</v>
      </c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</row>
    <row r="128" spans="2:12" x14ac:dyDescent="0.2">
      <c r="B128" s="144" t="s">
        <v>192</v>
      </c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</row>
    <row r="129" spans="2:12" x14ac:dyDescent="0.2">
      <c r="B129" s="144" t="s">
        <v>193</v>
      </c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</row>
    <row r="130" spans="2:12" x14ac:dyDescent="0.2">
      <c r="B130" s="144" t="s">
        <v>194</v>
      </c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</row>
    <row r="131" spans="2:12" x14ac:dyDescent="0.2">
      <c r="B131" s="144" t="s">
        <v>195</v>
      </c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</row>
    <row r="132" spans="2:12" x14ac:dyDescent="0.2">
      <c r="B132" s="144" t="s">
        <v>196</v>
      </c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</row>
    <row r="133" spans="2:12" x14ac:dyDescent="0.2">
      <c r="B133" s="144" t="s">
        <v>197</v>
      </c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</row>
    <row r="134" spans="2:12" x14ac:dyDescent="0.2">
      <c r="B134" s="139" t="s">
        <v>466</v>
      </c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</row>
    <row r="135" spans="2:12" x14ac:dyDescent="0.2">
      <c r="B135" s="144" t="s">
        <v>198</v>
      </c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</row>
    <row r="136" spans="2:12" x14ac:dyDescent="0.2">
      <c r="B136" s="139" t="s">
        <v>103</v>
      </c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</row>
    <row r="137" spans="2:12" x14ac:dyDescent="0.2">
      <c r="B137" s="139" t="s">
        <v>104</v>
      </c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</row>
    <row r="138" spans="2:12" x14ac:dyDescent="0.2">
      <c r="B138" s="144" t="s">
        <v>199</v>
      </c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</row>
    <row r="139" spans="2:12" x14ac:dyDescent="0.2">
      <c r="B139" s="144" t="s">
        <v>200</v>
      </c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</row>
    <row r="140" spans="2:12" x14ac:dyDescent="0.2">
      <c r="B140" s="144" t="s">
        <v>201</v>
      </c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</row>
    <row r="141" spans="2:12" x14ac:dyDescent="0.2">
      <c r="B141" s="144" t="s">
        <v>202</v>
      </c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</row>
    <row r="142" spans="2:12" x14ac:dyDescent="0.2">
      <c r="B142" s="144" t="s">
        <v>203</v>
      </c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</row>
    <row r="143" spans="2:12" x14ac:dyDescent="0.2">
      <c r="B143" s="144" t="s">
        <v>204</v>
      </c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</row>
    <row r="144" spans="2:12" x14ac:dyDescent="0.2">
      <c r="B144" s="144" t="s">
        <v>205</v>
      </c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</row>
    <row r="145" spans="2:12" x14ac:dyDescent="0.2">
      <c r="B145" s="144" t="s">
        <v>206</v>
      </c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</row>
    <row r="146" spans="2:12" x14ac:dyDescent="0.2">
      <c r="B146" s="144" t="s">
        <v>207</v>
      </c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</row>
    <row r="147" spans="2:12" x14ac:dyDescent="0.2">
      <c r="B147" s="144" t="s">
        <v>208</v>
      </c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</row>
    <row r="148" spans="2:12" x14ac:dyDescent="0.2">
      <c r="B148" s="144" t="s">
        <v>209</v>
      </c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</row>
    <row r="149" spans="2:12" x14ac:dyDescent="0.2">
      <c r="B149" s="144" t="s">
        <v>210</v>
      </c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</row>
    <row r="150" spans="2:12" x14ac:dyDescent="0.2">
      <c r="B150" s="144" t="s">
        <v>211</v>
      </c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</row>
    <row r="151" spans="2:12" x14ac:dyDescent="0.2">
      <c r="B151" s="144" t="s">
        <v>212</v>
      </c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</row>
    <row r="152" spans="2:12" x14ac:dyDescent="0.2">
      <c r="B152" s="144" t="s">
        <v>213</v>
      </c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</row>
    <row r="153" spans="2:12" x14ac:dyDescent="0.2">
      <c r="B153" s="144" t="s">
        <v>214</v>
      </c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</row>
    <row r="154" spans="2:12" x14ac:dyDescent="0.2">
      <c r="B154" s="144" t="s">
        <v>215</v>
      </c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</row>
    <row r="155" spans="2:12" x14ac:dyDescent="0.2">
      <c r="B155" s="144" t="s">
        <v>105</v>
      </c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</row>
    <row r="156" spans="2:12" x14ac:dyDescent="0.2">
      <c r="B156" s="144" t="s">
        <v>216</v>
      </c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</row>
    <row r="157" spans="2:12" x14ac:dyDescent="0.2">
      <c r="B157" s="144" t="s">
        <v>217</v>
      </c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</row>
    <row r="158" spans="2:12" x14ac:dyDescent="0.2">
      <c r="B158" s="144" t="s">
        <v>218</v>
      </c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</row>
    <row r="159" spans="2:12" x14ac:dyDescent="0.2">
      <c r="B159" s="144" t="s">
        <v>106</v>
      </c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</row>
    <row r="160" spans="2:12" x14ac:dyDescent="0.2">
      <c r="B160" s="144" t="s">
        <v>219</v>
      </c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</row>
    <row r="161" spans="2:12" x14ac:dyDescent="0.2">
      <c r="B161" s="144" t="s">
        <v>500</v>
      </c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</row>
    <row r="162" spans="2:12" x14ac:dyDescent="0.2">
      <c r="B162" s="144" t="s">
        <v>220</v>
      </c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</row>
    <row r="163" spans="2:12" x14ac:dyDescent="0.2">
      <c r="B163" s="144" t="s">
        <v>221</v>
      </c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</row>
    <row r="164" spans="2:12" x14ac:dyDescent="0.2">
      <c r="B164" s="144" t="s">
        <v>222</v>
      </c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</row>
    <row r="165" spans="2:12" x14ac:dyDescent="0.2">
      <c r="B165" s="144" t="s">
        <v>223</v>
      </c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</row>
    <row r="166" spans="2:12" x14ac:dyDescent="0.2">
      <c r="B166" s="144" t="s">
        <v>224</v>
      </c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</row>
    <row r="167" spans="2:12" x14ac:dyDescent="0.2">
      <c r="B167" s="144" t="s">
        <v>225</v>
      </c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</row>
    <row r="168" spans="2:12" x14ac:dyDescent="0.2">
      <c r="B168" s="144" t="s">
        <v>226</v>
      </c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</row>
    <row r="169" spans="2:12" x14ac:dyDescent="0.2">
      <c r="B169" s="144" t="s">
        <v>227</v>
      </c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</row>
    <row r="170" spans="2:12" x14ac:dyDescent="0.2">
      <c r="B170" s="144" t="s">
        <v>228</v>
      </c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</row>
    <row r="171" spans="2:12" x14ac:dyDescent="0.2">
      <c r="B171" s="144" t="s">
        <v>229</v>
      </c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</row>
    <row r="172" spans="2:12" x14ac:dyDescent="0.2">
      <c r="B172" s="144" t="s">
        <v>225</v>
      </c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</row>
    <row r="173" spans="2:12" x14ac:dyDescent="0.2">
      <c r="B173" s="144" t="s">
        <v>230</v>
      </c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</row>
    <row r="174" spans="2:12" x14ac:dyDescent="0.2">
      <c r="B174" s="136" t="s">
        <v>231</v>
      </c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</row>
    <row r="175" spans="2:12" x14ac:dyDescent="0.2">
      <c r="B175" s="139" t="s">
        <v>237</v>
      </c>
    </row>
    <row r="176" spans="2:12" x14ac:dyDescent="0.2">
      <c r="D176" s="133"/>
      <c r="E176" s="133"/>
      <c r="F176" s="133"/>
      <c r="G176" s="133"/>
      <c r="H176" s="133"/>
      <c r="I176" s="133"/>
      <c r="J176" s="133"/>
      <c r="K176" s="133"/>
      <c r="L176" s="133"/>
    </row>
    <row r="177" spans="1:14" x14ac:dyDescent="0.2">
      <c r="D177" s="133"/>
      <c r="E177" s="133"/>
      <c r="F177" s="133"/>
      <c r="G177" s="133"/>
      <c r="H177" s="133"/>
      <c r="I177" s="133"/>
      <c r="J177" s="133"/>
      <c r="K177" s="133"/>
      <c r="L177" s="133"/>
    </row>
    <row r="178" spans="1:14" x14ac:dyDescent="0.2">
      <c r="B178" s="38" t="s">
        <v>573</v>
      </c>
      <c r="D178" s="141"/>
      <c r="E178" s="141"/>
      <c r="F178" s="141"/>
      <c r="G178" s="141"/>
      <c r="H178" s="141"/>
      <c r="I178" s="141"/>
      <c r="J178" s="141"/>
      <c r="K178" s="141"/>
      <c r="L178" s="141"/>
      <c r="N178" s="44"/>
    </row>
    <row r="179" spans="1:14" x14ac:dyDescent="0.2">
      <c r="B179" s="1"/>
    </row>
    <row r="180" spans="1:14" ht="14.25" x14ac:dyDescent="0.2">
      <c r="B180" s="55"/>
      <c r="C180" s="188" t="s">
        <v>236</v>
      </c>
      <c r="D180" s="188" t="s">
        <v>235</v>
      </c>
      <c r="E180" s="37">
        <v>2012</v>
      </c>
      <c r="F180" s="37">
        <v>2013</v>
      </c>
      <c r="G180" s="37">
        <v>2014</v>
      </c>
      <c r="H180" s="37">
        <v>2015</v>
      </c>
      <c r="I180" s="37">
        <v>2016</v>
      </c>
      <c r="J180" s="37">
        <v>2017</v>
      </c>
      <c r="K180" s="37">
        <v>2018</v>
      </c>
      <c r="L180" s="37">
        <v>2019</v>
      </c>
    </row>
    <row r="181" spans="1:14" x14ac:dyDescent="0.2">
      <c r="B181" s="30" t="s">
        <v>44</v>
      </c>
      <c r="C181" s="134">
        <f>+'6.2.IPC'!C16</f>
        <v>1</v>
      </c>
      <c r="D181" s="134">
        <f>+C181</f>
        <v>1</v>
      </c>
      <c r="E181" s="134">
        <f>+'6.2.IPC'!D16</f>
        <v>1.0823337409044773</v>
      </c>
      <c r="F181" s="134">
        <f>+'6.2.IPC'!E16</f>
        <v>1.0861114475827298</v>
      </c>
      <c r="G181" s="134">
        <f>+'6.2.IPC'!F16</f>
        <v>1.0674186490149371</v>
      </c>
      <c r="H181" s="134">
        <f>+'6.2.IPC'!G16</f>
        <v>0.98501177623314329</v>
      </c>
      <c r="I181" s="134">
        <f>+'6.2.IPC'!H16</f>
        <v>0.96268258178319388</v>
      </c>
      <c r="J181" s="134">
        <f>+'6.2.IPC'!I16</f>
        <v>1.0245513427973163</v>
      </c>
      <c r="K181" s="134">
        <f>+'6.2.IPC'!J16</f>
        <v>1.0298434949399453</v>
      </c>
      <c r="L181" s="134">
        <f>+'6.2.IPC'!K16</f>
        <v>1.0358907338897501</v>
      </c>
    </row>
    <row r="182" spans="1:14" x14ac:dyDescent="0.2">
      <c r="B182" s="139" t="s">
        <v>237</v>
      </c>
    </row>
    <row r="183" spans="1:14" x14ac:dyDescent="0.2">
      <c r="B183" s="1"/>
    </row>
    <row r="184" spans="1:14" x14ac:dyDescent="0.2">
      <c r="B184" s="1"/>
    </row>
    <row r="185" spans="1:14" x14ac:dyDescent="0.2">
      <c r="B185" s="38" t="s">
        <v>574</v>
      </c>
    </row>
    <row r="186" spans="1:14" x14ac:dyDescent="0.2">
      <c r="B186" s="1"/>
    </row>
    <row r="187" spans="1:14" ht="14.25" x14ac:dyDescent="0.2">
      <c r="A187" s="1"/>
      <c r="B187" s="55" t="s">
        <v>232</v>
      </c>
      <c r="C187" s="188" t="s">
        <v>236</v>
      </c>
      <c r="D187" s="188" t="s">
        <v>235</v>
      </c>
      <c r="E187" s="37">
        <v>2012</v>
      </c>
      <c r="F187" s="37">
        <v>2013</v>
      </c>
      <c r="G187" s="37">
        <v>2014</v>
      </c>
      <c r="H187" s="37">
        <v>2015</v>
      </c>
      <c r="I187" s="37">
        <v>2016</v>
      </c>
      <c r="J187" s="37">
        <v>2017</v>
      </c>
      <c r="K187" s="37">
        <v>2018</v>
      </c>
      <c r="L187" s="37">
        <v>2019</v>
      </c>
    </row>
    <row r="188" spans="1:14" x14ac:dyDescent="0.2">
      <c r="B188" s="31" t="s">
        <v>233</v>
      </c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</row>
    <row r="189" spans="1:14" x14ac:dyDescent="0.2">
      <c r="B189" s="144" t="s">
        <v>93</v>
      </c>
      <c r="C189" s="265"/>
      <c r="D189" s="287"/>
      <c r="E189" s="287"/>
      <c r="F189" s="287"/>
      <c r="G189" s="287"/>
      <c r="H189" s="287"/>
      <c r="I189" s="287"/>
      <c r="J189" s="287"/>
      <c r="K189" s="287"/>
      <c r="L189" s="287"/>
    </row>
    <row r="190" spans="1:14" x14ac:dyDescent="0.2">
      <c r="B190" s="144" t="s">
        <v>94</v>
      </c>
      <c r="C190" s="138"/>
      <c r="D190" s="288"/>
      <c r="E190" s="288"/>
      <c r="F190" s="288"/>
      <c r="G190" s="288"/>
      <c r="H190" s="288"/>
      <c r="I190" s="288"/>
      <c r="J190" s="288"/>
      <c r="K190" s="288"/>
      <c r="L190" s="288"/>
    </row>
    <row r="191" spans="1:14" x14ac:dyDescent="0.2">
      <c r="B191" s="144" t="s">
        <v>107</v>
      </c>
      <c r="C191" s="138"/>
      <c r="D191" s="288"/>
      <c r="E191" s="288"/>
      <c r="F191" s="288"/>
      <c r="G191" s="288"/>
      <c r="H191" s="288"/>
      <c r="I191" s="288"/>
      <c r="J191" s="288"/>
      <c r="K191" s="288"/>
      <c r="L191" s="288"/>
    </row>
    <row r="192" spans="1:14" x14ac:dyDescent="0.2">
      <c r="B192" s="144" t="s">
        <v>108</v>
      </c>
      <c r="C192" s="138"/>
      <c r="D192" s="288"/>
      <c r="E192" s="288"/>
      <c r="F192" s="288"/>
      <c r="G192" s="288"/>
      <c r="H192" s="288"/>
      <c r="I192" s="288"/>
      <c r="J192" s="288"/>
      <c r="K192" s="288"/>
      <c r="L192" s="288"/>
    </row>
    <row r="193" spans="2:12" x14ac:dyDescent="0.2">
      <c r="B193" s="139" t="s">
        <v>109</v>
      </c>
      <c r="C193" s="138"/>
      <c r="D193" s="288"/>
      <c r="E193" s="288"/>
      <c r="F193" s="288"/>
      <c r="G193" s="288"/>
      <c r="H193" s="288"/>
      <c r="I193" s="288"/>
      <c r="J193" s="288"/>
      <c r="K193" s="288"/>
      <c r="L193" s="288"/>
    </row>
    <row r="194" spans="2:12" x14ac:dyDescent="0.2">
      <c r="B194" s="144" t="s">
        <v>110</v>
      </c>
      <c r="C194" s="138"/>
      <c r="D194" s="288"/>
      <c r="E194" s="288"/>
      <c r="F194" s="288"/>
      <c r="G194" s="288"/>
      <c r="H194" s="288"/>
      <c r="I194" s="288"/>
      <c r="J194" s="288"/>
      <c r="K194" s="288"/>
      <c r="L194" s="288"/>
    </row>
    <row r="195" spans="2:12" x14ac:dyDescent="0.2">
      <c r="B195" s="144" t="s">
        <v>111</v>
      </c>
      <c r="C195" s="138"/>
      <c r="D195" s="288"/>
      <c r="E195" s="288"/>
      <c r="F195" s="288"/>
      <c r="G195" s="288"/>
      <c r="H195" s="288"/>
      <c r="I195" s="288"/>
      <c r="J195" s="288"/>
      <c r="K195" s="288"/>
      <c r="L195" s="288"/>
    </row>
    <row r="196" spans="2:12" x14ac:dyDescent="0.2">
      <c r="B196" s="144" t="s">
        <v>95</v>
      </c>
      <c r="C196" s="138"/>
      <c r="D196" s="288"/>
      <c r="E196" s="288"/>
      <c r="F196" s="288"/>
      <c r="G196" s="288"/>
      <c r="H196" s="288"/>
      <c r="I196" s="288"/>
      <c r="J196" s="288"/>
      <c r="K196" s="288"/>
      <c r="L196" s="288"/>
    </row>
    <row r="197" spans="2:12" x14ac:dyDescent="0.2">
      <c r="B197" s="144" t="s">
        <v>96</v>
      </c>
      <c r="C197" s="138"/>
      <c r="D197" s="288"/>
      <c r="E197" s="288"/>
      <c r="F197" s="288"/>
      <c r="G197" s="288"/>
      <c r="H197" s="288"/>
      <c r="I197" s="288"/>
      <c r="J197" s="288"/>
      <c r="K197" s="288"/>
      <c r="L197" s="288"/>
    </row>
    <row r="198" spans="2:12" x14ac:dyDescent="0.2">
      <c r="B198" s="144" t="s">
        <v>112</v>
      </c>
      <c r="C198" s="138"/>
      <c r="D198" s="288"/>
      <c r="E198" s="288"/>
      <c r="F198" s="288"/>
      <c r="G198" s="288"/>
      <c r="H198" s="288"/>
      <c r="I198" s="288"/>
      <c r="J198" s="288"/>
      <c r="K198" s="288"/>
      <c r="L198" s="288"/>
    </row>
    <row r="199" spans="2:12" x14ac:dyDescent="0.2">
      <c r="B199" s="144" t="s">
        <v>113</v>
      </c>
      <c r="C199" s="138"/>
      <c r="D199" s="288"/>
      <c r="E199" s="288"/>
      <c r="F199" s="288"/>
      <c r="G199" s="288"/>
      <c r="H199" s="288"/>
      <c r="I199" s="288"/>
      <c r="J199" s="288"/>
      <c r="K199" s="288"/>
      <c r="L199" s="288"/>
    </row>
    <row r="200" spans="2:12" x14ac:dyDescent="0.2">
      <c r="B200" s="144" t="s">
        <v>114</v>
      </c>
      <c r="C200" s="138"/>
      <c r="D200" s="288"/>
      <c r="E200" s="288"/>
      <c r="F200" s="288"/>
      <c r="G200" s="288"/>
      <c r="H200" s="288"/>
      <c r="I200" s="288"/>
      <c r="J200" s="288"/>
      <c r="K200" s="288"/>
      <c r="L200" s="288"/>
    </row>
    <row r="201" spans="2:12" x14ac:dyDescent="0.2">
      <c r="B201" s="139" t="s">
        <v>454</v>
      </c>
      <c r="C201" s="138"/>
      <c r="D201" s="288"/>
      <c r="E201" s="288"/>
      <c r="F201" s="288"/>
      <c r="G201" s="288"/>
      <c r="H201" s="288"/>
      <c r="I201" s="288"/>
      <c r="J201" s="288"/>
      <c r="K201" s="288"/>
      <c r="L201" s="288"/>
    </row>
    <row r="202" spans="2:12" x14ac:dyDescent="0.2">
      <c r="B202" s="139" t="s">
        <v>455</v>
      </c>
      <c r="C202" s="138"/>
      <c r="D202" s="288"/>
      <c r="E202" s="288"/>
      <c r="F202" s="288"/>
      <c r="G202" s="288"/>
      <c r="H202" s="288"/>
      <c r="I202" s="288"/>
      <c r="J202" s="288"/>
      <c r="K202" s="288"/>
      <c r="L202" s="288"/>
    </row>
    <row r="203" spans="2:12" x14ac:dyDescent="0.2">
      <c r="B203" s="139" t="s">
        <v>456</v>
      </c>
      <c r="C203" s="138"/>
      <c r="D203" s="288"/>
      <c r="E203" s="288"/>
      <c r="F203" s="288"/>
      <c r="G203" s="288"/>
      <c r="H203" s="288"/>
      <c r="I203" s="288"/>
      <c r="J203" s="288"/>
      <c r="K203" s="288"/>
      <c r="L203" s="288"/>
    </row>
    <row r="204" spans="2:12" x14ac:dyDescent="0.2">
      <c r="B204" s="139" t="s">
        <v>457</v>
      </c>
      <c r="C204" s="138"/>
      <c r="D204" s="288"/>
      <c r="E204" s="288"/>
      <c r="F204" s="288"/>
      <c r="G204" s="288"/>
      <c r="H204" s="288"/>
      <c r="I204" s="288"/>
      <c r="J204" s="288"/>
      <c r="K204" s="288"/>
      <c r="L204" s="288"/>
    </row>
    <row r="205" spans="2:12" x14ac:dyDescent="0.2">
      <c r="B205" s="139" t="s">
        <v>458</v>
      </c>
      <c r="C205" s="138"/>
      <c r="D205" s="288"/>
      <c r="E205" s="288"/>
      <c r="F205" s="288"/>
      <c r="G205" s="288"/>
      <c r="H205" s="288"/>
      <c r="I205" s="288"/>
      <c r="J205" s="288"/>
      <c r="K205" s="288"/>
      <c r="L205" s="288"/>
    </row>
    <row r="206" spans="2:12" x14ac:dyDescent="0.2">
      <c r="B206" s="139" t="s">
        <v>115</v>
      </c>
      <c r="C206" s="138"/>
      <c r="D206" s="288"/>
      <c r="E206" s="288"/>
      <c r="F206" s="288"/>
      <c r="G206" s="288"/>
      <c r="H206" s="288"/>
      <c r="I206" s="288"/>
      <c r="J206" s="288"/>
      <c r="K206" s="288"/>
      <c r="L206" s="288"/>
    </row>
    <row r="207" spans="2:12" x14ac:dyDescent="0.2">
      <c r="B207" s="144" t="s">
        <v>116</v>
      </c>
      <c r="C207" s="138"/>
      <c r="D207" s="288"/>
      <c r="E207" s="288"/>
      <c r="F207" s="288"/>
      <c r="G207" s="288"/>
      <c r="H207" s="288"/>
      <c r="I207" s="288"/>
      <c r="J207" s="288"/>
      <c r="K207" s="288"/>
      <c r="L207" s="288"/>
    </row>
    <row r="208" spans="2:12" x14ac:dyDescent="0.2">
      <c r="B208" s="144" t="s">
        <v>118</v>
      </c>
      <c r="C208" s="138"/>
      <c r="D208" s="288"/>
      <c r="E208" s="288"/>
      <c r="F208" s="288"/>
      <c r="G208" s="288"/>
      <c r="H208" s="288"/>
      <c r="I208" s="288"/>
      <c r="J208" s="288"/>
      <c r="K208" s="288"/>
      <c r="L208" s="288"/>
    </row>
    <row r="209" spans="2:12" x14ac:dyDescent="0.2">
      <c r="B209" s="144" t="s">
        <v>117</v>
      </c>
      <c r="C209" s="138"/>
      <c r="D209" s="288"/>
      <c r="E209" s="288"/>
      <c r="F209" s="288"/>
      <c r="G209" s="288"/>
      <c r="H209" s="288"/>
      <c r="I209" s="288"/>
      <c r="J209" s="288"/>
      <c r="K209" s="288"/>
      <c r="L209" s="288"/>
    </row>
    <row r="210" spans="2:12" x14ac:dyDescent="0.2">
      <c r="B210" s="144" t="s">
        <v>493</v>
      </c>
      <c r="C210" s="138"/>
      <c r="D210" s="288"/>
      <c r="E210" s="288"/>
      <c r="F210" s="288"/>
      <c r="G210" s="288"/>
      <c r="H210" s="288"/>
      <c r="I210" s="288"/>
      <c r="J210" s="288"/>
      <c r="K210" s="288"/>
      <c r="L210" s="288"/>
    </row>
    <row r="211" spans="2:12" x14ac:dyDescent="0.2">
      <c r="B211" s="144" t="s">
        <v>119</v>
      </c>
      <c r="C211" s="138"/>
      <c r="D211" s="288"/>
      <c r="E211" s="288"/>
      <c r="F211" s="288"/>
      <c r="G211" s="288"/>
      <c r="H211" s="288"/>
      <c r="I211" s="288"/>
      <c r="J211" s="288"/>
      <c r="K211" s="288"/>
      <c r="L211" s="288"/>
    </row>
    <row r="212" spans="2:12" x14ac:dyDescent="0.2">
      <c r="B212" s="144" t="s">
        <v>120</v>
      </c>
      <c r="C212" s="138"/>
      <c r="D212" s="288"/>
      <c r="E212" s="288"/>
      <c r="F212" s="288"/>
      <c r="G212" s="288"/>
      <c r="H212" s="288"/>
      <c r="I212" s="288"/>
      <c r="J212" s="288"/>
      <c r="K212" s="288"/>
      <c r="L212" s="288"/>
    </row>
    <row r="213" spans="2:12" x14ac:dyDescent="0.2">
      <c r="B213" s="144" t="s">
        <v>494</v>
      </c>
      <c r="C213" s="138"/>
      <c r="D213" s="288"/>
      <c r="E213" s="288"/>
      <c r="F213" s="288"/>
      <c r="G213" s="288"/>
      <c r="H213" s="288"/>
      <c r="I213" s="288"/>
      <c r="J213" s="288"/>
      <c r="K213" s="288"/>
      <c r="L213" s="288"/>
    </row>
    <row r="214" spans="2:12" x14ac:dyDescent="0.2">
      <c r="B214" s="144" t="s">
        <v>121</v>
      </c>
      <c r="C214" s="138"/>
      <c r="D214" s="288"/>
      <c r="E214" s="288"/>
      <c r="F214" s="288"/>
      <c r="G214" s="288"/>
      <c r="H214" s="288"/>
      <c r="I214" s="288"/>
      <c r="J214" s="288"/>
      <c r="K214" s="288"/>
      <c r="L214" s="288"/>
    </row>
    <row r="215" spans="2:12" x14ac:dyDescent="0.2">
      <c r="B215" s="144" t="s">
        <v>122</v>
      </c>
      <c r="C215" s="138"/>
      <c r="D215" s="288"/>
      <c r="E215" s="288"/>
      <c r="F215" s="288"/>
      <c r="G215" s="288"/>
      <c r="H215" s="288"/>
      <c r="I215" s="288"/>
      <c r="J215" s="288"/>
      <c r="K215" s="288"/>
      <c r="L215" s="288"/>
    </row>
    <row r="216" spans="2:12" x14ac:dyDescent="0.2">
      <c r="B216" s="144" t="s">
        <v>495</v>
      </c>
      <c r="C216" s="138"/>
      <c r="D216" s="288"/>
      <c r="E216" s="288"/>
      <c r="F216" s="288"/>
      <c r="G216" s="288"/>
      <c r="H216" s="288"/>
      <c r="I216" s="288"/>
      <c r="J216" s="288"/>
      <c r="K216" s="288"/>
      <c r="L216" s="288"/>
    </row>
    <row r="217" spans="2:12" x14ac:dyDescent="0.2">
      <c r="B217" s="144" t="s">
        <v>123</v>
      </c>
      <c r="C217" s="138"/>
      <c r="D217" s="288"/>
      <c r="E217" s="288"/>
      <c r="F217" s="288"/>
      <c r="G217" s="288"/>
      <c r="H217" s="288"/>
      <c r="I217" s="288"/>
      <c r="J217" s="288"/>
      <c r="K217" s="288"/>
      <c r="L217" s="288"/>
    </row>
    <row r="218" spans="2:12" x14ac:dyDescent="0.2">
      <c r="B218" s="144" t="s">
        <v>496</v>
      </c>
      <c r="C218" s="138"/>
      <c r="D218" s="288"/>
      <c r="E218" s="288"/>
      <c r="F218" s="288"/>
      <c r="G218" s="288"/>
      <c r="H218" s="288"/>
      <c r="I218" s="288"/>
      <c r="J218" s="288"/>
      <c r="K218" s="288"/>
      <c r="L218" s="288"/>
    </row>
    <row r="219" spans="2:12" x14ac:dyDescent="0.2">
      <c r="B219" s="144" t="s">
        <v>124</v>
      </c>
      <c r="C219" s="138"/>
      <c r="D219" s="288"/>
      <c r="E219" s="288"/>
      <c r="F219" s="288"/>
      <c r="G219" s="288"/>
      <c r="H219" s="288"/>
      <c r="I219" s="288"/>
      <c r="J219" s="288"/>
      <c r="K219" s="288"/>
      <c r="L219" s="288"/>
    </row>
    <row r="220" spans="2:12" x14ac:dyDescent="0.2">
      <c r="B220" s="144" t="s">
        <v>125</v>
      </c>
      <c r="C220" s="138"/>
      <c r="D220" s="288"/>
      <c r="E220" s="288"/>
      <c r="F220" s="288"/>
      <c r="G220" s="288"/>
      <c r="H220" s="288"/>
      <c r="I220" s="288"/>
      <c r="J220" s="288"/>
      <c r="K220" s="288"/>
      <c r="L220" s="288"/>
    </row>
    <row r="221" spans="2:12" x14ac:dyDescent="0.2">
      <c r="B221" s="139" t="s">
        <v>126</v>
      </c>
      <c r="C221" s="138"/>
      <c r="D221" s="288"/>
      <c r="E221" s="288"/>
      <c r="F221" s="288"/>
      <c r="G221" s="288"/>
      <c r="H221" s="288"/>
      <c r="I221" s="288"/>
      <c r="J221" s="288"/>
      <c r="K221" s="288"/>
      <c r="L221" s="288"/>
    </row>
    <row r="222" spans="2:12" x14ac:dyDescent="0.2">
      <c r="B222" s="144" t="s">
        <v>127</v>
      </c>
      <c r="C222" s="138"/>
      <c r="D222" s="288"/>
      <c r="E222" s="288"/>
      <c r="F222" s="288"/>
      <c r="G222" s="288"/>
      <c r="H222" s="288"/>
      <c r="I222" s="288"/>
      <c r="J222" s="288"/>
      <c r="K222" s="288"/>
      <c r="L222" s="288"/>
    </row>
    <row r="223" spans="2:12" x14ac:dyDescent="0.2">
      <c r="B223" s="144" t="s">
        <v>128</v>
      </c>
      <c r="C223" s="138"/>
      <c r="D223" s="288"/>
      <c r="E223" s="288"/>
      <c r="F223" s="288"/>
      <c r="G223" s="288"/>
      <c r="H223" s="288"/>
      <c r="I223" s="288"/>
      <c r="J223" s="288"/>
      <c r="K223" s="288"/>
      <c r="L223" s="288"/>
    </row>
    <row r="224" spans="2:12" x14ac:dyDescent="0.2">
      <c r="B224" s="144" t="s">
        <v>129</v>
      </c>
      <c r="C224" s="138"/>
      <c r="D224" s="288"/>
      <c r="E224" s="288"/>
      <c r="F224" s="288"/>
      <c r="G224" s="288"/>
      <c r="H224" s="288"/>
      <c r="I224" s="288"/>
      <c r="J224" s="288"/>
      <c r="K224" s="288"/>
      <c r="L224" s="288"/>
    </row>
    <row r="225" spans="2:12" x14ac:dyDescent="0.2">
      <c r="B225" s="144" t="s">
        <v>130</v>
      </c>
      <c r="C225" s="138"/>
      <c r="D225" s="288"/>
      <c r="E225" s="288"/>
      <c r="F225" s="288"/>
      <c r="G225" s="288"/>
      <c r="H225" s="288"/>
      <c r="I225" s="288"/>
      <c r="J225" s="288"/>
      <c r="K225" s="288"/>
      <c r="L225" s="288"/>
    </row>
    <row r="226" spans="2:12" x14ac:dyDescent="0.2">
      <c r="B226" s="139" t="s">
        <v>131</v>
      </c>
      <c r="C226" s="138"/>
      <c r="D226" s="288"/>
      <c r="E226" s="288"/>
      <c r="F226" s="288"/>
      <c r="G226" s="288"/>
      <c r="H226" s="288"/>
      <c r="I226" s="288"/>
      <c r="J226" s="288"/>
      <c r="K226" s="288"/>
      <c r="L226" s="288"/>
    </row>
    <row r="227" spans="2:12" x14ac:dyDescent="0.2">
      <c r="B227" s="139" t="s">
        <v>459</v>
      </c>
      <c r="C227" s="138"/>
      <c r="D227" s="288"/>
      <c r="E227" s="288"/>
      <c r="F227" s="288"/>
      <c r="G227" s="288"/>
      <c r="H227" s="288"/>
      <c r="I227" s="288"/>
      <c r="J227" s="288"/>
      <c r="K227" s="288"/>
      <c r="L227" s="288"/>
    </row>
    <row r="228" spans="2:12" x14ac:dyDescent="0.2">
      <c r="B228" s="139" t="s">
        <v>132</v>
      </c>
      <c r="C228" s="138"/>
      <c r="D228" s="288"/>
      <c r="E228" s="288"/>
      <c r="F228" s="288"/>
      <c r="G228" s="288"/>
      <c r="H228" s="288"/>
      <c r="I228" s="288"/>
      <c r="J228" s="288"/>
      <c r="K228" s="288"/>
      <c r="L228" s="288"/>
    </row>
    <row r="229" spans="2:12" x14ac:dyDescent="0.2">
      <c r="B229" s="139" t="s">
        <v>460</v>
      </c>
      <c r="C229" s="138"/>
      <c r="D229" s="288"/>
      <c r="E229" s="288"/>
      <c r="F229" s="288"/>
      <c r="G229" s="288"/>
      <c r="H229" s="288"/>
      <c r="I229" s="288"/>
      <c r="J229" s="288"/>
      <c r="K229" s="288"/>
      <c r="L229" s="288"/>
    </row>
    <row r="230" spans="2:12" x14ac:dyDescent="0.2">
      <c r="B230" s="139" t="s">
        <v>461</v>
      </c>
      <c r="C230" s="138"/>
      <c r="D230" s="288"/>
      <c r="E230" s="288"/>
      <c r="F230" s="288"/>
      <c r="G230" s="288"/>
      <c r="H230" s="288"/>
      <c r="I230" s="288"/>
      <c r="J230" s="288"/>
      <c r="K230" s="288"/>
      <c r="L230" s="288"/>
    </row>
    <row r="231" spans="2:12" x14ac:dyDescent="0.2">
      <c r="B231" s="139" t="s">
        <v>133</v>
      </c>
      <c r="C231" s="138"/>
      <c r="D231" s="288"/>
      <c r="E231" s="288"/>
      <c r="F231" s="288"/>
      <c r="G231" s="288"/>
      <c r="H231" s="288"/>
      <c r="I231" s="288"/>
      <c r="J231" s="288"/>
      <c r="K231" s="288"/>
      <c r="L231" s="288"/>
    </row>
    <row r="232" spans="2:12" x14ac:dyDescent="0.2">
      <c r="B232" s="139" t="s">
        <v>134</v>
      </c>
      <c r="C232" s="138"/>
      <c r="D232" s="288"/>
      <c r="E232" s="288"/>
      <c r="F232" s="288"/>
      <c r="G232" s="288"/>
      <c r="H232" s="288"/>
      <c r="I232" s="288"/>
      <c r="J232" s="288"/>
      <c r="K232" s="288"/>
      <c r="L232" s="288"/>
    </row>
    <row r="233" spans="2:12" x14ac:dyDescent="0.2">
      <c r="B233" s="139" t="s">
        <v>135</v>
      </c>
      <c r="C233" s="138"/>
      <c r="D233" s="288"/>
      <c r="E233" s="288"/>
      <c r="F233" s="288"/>
      <c r="G233" s="288"/>
      <c r="H233" s="288"/>
      <c r="I233" s="288"/>
      <c r="J233" s="288"/>
      <c r="K233" s="288"/>
      <c r="L233" s="288"/>
    </row>
    <row r="234" spans="2:12" x14ac:dyDescent="0.2">
      <c r="B234" s="139" t="s">
        <v>462</v>
      </c>
      <c r="C234" s="138"/>
      <c r="D234" s="288"/>
      <c r="E234" s="288"/>
      <c r="F234" s="288"/>
      <c r="G234" s="288"/>
      <c r="H234" s="288"/>
      <c r="I234" s="288"/>
      <c r="J234" s="288"/>
      <c r="K234" s="288"/>
      <c r="L234" s="288"/>
    </row>
    <row r="235" spans="2:12" x14ac:dyDescent="0.2">
      <c r="B235" s="144" t="s">
        <v>136</v>
      </c>
      <c r="C235" s="138"/>
      <c r="D235" s="288"/>
      <c r="E235" s="288"/>
      <c r="F235" s="288"/>
      <c r="G235" s="288"/>
      <c r="H235" s="288"/>
      <c r="I235" s="288"/>
      <c r="J235" s="288"/>
      <c r="K235" s="288"/>
      <c r="L235" s="288"/>
    </row>
    <row r="236" spans="2:12" x14ac:dyDescent="0.2">
      <c r="B236" s="144" t="s">
        <v>137</v>
      </c>
      <c r="C236" s="138"/>
      <c r="D236" s="288"/>
      <c r="E236" s="288"/>
      <c r="F236" s="288"/>
      <c r="G236" s="288"/>
      <c r="H236" s="288"/>
      <c r="I236" s="288"/>
      <c r="J236" s="288"/>
      <c r="K236" s="288"/>
      <c r="L236" s="288"/>
    </row>
    <row r="237" spans="2:12" x14ac:dyDescent="0.2">
      <c r="B237" s="144" t="s">
        <v>138</v>
      </c>
      <c r="C237" s="138"/>
      <c r="D237" s="288"/>
      <c r="E237" s="288"/>
      <c r="F237" s="288"/>
      <c r="G237" s="288"/>
      <c r="H237" s="288"/>
      <c r="I237" s="288"/>
      <c r="J237" s="288"/>
      <c r="K237" s="288"/>
      <c r="L237" s="288"/>
    </row>
    <row r="238" spans="2:12" x14ac:dyDescent="0.2">
      <c r="B238" s="144" t="s">
        <v>139</v>
      </c>
      <c r="C238" s="138"/>
      <c r="D238" s="288"/>
      <c r="E238" s="288"/>
      <c r="F238" s="288"/>
      <c r="G238" s="288"/>
      <c r="H238" s="288"/>
      <c r="I238" s="288"/>
      <c r="J238" s="288"/>
      <c r="K238" s="288"/>
      <c r="L238" s="288"/>
    </row>
    <row r="239" spans="2:12" x14ac:dyDescent="0.2">
      <c r="B239" s="144" t="s">
        <v>497</v>
      </c>
      <c r="C239" s="138"/>
      <c r="D239" s="288"/>
      <c r="E239" s="288"/>
      <c r="F239" s="288"/>
      <c r="G239" s="288"/>
      <c r="H239" s="288"/>
      <c r="I239" s="288"/>
      <c r="J239" s="288"/>
      <c r="K239" s="288"/>
      <c r="L239" s="288"/>
    </row>
    <row r="240" spans="2:12" x14ac:dyDescent="0.2">
      <c r="B240" s="144" t="s">
        <v>140</v>
      </c>
      <c r="C240" s="138"/>
      <c r="D240" s="288"/>
      <c r="E240" s="288"/>
      <c r="F240" s="288"/>
      <c r="G240" s="288"/>
      <c r="H240" s="288"/>
      <c r="I240" s="288"/>
      <c r="J240" s="288"/>
      <c r="K240" s="288"/>
      <c r="L240" s="288"/>
    </row>
    <row r="241" spans="2:12" x14ac:dyDescent="0.2">
      <c r="B241" s="144" t="s">
        <v>141</v>
      </c>
      <c r="C241" s="138"/>
      <c r="D241" s="288"/>
      <c r="E241" s="288"/>
      <c r="F241" s="288"/>
      <c r="G241" s="288"/>
      <c r="H241" s="288"/>
      <c r="I241" s="288"/>
      <c r="J241" s="288"/>
      <c r="K241" s="288"/>
      <c r="L241" s="288"/>
    </row>
    <row r="242" spans="2:12" x14ac:dyDescent="0.2">
      <c r="B242" s="144" t="s">
        <v>142</v>
      </c>
      <c r="C242" s="138"/>
      <c r="D242" s="288"/>
      <c r="E242" s="288"/>
      <c r="F242" s="288"/>
      <c r="G242" s="288"/>
      <c r="H242" s="288"/>
      <c r="I242" s="288"/>
      <c r="J242" s="288"/>
      <c r="K242" s="288"/>
      <c r="L242" s="288"/>
    </row>
    <row r="243" spans="2:12" x14ac:dyDescent="0.2">
      <c r="B243" s="144" t="s">
        <v>143</v>
      </c>
      <c r="C243" s="138"/>
      <c r="D243" s="288"/>
      <c r="E243" s="288"/>
      <c r="F243" s="288"/>
      <c r="G243" s="288"/>
      <c r="H243" s="288"/>
      <c r="I243" s="288"/>
      <c r="J243" s="288"/>
      <c r="K243" s="288"/>
      <c r="L243" s="288"/>
    </row>
    <row r="244" spans="2:12" x14ac:dyDescent="0.2">
      <c r="B244" s="144" t="s">
        <v>97</v>
      </c>
      <c r="C244" s="138"/>
      <c r="D244" s="288"/>
      <c r="E244" s="288"/>
      <c r="F244" s="288"/>
      <c r="G244" s="288"/>
      <c r="H244" s="288"/>
      <c r="I244" s="288"/>
      <c r="J244" s="288"/>
      <c r="K244" s="288"/>
      <c r="L244" s="288"/>
    </row>
    <row r="245" spans="2:12" x14ac:dyDescent="0.2">
      <c r="B245" s="144" t="s">
        <v>144</v>
      </c>
      <c r="C245" s="138"/>
      <c r="D245" s="288"/>
      <c r="E245" s="288"/>
      <c r="F245" s="288"/>
      <c r="G245" s="288"/>
      <c r="H245" s="288"/>
      <c r="I245" s="288"/>
      <c r="J245" s="288"/>
      <c r="K245" s="288"/>
      <c r="L245" s="288"/>
    </row>
    <row r="246" spans="2:12" x14ac:dyDescent="0.2">
      <c r="B246" s="144" t="s">
        <v>145</v>
      </c>
      <c r="C246" s="138"/>
      <c r="D246" s="288"/>
      <c r="E246" s="288"/>
      <c r="F246" s="288"/>
      <c r="G246" s="288"/>
      <c r="H246" s="288"/>
      <c r="I246" s="288"/>
      <c r="J246" s="288"/>
      <c r="K246" s="288"/>
      <c r="L246" s="288"/>
    </row>
    <row r="247" spans="2:12" x14ac:dyDescent="0.2">
      <c r="B247" s="144" t="s">
        <v>98</v>
      </c>
      <c r="C247" s="138"/>
      <c r="D247" s="288"/>
      <c r="E247" s="288"/>
      <c r="F247" s="288"/>
      <c r="G247" s="288"/>
      <c r="H247" s="288"/>
      <c r="I247" s="288"/>
      <c r="J247" s="288"/>
      <c r="K247" s="288"/>
      <c r="L247" s="288"/>
    </row>
    <row r="248" spans="2:12" x14ac:dyDescent="0.2">
      <c r="B248" s="144" t="s">
        <v>99</v>
      </c>
      <c r="C248" s="138"/>
      <c r="D248" s="288"/>
      <c r="E248" s="288"/>
      <c r="F248" s="288"/>
      <c r="G248" s="288"/>
      <c r="H248" s="288"/>
      <c r="I248" s="288"/>
      <c r="J248" s="288"/>
      <c r="K248" s="288"/>
      <c r="L248" s="288"/>
    </row>
    <row r="249" spans="2:12" x14ac:dyDescent="0.2">
      <c r="B249" s="144" t="s">
        <v>100</v>
      </c>
      <c r="C249" s="138"/>
      <c r="D249" s="288"/>
      <c r="E249" s="288"/>
      <c r="F249" s="288"/>
      <c r="G249" s="288"/>
      <c r="H249" s="288"/>
      <c r="I249" s="288"/>
      <c r="J249" s="288"/>
      <c r="K249" s="288"/>
      <c r="L249" s="288"/>
    </row>
    <row r="250" spans="2:12" x14ac:dyDescent="0.2">
      <c r="B250" s="144" t="s">
        <v>146</v>
      </c>
      <c r="C250" s="138"/>
      <c r="D250" s="288"/>
      <c r="E250" s="288"/>
      <c r="F250" s="288"/>
      <c r="G250" s="288"/>
      <c r="H250" s="288"/>
      <c r="I250" s="288"/>
      <c r="J250" s="288"/>
      <c r="K250" s="288"/>
      <c r="L250" s="288"/>
    </row>
    <row r="251" spans="2:12" x14ac:dyDescent="0.2">
      <c r="B251" s="144" t="s">
        <v>147</v>
      </c>
      <c r="C251" s="138"/>
      <c r="D251" s="288"/>
      <c r="E251" s="288"/>
      <c r="F251" s="288"/>
      <c r="G251" s="288"/>
      <c r="H251" s="288"/>
      <c r="I251" s="288"/>
      <c r="J251" s="288"/>
      <c r="K251" s="288"/>
      <c r="L251" s="288"/>
    </row>
    <row r="252" spans="2:12" x14ac:dyDescent="0.2">
      <c r="B252" s="144" t="s">
        <v>148</v>
      </c>
      <c r="C252" s="138"/>
      <c r="D252" s="288"/>
      <c r="E252" s="288"/>
      <c r="F252" s="288"/>
      <c r="G252" s="288"/>
      <c r="H252" s="288"/>
      <c r="I252" s="288"/>
      <c r="J252" s="288"/>
      <c r="K252" s="288"/>
      <c r="L252" s="288"/>
    </row>
    <row r="253" spans="2:12" x14ac:dyDescent="0.2">
      <c r="B253" s="144" t="s">
        <v>149</v>
      </c>
      <c r="C253" s="138"/>
      <c r="D253" s="288"/>
      <c r="E253" s="288"/>
      <c r="F253" s="288"/>
      <c r="G253" s="288"/>
      <c r="H253" s="288"/>
      <c r="I253" s="288"/>
      <c r="J253" s="288"/>
      <c r="K253" s="288"/>
      <c r="L253" s="288"/>
    </row>
    <row r="254" spans="2:12" x14ac:dyDescent="0.2">
      <c r="B254" s="144" t="s">
        <v>150</v>
      </c>
      <c r="C254" s="138"/>
      <c r="D254" s="288"/>
      <c r="E254" s="288"/>
      <c r="F254" s="288"/>
      <c r="G254" s="288"/>
      <c r="H254" s="288"/>
      <c r="I254" s="288"/>
      <c r="J254" s="288"/>
      <c r="K254" s="288"/>
      <c r="L254" s="288"/>
    </row>
    <row r="255" spans="2:12" x14ac:dyDescent="0.2">
      <c r="B255" s="144" t="s">
        <v>152</v>
      </c>
      <c r="C255" s="138"/>
      <c r="D255" s="288"/>
      <c r="E255" s="288"/>
      <c r="F255" s="288"/>
      <c r="G255" s="288"/>
      <c r="H255" s="288"/>
      <c r="I255" s="288"/>
      <c r="J255" s="288"/>
      <c r="K255" s="288"/>
      <c r="L255" s="288"/>
    </row>
    <row r="256" spans="2:12" x14ac:dyDescent="0.2">
      <c r="B256" s="144" t="s">
        <v>151</v>
      </c>
      <c r="C256" s="138"/>
      <c r="D256" s="288"/>
      <c r="E256" s="288"/>
      <c r="F256" s="288"/>
      <c r="G256" s="288"/>
      <c r="H256" s="288"/>
      <c r="I256" s="288"/>
      <c r="J256" s="288"/>
      <c r="K256" s="288"/>
      <c r="L256" s="288"/>
    </row>
    <row r="257" spans="2:12" x14ac:dyDescent="0.2">
      <c r="B257" s="144" t="s">
        <v>153</v>
      </c>
      <c r="C257" s="138"/>
      <c r="D257" s="288"/>
      <c r="E257" s="288"/>
      <c r="F257" s="288"/>
      <c r="G257" s="288"/>
      <c r="H257" s="288"/>
      <c r="I257" s="288"/>
      <c r="J257" s="288"/>
      <c r="K257" s="288"/>
      <c r="L257" s="288"/>
    </row>
    <row r="258" spans="2:12" x14ac:dyDescent="0.2">
      <c r="B258" s="144" t="s">
        <v>154</v>
      </c>
      <c r="C258" s="138"/>
      <c r="D258" s="288"/>
      <c r="E258" s="288"/>
      <c r="F258" s="288"/>
      <c r="G258" s="288"/>
      <c r="H258" s="288"/>
      <c r="I258" s="288"/>
      <c r="J258" s="288"/>
      <c r="K258" s="288"/>
      <c r="L258" s="288"/>
    </row>
    <row r="259" spans="2:12" x14ac:dyDescent="0.2">
      <c r="B259" s="139" t="s">
        <v>155</v>
      </c>
      <c r="C259" s="138"/>
      <c r="D259" s="288"/>
      <c r="E259" s="288"/>
      <c r="F259" s="288"/>
      <c r="G259" s="288"/>
      <c r="H259" s="288"/>
      <c r="I259" s="288"/>
      <c r="J259" s="288"/>
      <c r="K259" s="288"/>
      <c r="L259" s="288"/>
    </row>
    <row r="260" spans="2:12" x14ac:dyDescent="0.2">
      <c r="B260" s="139" t="s">
        <v>463</v>
      </c>
      <c r="C260" s="138"/>
      <c r="D260" s="288"/>
      <c r="E260" s="288"/>
      <c r="F260" s="288"/>
      <c r="G260" s="288"/>
      <c r="H260" s="288"/>
      <c r="I260" s="288"/>
      <c r="J260" s="288"/>
      <c r="K260" s="288"/>
      <c r="L260" s="288"/>
    </row>
    <row r="261" spans="2:12" x14ac:dyDescent="0.2">
      <c r="B261" s="139" t="s">
        <v>464</v>
      </c>
      <c r="C261" s="138"/>
      <c r="D261" s="288"/>
      <c r="E261" s="288"/>
      <c r="F261" s="288"/>
      <c r="G261" s="288"/>
      <c r="H261" s="288"/>
      <c r="I261" s="288"/>
      <c r="J261" s="288"/>
      <c r="K261" s="288"/>
      <c r="L261" s="288"/>
    </row>
    <row r="262" spans="2:12" x14ac:dyDescent="0.2">
      <c r="B262" s="139" t="s">
        <v>101</v>
      </c>
      <c r="C262" s="138"/>
      <c r="D262" s="288"/>
      <c r="E262" s="288"/>
      <c r="F262" s="288"/>
      <c r="G262" s="288"/>
      <c r="H262" s="288"/>
      <c r="I262" s="288"/>
      <c r="J262" s="288"/>
      <c r="K262" s="288"/>
      <c r="L262" s="288"/>
    </row>
    <row r="263" spans="2:12" x14ac:dyDescent="0.2">
      <c r="B263" s="139" t="s">
        <v>156</v>
      </c>
      <c r="C263" s="138"/>
      <c r="D263" s="288"/>
      <c r="E263" s="288"/>
      <c r="F263" s="288"/>
      <c r="G263" s="288"/>
      <c r="H263" s="288"/>
      <c r="I263" s="288"/>
      <c r="J263" s="288"/>
      <c r="K263" s="288"/>
      <c r="L263" s="288"/>
    </row>
    <row r="264" spans="2:12" x14ac:dyDescent="0.2">
      <c r="B264" s="139" t="s">
        <v>465</v>
      </c>
      <c r="C264" s="138"/>
      <c r="D264" s="288"/>
      <c r="E264" s="288"/>
      <c r="F264" s="288"/>
      <c r="G264" s="288"/>
      <c r="H264" s="288"/>
      <c r="I264" s="288"/>
      <c r="J264" s="288"/>
      <c r="K264" s="288"/>
      <c r="L264" s="288"/>
    </row>
    <row r="265" spans="2:12" x14ac:dyDescent="0.2">
      <c r="B265" s="144" t="s">
        <v>157</v>
      </c>
      <c r="C265" s="138"/>
      <c r="D265" s="288"/>
      <c r="E265" s="288"/>
      <c r="F265" s="288"/>
      <c r="G265" s="288"/>
      <c r="H265" s="288"/>
      <c r="I265" s="288"/>
      <c r="J265" s="288"/>
      <c r="K265" s="288"/>
      <c r="L265" s="288"/>
    </row>
    <row r="266" spans="2:12" x14ac:dyDescent="0.2">
      <c r="B266" s="139" t="s">
        <v>498</v>
      </c>
      <c r="C266" s="138"/>
      <c r="D266" s="288"/>
      <c r="E266" s="288"/>
      <c r="F266" s="288"/>
      <c r="G266" s="288"/>
      <c r="H266" s="288"/>
      <c r="I266" s="288"/>
      <c r="J266" s="288"/>
      <c r="K266" s="288"/>
      <c r="L266" s="288"/>
    </row>
    <row r="267" spans="2:12" x14ac:dyDescent="0.2">
      <c r="B267" s="144" t="s">
        <v>158</v>
      </c>
      <c r="C267" s="138"/>
      <c r="D267" s="288"/>
      <c r="E267" s="288"/>
      <c r="F267" s="288"/>
      <c r="G267" s="288"/>
      <c r="H267" s="288"/>
      <c r="I267" s="288"/>
      <c r="J267" s="288"/>
      <c r="K267" s="288"/>
      <c r="L267" s="288"/>
    </row>
    <row r="268" spans="2:12" x14ac:dyDescent="0.2">
      <c r="B268" s="144" t="s">
        <v>159</v>
      </c>
      <c r="C268" s="138"/>
      <c r="D268" s="288"/>
      <c r="E268" s="288"/>
      <c r="F268" s="288"/>
      <c r="G268" s="288"/>
      <c r="H268" s="288"/>
      <c r="I268" s="288"/>
      <c r="J268" s="288"/>
      <c r="K268" s="288"/>
      <c r="L268" s="288"/>
    </row>
    <row r="269" spans="2:12" x14ac:dyDescent="0.2">
      <c r="B269" s="144" t="s">
        <v>160</v>
      </c>
      <c r="C269" s="138"/>
      <c r="D269" s="288"/>
      <c r="E269" s="288"/>
      <c r="F269" s="288"/>
      <c r="G269" s="288"/>
      <c r="H269" s="288"/>
      <c r="I269" s="288"/>
      <c r="J269" s="288"/>
      <c r="K269" s="288"/>
      <c r="L269" s="288"/>
    </row>
    <row r="270" spans="2:12" x14ac:dyDescent="0.2">
      <c r="B270" s="144" t="s">
        <v>161</v>
      </c>
      <c r="C270" s="138"/>
      <c r="D270" s="288"/>
      <c r="E270" s="288"/>
      <c r="F270" s="288"/>
      <c r="G270" s="288"/>
      <c r="H270" s="288"/>
      <c r="I270" s="288"/>
      <c r="J270" s="288"/>
      <c r="K270" s="288"/>
      <c r="L270" s="288"/>
    </row>
    <row r="271" spans="2:12" x14ac:dyDescent="0.2">
      <c r="B271" s="144" t="s">
        <v>162</v>
      </c>
      <c r="C271" s="138"/>
      <c r="D271" s="288"/>
      <c r="E271" s="288"/>
      <c r="F271" s="288"/>
      <c r="G271" s="288"/>
      <c r="H271" s="288"/>
      <c r="I271" s="288"/>
      <c r="J271" s="288"/>
      <c r="K271" s="288"/>
      <c r="L271" s="288"/>
    </row>
    <row r="272" spans="2:12" x14ac:dyDescent="0.2">
      <c r="B272" s="144" t="s">
        <v>163</v>
      </c>
      <c r="C272" s="138"/>
      <c r="D272" s="288"/>
      <c r="E272" s="288"/>
      <c r="F272" s="288"/>
      <c r="G272" s="288"/>
      <c r="H272" s="288"/>
      <c r="I272" s="288"/>
      <c r="J272" s="288"/>
      <c r="K272" s="288"/>
      <c r="L272" s="288"/>
    </row>
    <row r="273" spans="2:12" x14ac:dyDescent="0.2">
      <c r="B273" s="144" t="s">
        <v>164</v>
      </c>
      <c r="C273" s="138"/>
      <c r="D273" s="288"/>
      <c r="E273" s="288"/>
      <c r="F273" s="288"/>
      <c r="G273" s="288"/>
      <c r="H273" s="288"/>
      <c r="I273" s="288"/>
      <c r="J273" s="288"/>
      <c r="K273" s="288"/>
      <c r="L273" s="288"/>
    </row>
    <row r="274" spans="2:12" x14ac:dyDescent="0.2">
      <c r="B274" s="144" t="s">
        <v>165</v>
      </c>
      <c r="C274" s="138"/>
      <c r="D274" s="288"/>
      <c r="E274" s="288"/>
      <c r="F274" s="288"/>
      <c r="G274" s="288"/>
      <c r="H274" s="288"/>
      <c r="I274" s="288"/>
      <c r="J274" s="288"/>
      <c r="K274" s="288"/>
      <c r="L274" s="288"/>
    </row>
    <row r="275" spans="2:12" x14ac:dyDescent="0.2">
      <c r="B275" s="144" t="s">
        <v>166</v>
      </c>
      <c r="C275" s="138"/>
      <c r="D275" s="288"/>
      <c r="E275" s="288"/>
      <c r="F275" s="288"/>
      <c r="G275" s="288"/>
      <c r="H275" s="288"/>
      <c r="I275" s="288"/>
      <c r="J275" s="288"/>
      <c r="K275" s="288"/>
      <c r="L275" s="288"/>
    </row>
    <row r="276" spans="2:12" x14ac:dyDescent="0.2">
      <c r="B276" s="144" t="s">
        <v>167</v>
      </c>
      <c r="C276" s="138"/>
      <c r="D276" s="288"/>
      <c r="E276" s="288"/>
      <c r="F276" s="288"/>
      <c r="G276" s="288"/>
      <c r="H276" s="288"/>
      <c r="I276" s="288"/>
      <c r="J276" s="288"/>
      <c r="K276" s="288"/>
      <c r="L276" s="288"/>
    </row>
    <row r="277" spans="2:12" x14ac:dyDescent="0.2">
      <c r="B277" s="144" t="s">
        <v>168</v>
      </c>
      <c r="C277" s="138"/>
      <c r="D277" s="288"/>
      <c r="E277" s="288"/>
      <c r="F277" s="288"/>
      <c r="G277" s="288"/>
      <c r="H277" s="288"/>
      <c r="I277" s="288"/>
      <c r="J277" s="288"/>
      <c r="K277" s="288"/>
      <c r="L277" s="288"/>
    </row>
    <row r="278" spans="2:12" x14ac:dyDescent="0.2">
      <c r="B278" s="144" t="s">
        <v>163</v>
      </c>
      <c r="C278" s="138"/>
      <c r="D278" s="288"/>
      <c r="E278" s="288"/>
      <c r="F278" s="288"/>
      <c r="G278" s="288"/>
      <c r="H278" s="288"/>
      <c r="I278" s="288"/>
      <c r="J278" s="288"/>
      <c r="K278" s="288"/>
      <c r="L278" s="288"/>
    </row>
    <row r="279" spans="2:12" x14ac:dyDescent="0.2">
      <c r="B279" s="144" t="s">
        <v>169</v>
      </c>
      <c r="C279" s="138"/>
      <c r="D279" s="288"/>
      <c r="E279" s="288"/>
      <c r="F279" s="288"/>
      <c r="G279" s="288"/>
      <c r="H279" s="288"/>
      <c r="I279" s="288"/>
      <c r="J279" s="288"/>
      <c r="K279" s="288"/>
      <c r="L279" s="288"/>
    </row>
    <row r="280" spans="2:12" x14ac:dyDescent="0.2">
      <c r="B280" s="144" t="s">
        <v>170</v>
      </c>
      <c r="C280" s="138"/>
      <c r="D280" s="288"/>
      <c r="E280" s="288"/>
      <c r="F280" s="288"/>
      <c r="G280" s="288"/>
      <c r="H280" s="288"/>
      <c r="I280" s="288"/>
      <c r="J280" s="288"/>
      <c r="K280" s="288"/>
      <c r="L280" s="288"/>
    </row>
    <row r="281" spans="2:12" x14ac:dyDescent="0.2">
      <c r="B281" s="144" t="s">
        <v>171</v>
      </c>
      <c r="C281" s="138"/>
      <c r="D281" s="288"/>
      <c r="E281" s="288"/>
      <c r="F281" s="288"/>
      <c r="G281" s="288"/>
      <c r="H281" s="288"/>
      <c r="I281" s="288"/>
      <c r="J281" s="288"/>
      <c r="K281" s="288"/>
      <c r="L281" s="288"/>
    </row>
    <row r="282" spans="2:12" x14ac:dyDescent="0.2">
      <c r="B282" s="144" t="s">
        <v>92</v>
      </c>
      <c r="C282" s="138"/>
      <c r="D282" s="288"/>
      <c r="E282" s="288"/>
      <c r="F282" s="288"/>
      <c r="G282" s="288"/>
      <c r="H282" s="288"/>
      <c r="I282" s="288"/>
      <c r="J282" s="288"/>
      <c r="K282" s="288"/>
      <c r="L282" s="288"/>
    </row>
    <row r="283" spans="2:12" x14ac:dyDescent="0.2">
      <c r="B283" s="144" t="s">
        <v>172</v>
      </c>
      <c r="C283" s="138"/>
      <c r="D283" s="288"/>
      <c r="E283" s="288"/>
      <c r="F283" s="288"/>
      <c r="G283" s="288"/>
      <c r="H283" s="288"/>
      <c r="I283" s="288"/>
      <c r="J283" s="288"/>
      <c r="K283" s="288"/>
      <c r="L283" s="288"/>
    </row>
    <row r="284" spans="2:12" x14ac:dyDescent="0.2">
      <c r="B284" s="144" t="s">
        <v>173</v>
      </c>
      <c r="C284" s="138"/>
      <c r="D284" s="288"/>
      <c r="E284" s="288"/>
      <c r="F284" s="288"/>
      <c r="G284" s="288"/>
      <c r="H284" s="288"/>
      <c r="I284" s="288"/>
      <c r="J284" s="288"/>
      <c r="K284" s="288"/>
      <c r="L284" s="288"/>
    </row>
    <row r="285" spans="2:12" x14ac:dyDescent="0.2">
      <c r="B285" s="144" t="s">
        <v>174</v>
      </c>
      <c r="C285" s="138"/>
      <c r="D285" s="288"/>
      <c r="E285" s="288"/>
      <c r="F285" s="288"/>
      <c r="G285" s="288"/>
      <c r="H285" s="288"/>
      <c r="I285" s="288"/>
      <c r="J285" s="288"/>
      <c r="K285" s="288"/>
      <c r="L285" s="288"/>
    </row>
    <row r="286" spans="2:12" x14ac:dyDescent="0.2">
      <c r="B286" s="144" t="s">
        <v>175</v>
      </c>
      <c r="C286" s="138"/>
      <c r="D286" s="288"/>
      <c r="E286" s="288"/>
      <c r="F286" s="288"/>
      <c r="G286" s="288"/>
      <c r="H286" s="288"/>
      <c r="I286" s="288"/>
      <c r="J286" s="288"/>
      <c r="K286" s="288"/>
      <c r="L286" s="288"/>
    </row>
    <row r="287" spans="2:12" x14ac:dyDescent="0.2">
      <c r="B287" s="144" t="s">
        <v>176</v>
      </c>
      <c r="C287" s="138"/>
      <c r="D287" s="288"/>
      <c r="E287" s="288"/>
      <c r="F287" s="288"/>
      <c r="G287" s="288"/>
      <c r="H287" s="288"/>
      <c r="I287" s="288"/>
      <c r="J287" s="288"/>
      <c r="K287" s="288"/>
      <c r="L287" s="288"/>
    </row>
    <row r="288" spans="2:12" x14ac:dyDescent="0.2">
      <c r="B288" s="144" t="s">
        <v>177</v>
      </c>
      <c r="C288" s="138"/>
      <c r="D288" s="288"/>
      <c r="E288" s="288"/>
      <c r="F288" s="288"/>
      <c r="G288" s="288"/>
      <c r="H288" s="288"/>
      <c r="I288" s="288"/>
      <c r="J288" s="288"/>
      <c r="K288" s="288"/>
      <c r="L288" s="288"/>
    </row>
    <row r="289" spans="2:12" x14ac:dyDescent="0.2">
      <c r="B289" s="144" t="s">
        <v>178</v>
      </c>
      <c r="C289" s="138"/>
      <c r="D289" s="288"/>
      <c r="E289" s="288"/>
      <c r="F289" s="288"/>
      <c r="G289" s="288"/>
      <c r="H289" s="288"/>
      <c r="I289" s="288"/>
      <c r="J289" s="288"/>
      <c r="K289" s="288"/>
      <c r="L289" s="288"/>
    </row>
    <row r="290" spans="2:12" x14ac:dyDescent="0.2">
      <c r="B290" s="144" t="s">
        <v>179</v>
      </c>
      <c r="C290" s="138"/>
      <c r="D290" s="288"/>
      <c r="E290" s="288"/>
      <c r="F290" s="288"/>
      <c r="G290" s="288"/>
      <c r="H290" s="288"/>
      <c r="I290" s="288"/>
      <c r="J290" s="288"/>
      <c r="K290" s="288"/>
      <c r="L290" s="288"/>
    </row>
    <row r="291" spans="2:12" x14ac:dyDescent="0.2">
      <c r="B291" s="144" t="s">
        <v>180</v>
      </c>
      <c r="C291" s="138"/>
      <c r="D291" s="288"/>
      <c r="E291" s="288"/>
      <c r="F291" s="288"/>
      <c r="G291" s="288"/>
      <c r="H291" s="288"/>
      <c r="I291" s="288"/>
      <c r="J291" s="288"/>
      <c r="K291" s="288"/>
      <c r="L291" s="288"/>
    </row>
    <row r="292" spans="2:12" x14ac:dyDescent="0.2">
      <c r="B292" s="144" t="s">
        <v>181</v>
      </c>
      <c r="C292" s="138"/>
      <c r="D292" s="288"/>
      <c r="E292" s="288"/>
      <c r="F292" s="288"/>
      <c r="G292" s="288"/>
      <c r="H292" s="288"/>
      <c r="I292" s="288"/>
      <c r="J292" s="288"/>
      <c r="K292" s="288"/>
      <c r="L292" s="288"/>
    </row>
    <row r="293" spans="2:12" x14ac:dyDescent="0.2">
      <c r="B293" s="139" t="s">
        <v>182</v>
      </c>
      <c r="C293" s="138"/>
      <c r="D293" s="288"/>
      <c r="E293" s="288"/>
      <c r="F293" s="288"/>
      <c r="G293" s="288"/>
      <c r="H293" s="288"/>
      <c r="I293" s="288"/>
      <c r="J293" s="288"/>
      <c r="K293" s="288"/>
      <c r="L293" s="288"/>
    </row>
    <row r="294" spans="2:12" x14ac:dyDescent="0.2">
      <c r="B294" s="139" t="s">
        <v>183</v>
      </c>
      <c r="C294" s="138"/>
      <c r="D294" s="288"/>
      <c r="E294" s="288"/>
      <c r="F294" s="288"/>
      <c r="G294" s="288"/>
      <c r="H294" s="288"/>
      <c r="I294" s="288"/>
      <c r="J294" s="288"/>
      <c r="K294" s="288"/>
      <c r="L294" s="288"/>
    </row>
    <row r="295" spans="2:12" x14ac:dyDescent="0.2">
      <c r="B295" s="139" t="s">
        <v>184</v>
      </c>
      <c r="C295" s="138"/>
      <c r="D295" s="288"/>
      <c r="E295" s="288"/>
      <c r="F295" s="288"/>
      <c r="G295" s="288"/>
      <c r="H295" s="288"/>
      <c r="I295" s="288"/>
      <c r="J295" s="288"/>
      <c r="K295" s="288"/>
      <c r="L295" s="288"/>
    </row>
    <row r="296" spans="2:12" x14ac:dyDescent="0.2">
      <c r="B296" s="139" t="s">
        <v>185</v>
      </c>
      <c r="C296" s="138"/>
      <c r="D296" s="288"/>
      <c r="E296" s="288"/>
      <c r="F296" s="288"/>
      <c r="G296" s="288"/>
      <c r="H296" s="288"/>
      <c r="I296" s="288"/>
      <c r="J296" s="288"/>
      <c r="K296" s="288"/>
      <c r="L296" s="288"/>
    </row>
    <row r="297" spans="2:12" x14ac:dyDescent="0.2">
      <c r="B297" s="139" t="s">
        <v>186</v>
      </c>
      <c r="C297" s="138"/>
      <c r="D297" s="288"/>
      <c r="E297" s="288"/>
      <c r="F297" s="288"/>
      <c r="G297" s="288"/>
      <c r="H297" s="288"/>
      <c r="I297" s="288"/>
      <c r="J297" s="288"/>
      <c r="K297" s="288"/>
      <c r="L297" s="288"/>
    </row>
    <row r="298" spans="2:12" x14ac:dyDescent="0.2">
      <c r="B298" s="139" t="s">
        <v>187</v>
      </c>
      <c r="C298" s="138"/>
      <c r="D298" s="288"/>
      <c r="E298" s="288"/>
      <c r="F298" s="288"/>
      <c r="G298" s="288"/>
      <c r="H298" s="288"/>
      <c r="I298" s="288"/>
      <c r="J298" s="288"/>
      <c r="K298" s="288"/>
      <c r="L298" s="288"/>
    </row>
    <row r="299" spans="2:12" x14ac:dyDescent="0.2">
      <c r="B299" s="144" t="s">
        <v>102</v>
      </c>
      <c r="C299" s="138"/>
      <c r="D299" s="288"/>
      <c r="E299" s="288"/>
      <c r="F299" s="288"/>
      <c r="G299" s="288"/>
      <c r="H299" s="288"/>
      <c r="I299" s="288"/>
      <c r="J299" s="288"/>
      <c r="K299" s="288"/>
      <c r="L299" s="288"/>
    </row>
    <row r="300" spans="2:12" x14ac:dyDescent="0.2">
      <c r="B300" s="144" t="s">
        <v>188</v>
      </c>
      <c r="C300" s="138"/>
      <c r="D300" s="288"/>
      <c r="E300" s="288"/>
      <c r="F300" s="288"/>
      <c r="G300" s="288"/>
      <c r="H300" s="288"/>
      <c r="I300" s="288"/>
      <c r="J300" s="288"/>
      <c r="K300" s="288"/>
      <c r="L300" s="288"/>
    </row>
    <row r="301" spans="2:12" x14ac:dyDescent="0.2">
      <c r="B301" s="144" t="s">
        <v>189</v>
      </c>
      <c r="C301" s="138"/>
      <c r="D301" s="288"/>
      <c r="E301" s="288"/>
      <c r="F301" s="288"/>
      <c r="G301" s="288"/>
      <c r="H301" s="288"/>
      <c r="I301" s="288"/>
      <c r="J301" s="288"/>
      <c r="K301" s="288"/>
      <c r="L301" s="288"/>
    </row>
    <row r="302" spans="2:12" x14ac:dyDescent="0.2">
      <c r="B302" s="144" t="s">
        <v>190</v>
      </c>
      <c r="C302" s="138"/>
      <c r="D302" s="288"/>
      <c r="E302" s="288"/>
      <c r="F302" s="288"/>
      <c r="G302" s="288"/>
      <c r="H302" s="288"/>
      <c r="I302" s="288"/>
      <c r="J302" s="288"/>
      <c r="K302" s="288"/>
      <c r="L302" s="288"/>
    </row>
    <row r="303" spans="2:12" x14ac:dyDescent="0.2">
      <c r="B303" s="31" t="s">
        <v>234</v>
      </c>
      <c r="C303" s="135"/>
      <c r="D303" s="182"/>
      <c r="E303" s="182"/>
      <c r="F303" s="182"/>
      <c r="G303" s="182"/>
      <c r="H303" s="182"/>
      <c r="I303" s="182"/>
      <c r="J303" s="182"/>
      <c r="K303" s="182"/>
      <c r="L303" s="182"/>
    </row>
    <row r="304" spans="2:12" x14ac:dyDescent="0.2">
      <c r="B304" s="144" t="s">
        <v>499</v>
      </c>
      <c r="C304" s="138"/>
      <c r="D304" s="288"/>
      <c r="E304" s="288"/>
      <c r="F304" s="288"/>
      <c r="G304" s="288"/>
      <c r="H304" s="288"/>
      <c r="I304" s="288"/>
      <c r="J304" s="288"/>
      <c r="K304" s="288"/>
      <c r="L304" s="288"/>
    </row>
    <row r="305" spans="2:12" x14ac:dyDescent="0.2">
      <c r="B305" s="144" t="s">
        <v>191</v>
      </c>
      <c r="C305" s="138"/>
      <c r="D305" s="288"/>
      <c r="E305" s="288"/>
      <c r="F305" s="288"/>
      <c r="G305" s="288"/>
      <c r="H305" s="288"/>
      <c r="I305" s="288"/>
      <c r="J305" s="288"/>
      <c r="K305" s="288"/>
      <c r="L305" s="288"/>
    </row>
    <row r="306" spans="2:12" x14ac:dyDescent="0.2">
      <c r="B306" s="144" t="s">
        <v>192</v>
      </c>
      <c r="C306" s="138"/>
      <c r="D306" s="288"/>
      <c r="E306" s="288"/>
      <c r="F306" s="288"/>
      <c r="G306" s="288"/>
      <c r="H306" s="288"/>
      <c r="I306" s="288"/>
      <c r="J306" s="288"/>
      <c r="K306" s="288"/>
      <c r="L306" s="288"/>
    </row>
    <row r="307" spans="2:12" x14ac:dyDescent="0.2">
      <c r="B307" s="144" t="s">
        <v>193</v>
      </c>
      <c r="C307" s="138"/>
      <c r="D307" s="288"/>
      <c r="E307" s="288"/>
      <c r="F307" s="288"/>
      <c r="G307" s="288"/>
      <c r="H307" s="288"/>
      <c r="I307" s="288"/>
      <c r="J307" s="288"/>
      <c r="K307" s="288"/>
      <c r="L307" s="288"/>
    </row>
    <row r="308" spans="2:12" x14ac:dyDescent="0.2">
      <c r="B308" s="144" t="s">
        <v>194</v>
      </c>
      <c r="C308" s="138"/>
      <c r="D308" s="288"/>
      <c r="E308" s="288"/>
      <c r="F308" s="288"/>
      <c r="G308" s="288"/>
      <c r="H308" s="288"/>
      <c r="I308" s="288"/>
      <c r="J308" s="288"/>
      <c r="K308" s="288"/>
      <c r="L308" s="288"/>
    </row>
    <row r="309" spans="2:12" x14ac:dyDescent="0.2">
      <c r="B309" s="144" t="s">
        <v>195</v>
      </c>
      <c r="C309" s="138"/>
      <c r="D309" s="288"/>
      <c r="E309" s="288"/>
      <c r="F309" s="288"/>
      <c r="G309" s="288"/>
      <c r="H309" s="288"/>
      <c r="I309" s="288"/>
      <c r="J309" s="288"/>
      <c r="K309" s="288"/>
      <c r="L309" s="288"/>
    </row>
    <row r="310" spans="2:12" x14ac:dyDescent="0.2">
      <c r="B310" s="144" t="s">
        <v>196</v>
      </c>
      <c r="C310" s="138"/>
      <c r="D310" s="288"/>
      <c r="E310" s="288"/>
      <c r="F310" s="288"/>
      <c r="G310" s="288"/>
      <c r="H310" s="288"/>
      <c r="I310" s="288"/>
      <c r="J310" s="288"/>
      <c r="K310" s="288"/>
      <c r="L310" s="288"/>
    </row>
    <row r="311" spans="2:12" x14ac:dyDescent="0.2">
      <c r="B311" s="144" t="s">
        <v>197</v>
      </c>
      <c r="C311" s="138"/>
      <c r="D311" s="288"/>
      <c r="E311" s="288"/>
      <c r="F311" s="288"/>
      <c r="G311" s="288"/>
      <c r="H311" s="288"/>
      <c r="I311" s="288"/>
      <c r="J311" s="288"/>
      <c r="K311" s="288"/>
      <c r="L311" s="288"/>
    </row>
    <row r="312" spans="2:12" x14ac:dyDescent="0.2">
      <c r="B312" s="139" t="s">
        <v>466</v>
      </c>
      <c r="C312" s="138"/>
      <c r="D312" s="288"/>
      <c r="E312" s="288"/>
      <c r="F312" s="288"/>
      <c r="G312" s="288"/>
      <c r="H312" s="288"/>
      <c r="I312" s="288"/>
      <c r="J312" s="288"/>
      <c r="K312" s="288"/>
      <c r="L312" s="288"/>
    </row>
    <row r="313" spans="2:12" x14ac:dyDescent="0.2">
      <c r="B313" s="144" t="s">
        <v>198</v>
      </c>
      <c r="C313" s="138"/>
      <c r="D313" s="288"/>
      <c r="E313" s="288"/>
      <c r="F313" s="288"/>
      <c r="G313" s="288"/>
      <c r="H313" s="288"/>
      <c r="I313" s="288"/>
      <c r="J313" s="288"/>
      <c r="K313" s="288"/>
      <c r="L313" s="288"/>
    </row>
    <row r="314" spans="2:12" x14ac:dyDescent="0.2">
      <c r="B314" s="139" t="s">
        <v>103</v>
      </c>
      <c r="C314" s="138"/>
      <c r="D314" s="288"/>
      <c r="E314" s="288"/>
      <c r="F314" s="288"/>
      <c r="G314" s="288"/>
      <c r="H314" s="288"/>
      <c r="I314" s="288"/>
      <c r="J314" s="288"/>
      <c r="K314" s="288"/>
      <c r="L314" s="288"/>
    </row>
    <row r="315" spans="2:12" x14ac:dyDescent="0.2">
      <c r="B315" s="139" t="s">
        <v>104</v>
      </c>
      <c r="C315" s="138"/>
      <c r="D315" s="288"/>
      <c r="E315" s="288"/>
      <c r="F315" s="288"/>
      <c r="G315" s="288"/>
      <c r="H315" s="288"/>
      <c r="I315" s="288"/>
      <c r="J315" s="288"/>
      <c r="K315" s="288"/>
      <c r="L315" s="288"/>
    </row>
    <row r="316" spans="2:12" x14ac:dyDescent="0.2">
      <c r="B316" s="144" t="s">
        <v>199</v>
      </c>
      <c r="C316" s="138"/>
      <c r="D316" s="288"/>
      <c r="E316" s="288"/>
      <c r="F316" s="288"/>
      <c r="G316" s="288"/>
      <c r="H316" s="288"/>
      <c r="I316" s="288"/>
      <c r="J316" s="288"/>
      <c r="K316" s="288"/>
      <c r="L316" s="288"/>
    </row>
    <row r="317" spans="2:12" x14ac:dyDescent="0.2">
      <c r="B317" s="144" t="s">
        <v>200</v>
      </c>
      <c r="C317" s="138"/>
      <c r="D317" s="288"/>
      <c r="E317" s="288"/>
      <c r="F317" s="288"/>
      <c r="G317" s="288"/>
      <c r="H317" s="288"/>
      <c r="I317" s="288"/>
      <c r="J317" s="288"/>
      <c r="K317" s="288"/>
      <c r="L317" s="288"/>
    </row>
    <row r="318" spans="2:12" x14ac:dyDescent="0.2">
      <c r="B318" s="144" t="s">
        <v>201</v>
      </c>
      <c r="C318" s="138"/>
      <c r="D318" s="288"/>
      <c r="E318" s="288"/>
      <c r="F318" s="288"/>
      <c r="G318" s="288"/>
      <c r="H318" s="288"/>
      <c r="I318" s="288"/>
      <c r="J318" s="288"/>
      <c r="K318" s="288"/>
      <c r="L318" s="288"/>
    </row>
    <row r="319" spans="2:12" x14ac:dyDescent="0.2">
      <c r="B319" s="144" t="s">
        <v>202</v>
      </c>
      <c r="C319" s="138"/>
      <c r="D319" s="288"/>
      <c r="E319" s="288"/>
      <c r="F319" s="288"/>
      <c r="G319" s="288"/>
      <c r="H319" s="288"/>
      <c r="I319" s="288"/>
      <c r="J319" s="288"/>
      <c r="K319" s="288"/>
      <c r="L319" s="288"/>
    </row>
    <row r="320" spans="2:12" x14ac:dyDescent="0.2">
      <c r="B320" s="144" t="s">
        <v>203</v>
      </c>
      <c r="C320" s="138"/>
      <c r="D320" s="288"/>
      <c r="E320" s="288"/>
      <c r="F320" s="288"/>
      <c r="G320" s="288"/>
      <c r="H320" s="288"/>
      <c r="I320" s="288"/>
      <c r="J320" s="288"/>
      <c r="K320" s="288"/>
      <c r="L320" s="288"/>
    </row>
    <row r="321" spans="2:12" x14ac:dyDescent="0.2">
      <c r="B321" s="144" t="s">
        <v>204</v>
      </c>
      <c r="C321" s="138"/>
      <c r="D321" s="288"/>
      <c r="E321" s="288"/>
      <c r="F321" s="288"/>
      <c r="G321" s="288"/>
      <c r="H321" s="288"/>
      <c r="I321" s="288"/>
      <c r="J321" s="288"/>
      <c r="K321" s="288"/>
      <c r="L321" s="288"/>
    </row>
    <row r="322" spans="2:12" x14ac:dyDescent="0.2">
      <c r="B322" s="144" t="s">
        <v>205</v>
      </c>
      <c r="C322" s="138"/>
      <c r="D322" s="288"/>
      <c r="E322" s="288"/>
      <c r="F322" s="288"/>
      <c r="G322" s="288"/>
      <c r="H322" s="288"/>
      <c r="I322" s="288"/>
      <c r="J322" s="288"/>
      <c r="K322" s="288"/>
      <c r="L322" s="288"/>
    </row>
    <row r="323" spans="2:12" x14ac:dyDescent="0.2">
      <c r="B323" s="144" t="s">
        <v>206</v>
      </c>
      <c r="C323" s="138"/>
      <c r="D323" s="288"/>
      <c r="E323" s="288"/>
      <c r="F323" s="288"/>
      <c r="G323" s="288"/>
      <c r="H323" s="288"/>
      <c r="I323" s="288"/>
      <c r="J323" s="288"/>
      <c r="K323" s="288"/>
      <c r="L323" s="288"/>
    </row>
    <row r="324" spans="2:12" x14ac:dyDescent="0.2">
      <c r="B324" s="144" t="s">
        <v>207</v>
      </c>
      <c r="C324" s="138"/>
      <c r="D324" s="288"/>
      <c r="E324" s="288"/>
      <c r="F324" s="288"/>
      <c r="G324" s="288"/>
      <c r="H324" s="288"/>
      <c r="I324" s="288"/>
      <c r="J324" s="288"/>
      <c r="K324" s="288"/>
      <c r="L324" s="288"/>
    </row>
    <row r="325" spans="2:12" x14ac:dyDescent="0.2">
      <c r="B325" s="144" t="s">
        <v>208</v>
      </c>
      <c r="C325" s="138"/>
      <c r="D325" s="288"/>
      <c r="E325" s="288"/>
      <c r="F325" s="288"/>
      <c r="G325" s="288"/>
      <c r="H325" s="288"/>
      <c r="I325" s="288"/>
      <c r="J325" s="288"/>
      <c r="K325" s="288"/>
      <c r="L325" s="288"/>
    </row>
    <row r="326" spans="2:12" x14ac:dyDescent="0.2">
      <c r="B326" s="144" t="s">
        <v>209</v>
      </c>
      <c r="C326" s="138"/>
      <c r="D326" s="288"/>
      <c r="E326" s="288"/>
      <c r="F326" s="288"/>
      <c r="G326" s="288"/>
      <c r="H326" s="288"/>
      <c r="I326" s="288"/>
      <c r="J326" s="288"/>
      <c r="K326" s="288"/>
      <c r="L326" s="288"/>
    </row>
    <row r="327" spans="2:12" x14ac:dyDescent="0.2">
      <c r="B327" s="144" t="s">
        <v>210</v>
      </c>
      <c r="C327" s="138"/>
      <c r="D327" s="288"/>
      <c r="E327" s="288"/>
      <c r="F327" s="288"/>
      <c r="G327" s="288"/>
      <c r="H327" s="288"/>
      <c r="I327" s="288"/>
      <c r="J327" s="288"/>
      <c r="K327" s="288"/>
      <c r="L327" s="288"/>
    </row>
    <row r="328" spans="2:12" x14ac:dyDescent="0.2">
      <c r="B328" s="144" t="s">
        <v>211</v>
      </c>
      <c r="C328" s="138"/>
      <c r="D328" s="288"/>
      <c r="E328" s="288"/>
      <c r="F328" s="288"/>
      <c r="G328" s="288"/>
      <c r="H328" s="288"/>
      <c r="I328" s="288"/>
      <c r="J328" s="288"/>
      <c r="K328" s="288"/>
      <c r="L328" s="288"/>
    </row>
    <row r="329" spans="2:12" x14ac:dyDescent="0.2">
      <c r="B329" s="144" t="s">
        <v>212</v>
      </c>
      <c r="C329" s="138"/>
      <c r="D329" s="288"/>
      <c r="E329" s="288"/>
      <c r="F329" s="288"/>
      <c r="G329" s="288"/>
      <c r="H329" s="288"/>
      <c r="I329" s="288"/>
      <c r="J329" s="288"/>
      <c r="K329" s="288"/>
      <c r="L329" s="288"/>
    </row>
    <row r="330" spans="2:12" x14ac:dyDescent="0.2">
      <c r="B330" s="144" t="s">
        <v>213</v>
      </c>
      <c r="C330" s="138"/>
      <c r="D330" s="288"/>
      <c r="E330" s="288"/>
      <c r="F330" s="288"/>
      <c r="G330" s="288"/>
      <c r="H330" s="288"/>
      <c r="I330" s="288"/>
      <c r="J330" s="288"/>
      <c r="K330" s="288"/>
      <c r="L330" s="288"/>
    </row>
    <row r="331" spans="2:12" x14ac:dyDescent="0.2">
      <c r="B331" s="144" t="s">
        <v>214</v>
      </c>
      <c r="C331" s="138"/>
      <c r="D331" s="288"/>
      <c r="E331" s="288"/>
      <c r="F331" s="288"/>
      <c r="G331" s="288"/>
      <c r="H331" s="288"/>
      <c r="I331" s="288"/>
      <c r="J331" s="288"/>
      <c r="K331" s="288"/>
      <c r="L331" s="288"/>
    </row>
    <row r="332" spans="2:12" x14ac:dyDescent="0.2">
      <c r="B332" s="144" t="s">
        <v>215</v>
      </c>
      <c r="C332" s="138"/>
      <c r="D332" s="288"/>
      <c r="E332" s="288"/>
      <c r="F332" s="288"/>
      <c r="G332" s="288"/>
      <c r="H332" s="288"/>
      <c r="I332" s="288"/>
      <c r="J332" s="288"/>
      <c r="K332" s="288"/>
      <c r="L332" s="288"/>
    </row>
    <row r="333" spans="2:12" x14ac:dyDescent="0.2">
      <c r="B333" s="144" t="s">
        <v>105</v>
      </c>
      <c r="C333" s="138"/>
      <c r="D333" s="288"/>
      <c r="E333" s="288"/>
      <c r="F333" s="288"/>
      <c r="G333" s="288"/>
      <c r="H333" s="288"/>
      <c r="I333" s="288"/>
      <c r="J333" s="288"/>
      <c r="K333" s="288"/>
      <c r="L333" s="288"/>
    </row>
    <row r="334" spans="2:12" x14ac:dyDescent="0.2">
      <c r="B334" s="144" t="s">
        <v>216</v>
      </c>
      <c r="C334" s="138"/>
      <c r="D334" s="288"/>
      <c r="E334" s="288"/>
      <c r="F334" s="288"/>
      <c r="G334" s="288"/>
      <c r="H334" s="288"/>
      <c r="I334" s="288"/>
      <c r="J334" s="288"/>
      <c r="K334" s="288"/>
      <c r="L334" s="288"/>
    </row>
    <row r="335" spans="2:12" x14ac:dyDescent="0.2">
      <c r="B335" s="144" t="s">
        <v>217</v>
      </c>
      <c r="C335" s="138"/>
      <c r="D335" s="288"/>
      <c r="E335" s="288"/>
      <c r="F335" s="288"/>
      <c r="G335" s="288"/>
      <c r="H335" s="288"/>
      <c r="I335" s="288"/>
      <c r="J335" s="288"/>
      <c r="K335" s="288"/>
      <c r="L335" s="288"/>
    </row>
    <row r="336" spans="2:12" x14ac:dyDescent="0.2">
      <c r="B336" s="144" t="s">
        <v>218</v>
      </c>
      <c r="C336" s="138"/>
      <c r="D336" s="288"/>
      <c r="E336" s="288"/>
      <c r="F336" s="288"/>
      <c r="G336" s="288"/>
      <c r="H336" s="288"/>
      <c r="I336" s="288"/>
      <c r="J336" s="288"/>
      <c r="K336" s="288"/>
      <c r="L336" s="288"/>
    </row>
    <row r="337" spans="1:12" x14ac:dyDescent="0.2">
      <c r="B337" s="144" t="s">
        <v>106</v>
      </c>
      <c r="C337" s="138"/>
      <c r="D337" s="288"/>
      <c r="E337" s="288"/>
      <c r="F337" s="288"/>
      <c r="G337" s="288"/>
      <c r="H337" s="288"/>
      <c r="I337" s="288"/>
      <c r="J337" s="288"/>
      <c r="K337" s="288"/>
      <c r="L337" s="288"/>
    </row>
    <row r="338" spans="1:12" x14ac:dyDescent="0.2">
      <c r="B338" s="144" t="s">
        <v>219</v>
      </c>
      <c r="C338" s="138"/>
      <c r="D338" s="288"/>
      <c r="E338" s="288"/>
      <c r="F338" s="288"/>
      <c r="G338" s="288"/>
      <c r="H338" s="288"/>
      <c r="I338" s="288"/>
      <c r="J338" s="288"/>
      <c r="K338" s="288"/>
      <c r="L338" s="288"/>
    </row>
    <row r="339" spans="1:12" x14ac:dyDescent="0.2">
      <c r="B339" s="144" t="s">
        <v>500</v>
      </c>
      <c r="C339" s="138"/>
      <c r="D339" s="288"/>
      <c r="E339" s="288"/>
      <c r="F339" s="288"/>
      <c r="G339" s="288"/>
      <c r="H339" s="288"/>
      <c r="I339" s="288"/>
      <c r="J339" s="288"/>
      <c r="K339" s="288"/>
      <c r="L339" s="288"/>
    </row>
    <row r="340" spans="1:12" x14ac:dyDescent="0.2">
      <c r="B340" s="144" t="s">
        <v>220</v>
      </c>
      <c r="C340" s="138"/>
      <c r="D340" s="288"/>
      <c r="E340" s="288"/>
      <c r="F340" s="288"/>
      <c r="G340" s="288"/>
      <c r="H340" s="288"/>
      <c r="I340" s="288"/>
      <c r="J340" s="288"/>
      <c r="K340" s="288"/>
      <c r="L340" s="288"/>
    </row>
    <row r="341" spans="1:12" x14ac:dyDescent="0.2">
      <c r="B341" s="144" t="s">
        <v>221</v>
      </c>
      <c r="C341" s="138"/>
      <c r="D341" s="288"/>
      <c r="E341" s="288"/>
      <c r="F341" s="288"/>
      <c r="G341" s="288"/>
      <c r="H341" s="288"/>
      <c r="I341" s="288"/>
      <c r="J341" s="288"/>
      <c r="K341" s="288"/>
      <c r="L341" s="288"/>
    </row>
    <row r="342" spans="1:12" x14ac:dyDescent="0.2">
      <c r="B342" s="144" t="s">
        <v>222</v>
      </c>
      <c r="C342" s="138"/>
      <c r="D342" s="288"/>
      <c r="E342" s="288"/>
      <c r="F342" s="288"/>
      <c r="G342" s="288"/>
      <c r="H342" s="288"/>
      <c r="I342" s="288"/>
      <c r="J342" s="288"/>
      <c r="K342" s="288"/>
      <c r="L342" s="288"/>
    </row>
    <row r="343" spans="1:12" x14ac:dyDescent="0.2">
      <c r="B343" s="144" t="s">
        <v>223</v>
      </c>
      <c r="C343" s="138"/>
      <c r="D343" s="288"/>
      <c r="E343" s="288"/>
      <c r="F343" s="288"/>
      <c r="G343" s="288"/>
      <c r="H343" s="288"/>
      <c r="I343" s="288"/>
      <c r="J343" s="288"/>
      <c r="K343" s="288"/>
      <c r="L343" s="288"/>
    </row>
    <row r="344" spans="1:12" x14ac:dyDescent="0.2">
      <c r="B344" s="144" t="s">
        <v>224</v>
      </c>
      <c r="C344" s="138"/>
      <c r="D344" s="288"/>
      <c r="E344" s="288"/>
      <c r="F344" s="288"/>
      <c r="G344" s="288"/>
      <c r="H344" s="288"/>
      <c r="I344" s="288"/>
      <c r="J344" s="288"/>
      <c r="K344" s="288"/>
      <c r="L344" s="288"/>
    </row>
    <row r="345" spans="1:12" x14ac:dyDescent="0.2">
      <c r="B345" s="144" t="s">
        <v>225</v>
      </c>
      <c r="C345" s="138"/>
      <c r="D345" s="288"/>
      <c r="E345" s="288"/>
      <c r="F345" s="288"/>
      <c r="G345" s="288"/>
      <c r="H345" s="288"/>
      <c r="I345" s="288"/>
      <c r="J345" s="288"/>
      <c r="K345" s="288"/>
      <c r="L345" s="288"/>
    </row>
    <row r="346" spans="1:12" x14ac:dyDescent="0.2">
      <c r="B346" s="144" t="s">
        <v>226</v>
      </c>
      <c r="C346" s="138"/>
      <c r="D346" s="288"/>
      <c r="E346" s="288"/>
      <c r="F346" s="288"/>
      <c r="G346" s="288"/>
      <c r="H346" s="288"/>
      <c r="I346" s="288"/>
      <c r="J346" s="288"/>
      <c r="K346" s="288"/>
      <c r="L346" s="288"/>
    </row>
    <row r="347" spans="1:12" x14ac:dyDescent="0.2">
      <c r="B347" s="144" t="s">
        <v>227</v>
      </c>
      <c r="C347" s="138"/>
      <c r="D347" s="288"/>
      <c r="E347" s="288"/>
      <c r="F347" s="288"/>
      <c r="G347" s="288"/>
      <c r="H347" s="288"/>
      <c r="I347" s="288"/>
      <c r="J347" s="288"/>
      <c r="K347" s="288"/>
      <c r="L347" s="288"/>
    </row>
    <row r="348" spans="1:12" x14ac:dyDescent="0.2">
      <c r="B348" s="144" t="s">
        <v>228</v>
      </c>
      <c r="C348" s="138"/>
      <c r="D348" s="288"/>
      <c r="E348" s="288"/>
      <c r="F348" s="288"/>
      <c r="G348" s="288"/>
      <c r="H348" s="288"/>
      <c r="I348" s="288"/>
      <c r="J348" s="288"/>
      <c r="K348" s="288"/>
      <c r="L348" s="288"/>
    </row>
    <row r="349" spans="1:12" x14ac:dyDescent="0.2">
      <c r="B349" s="144" t="s">
        <v>229</v>
      </c>
      <c r="C349" s="138"/>
      <c r="D349" s="288"/>
      <c r="E349" s="288"/>
      <c r="F349" s="288"/>
      <c r="G349" s="288"/>
      <c r="H349" s="288"/>
      <c r="I349" s="288"/>
      <c r="J349" s="288"/>
      <c r="K349" s="288"/>
      <c r="L349" s="288"/>
    </row>
    <row r="350" spans="1:12" x14ac:dyDescent="0.2">
      <c r="B350" s="144" t="s">
        <v>225</v>
      </c>
      <c r="C350" s="138"/>
      <c r="D350" s="288"/>
      <c r="E350" s="288"/>
      <c r="F350" s="288"/>
      <c r="G350" s="288"/>
      <c r="H350" s="288"/>
      <c r="I350" s="288"/>
      <c r="J350" s="288"/>
      <c r="K350" s="288"/>
      <c r="L350" s="288"/>
    </row>
    <row r="351" spans="1:12" x14ac:dyDescent="0.2">
      <c r="B351" s="144" t="s">
        <v>230</v>
      </c>
      <c r="C351" s="138"/>
      <c r="D351" s="288"/>
      <c r="E351" s="288"/>
      <c r="F351" s="288"/>
      <c r="G351" s="288"/>
      <c r="H351" s="288"/>
      <c r="I351" s="288"/>
      <c r="J351" s="288"/>
      <c r="K351" s="288"/>
      <c r="L351" s="288"/>
    </row>
    <row r="352" spans="1:12" x14ac:dyDescent="0.2">
      <c r="A352" s="144"/>
      <c r="B352" s="136" t="s">
        <v>231</v>
      </c>
      <c r="C352" s="266"/>
      <c r="D352" s="289"/>
      <c r="E352" s="289"/>
      <c r="F352" s="289"/>
      <c r="G352" s="289"/>
      <c r="H352" s="289"/>
      <c r="I352" s="289"/>
      <c r="J352" s="289"/>
      <c r="K352" s="289"/>
      <c r="L352" s="289"/>
    </row>
    <row r="353" spans="2:2" x14ac:dyDescent="0.2">
      <c r="B353" s="139" t="s">
        <v>237</v>
      </c>
    </row>
    <row r="354" spans="2:2" x14ac:dyDescent="0.2"/>
    <row r="355" spans="2:2" x14ac:dyDescent="0.2"/>
  </sheetData>
  <hyperlinks>
    <hyperlink ref="A2" location="Índice!A1" display="Í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E225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9.5703125" customWidth="1"/>
    <col min="3" max="4" width="14.85546875" customWidth="1"/>
    <col min="5" max="5" width="11.42578125" customWidth="1"/>
    <col min="6" max="16384" width="11.42578125" hidden="1"/>
  </cols>
  <sheetData>
    <row r="1" spans="1:4" x14ac:dyDescent="0.2">
      <c r="A1" s="1"/>
      <c r="B1" s="1"/>
      <c r="C1" s="1"/>
      <c r="D1" s="1"/>
    </row>
    <row r="2" spans="1:4" x14ac:dyDescent="0.2">
      <c r="A2" s="5" t="s">
        <v>13</v>
      </c>
      <c r="B2" s="1"/>
      <c r="C2" s="1"/>
      <c r="D2" s="1"/>
    </row>
    <row r="3" spans="1:4" x14ac:dyDescent="0.2">
      <c r="A3" s="1"/>
      <c r="B3" s="1"/>
      <c r="C3" s="1"/>
      <c r="D3" s="1"/>
    </row>
    <row r="4" spans="1:4" x14ac:dyDescent="0.2">
      <c r="A4" s="1"/>
      <c r="B4" s="7" t="s">
        <v>6</v>
      </c>
      <c r="C4" s="7"/>
      <c r="D4" s="7"/>
    </row>
    <row r="5" spans="1:4" x14ac:dyDescent="0.2">
      <c r="A5" s="1"/>
      <c r="B5" s="7"/>
      <c r="C5" s="7"/>
      <c r="D5" s="7"/>
    </row>
    <row r="6" spans="1:4" x14ac:dyDescent="0.2">
      <c r="A6" s="4"/>
      <c r="B6" s="56"/>
      <c r="C6" s="56"/>
      <c r="D6" s="56"/>
    </row>
    <row r="7" spans="1:4" ht="25.5" x14ac:dyDescent="0.2">
      <c r="A7" s="1"/>
      <c r="B7" s="57" t="s">
        <v>45</v>
      </c>
      <c r="C7" s="57" t="s">
        <v>340</v>
      </c>
      <c r="D7" s="57" t="s">
        <v>341</v>
      </c>
    </row>
    <row r="8" spans="1:4" x14ac:dyDescent="0.2">
      <c r="B8" s="31" t="s">
        <v>284</v>
      </c>
      <c r="C8" s="31"/>
      <c r="D8" s="31"/>
    </row>
    <row r="9" spans="1:4" x14ac:dyDescent="0.2">
      <c r="B9" s="173" t="s">
        <v>285</v>
      </c>
      <c r="C9" s="225"/>
      <c r="D9" s="225"/>
    </row>
    <row r="10" spans="1:4" x14ac:dyDescent="0.2">
      <c r="B10" s="169" t="s">
        <v>342</v>
      </c>
      <c r="C10" s="177">
        <v>0.14285714285714285</v>
      </c>
      <c r="D10" s="231">
        <v>7</v>
      </c>
    </row>
    <row r="11" spans="1:4" x14ac:dyDescent="0.2">
      <c r="B11" s="169" t="s">
        <v>501</v>
      </c>
      <c r="C11" s="177">
        <v>0.05</v>
      </c>
      <c r="D11" s="231">
        <v>20</v>
      </c>
    </row>
    <row r="12" spans="1:4" x14ac:dyDescent="0.2">
      <c r="B12" s="169" t="s">
        <v>343</v>
      </c>
      <c r="C12" s="177">
        <v>3.3874709976798145E-2</v>
      </c>
      <c r="D12" s="231">
        <v>29.520547945205479</v>
      </c>
    </row>
    <row r="13" spans="1:4" x14ac:dyDescent="0.2">
      <c r="B13" s="169" t="s">
        <v>469</v>
      </c>
      <c r="C13" s="177">
        <v>3.3937703393770335E-2</v>
      </c>
      <c r="D13" s="231">
        <v>29.465753424657535</v>
      </c>
    </row>
    <row r="14" spans="1:4" x14ac:dyDescent="0.2">
      <c r="B14" s="169" t="s">
        <v>470</v>
      </c>
      <c r="C14" s="177">
        <v>3.40739357729649E-2</v>
      </c>
      <c r="D14" s="231">
        <v>29.347945205479451</v>
      </c>
    </row>
    <row r="15" spans="1:4" x14ac:dyDescent="0.2">
      <c r="B15" s="169" t="s">
        <v>471</v>
      </c>
      <c r="C15" s="177">
        <v>3.4911525585844094E-2</v>
      </c>
      <c r="D15" s="231">
        <v>28.643835616438356</v>
      </c>
    </row>
    <row r="16" spans="1:4" x14ac:dyDescent="0.2">
      <c r="B16" s="169" t="s">
        <v>502</v>
      </c>
      <c r="C16" s="177">
        <v>3.631118185435734E-2</v>
      </c>
      <c r="D16" s="231">
        <v>27.539726027397261</v>
      </c>
    </row>
    <row r="17" spans="2:4" x14ac:dyDescent="0.2">
      <c r="B17" s="169" t="s">
        <v>472</v>
      </c>
      <c r="C17" s="177">
        <v>0.33333333333333331</v>
      </c>
      <c r="D17" s="231">
        <v>3</v>
      </c>
    </row>
    <row r="18" spans="2:4" x14ac:dyDescent="0.2">
      <c r="B18" s="169" t="s">
        <v>503</v>
      </c>
      <c r="C18" s="177">
        <v>0.33333333333333331</v>
      </c>
      <c r="D18" s="231">
        <v>3</v>
      </c>
    </row>
    <row r="19" spans="2:4" x14ac:dyDescent="0.2">
      <c r="B19" s="169" t="s">
        <v>565</v>
      </c>
      <c r="C19" s="177">
        <v>0.25</v>
      </c>
      <c r="D19" s="231">
        <v>4</v>
      </c>
    </row>
    <row r="20" spans="2:4" x14ac:dyDescent="0.2">
      <c r="B20" s="169" t="s">
        <v>344</v>
      </c>
      <c r="C20" s="177">
        <v>0.14285714285714285</v>
      </c>
      <c r="D20" s="231">
        <v>7</v>
      </c>
    </row>
    <row r="21" spans="2:4" x14ac:dyDescent="0.2">
      <c r="B21" s="169" t="s">
        <v>473</v>
      </c>
      <c r="C21" s="177">
        <v>0.05</v>
      </c>
      <c r="D21" s="231">
        <v>20</v>
      </c>
    </row>
    <row r="22" spans="2:4" x14ac:dyDescent="0.2">
      <c r="B22" s="169" t="s">
        <v>566</v>
      </c>
      <c r="C22" s="177">
        <v>0.04</v>
      </c>
      <c r="D22" s="231">
        <v>25</v>
      </c>
    </row>
    <row r="23" spans="2:4" x14ac:dyDescent="0.2">
      <c r="B23" s="169" t="s">
        <v>504</v>
      </c>
      <c r="C23" s="177">
        <v>3.6178015660620476E-2</v>
      </c>
      <c r="D23" s="231">
        <v>27.641095890410959</v>
      </c>
    </row>
    <row r="24" spans="2:4" x14ac:dyDescent="0.2">
      <c r="B24" s="169" t="s">
        <v>474</v>
      </c>
      <c r="C24" s="177">
        <v>3.4096216721158333E-2</v>
      </c>
      <c r="D24" s="231">
        <v>29.328767123287673</v>
      </c>
    </row>
    <row r="25" spans="2:4" x14ac:dyDescent="0.2">
      <c r="B25" s="169" t="s">
        <v>286</v>
      </c>
      <c r="C25" s="177">
        <f>1/D25</f>
        <v>0.33333333333333331</v>
      </c>
      <c r="D25" s="218">
        <v>3</v>
      </c>
    </row>
    <row r="26" spans="2:4" x14ac:dyDescent="0.2">
      <c r="B26" s="169" t="s">
        <v>475</v>
      </c>
      <c r="C26" s="177">
        <v>0.14285714285714285</v>
      </c>
      <c r="D26" s="231">
        <v>7</v>
      </c>
    </row>
    <row r="27" spans="2:4" x14ac:dyDescent="0.2">
      <c r="B27" s="169" t="s">
        <v>476</v>
      </c>
      <c r="C27" s="177">
        <v>0.14285714285714285</v>
      </c>
      <c r="D27" s="231">
        <v>7</v>
      </c>
    </row>
    <row r="28" spans="2:4" x14ac:dyDescent="0.2">
      <c r="B28" s="169" t="s">
        <v>345</v>
      </c>
      <c r="C28" s="177">
        <v>0.14285714285714285</v>
      </c>
      <c r="D28" s="231">
        <v>7</v>
      </c>
    </row>
    <row r="29" spans="2:4" x14ac:dyDescent="0.2">
      <c r="B29" s="169" t="s">
        <v>346</v>
      </c>
      <c r="C29" s="177">
        <v>0.14285714285714285</v>
      </c>
      <c r="D29" s="231">
        <v>7</v>
      </c>
    </row>
    <row r="30" spans="2:4" x14ac:dyDescent="0.2">
      <c r="B30" s="169" t="s">
        <v>477</v>
      </c>
      <c r="C30" s="177">
        <v>0.14285714285714285</v>
      </c>
      <c r="D30" s="231">
        <v>7</v>
      </c>
    </row>
    <row r="31" spans="2:4" x14ac:dyDescent="0.2">
      <c r="B31" s="169" t="s">
        <v>347</v>
      </c>
      <c r="C31" s="177">
        <v>0.14285714285714285</v>
      </c>
      <c r="D31" s="231">
        <v>7</v>
      </c>
    </row>
    <row r="32" spans="2:4" x14ac:dyDescent="0.2">
      <c r="B32" s="169" t="s">
        <v>347</v>
      </c>
      <c r="C32" s="177">
        <v>0.14285714285714285</v>
      </c>
      <c r="D32" s="231">
        <v>7</v>
      </c>
    </row>
    <row r="33" spans="2:4" x14ac:dyDescent="0.2">
      <c r="B33" s="169" t="s">
        <v>505</v>
      </c>
      <c r="C33" s="177">
        <v>0.14285714285714285</v>
      </c>
      <c r="D33" s="231">
        <v>7</v>
      </c>
    </row>
    <row r="34" spans="2:4" x14ac:dyDescent="0.2">
      <c r="B34" s="169" t="s">
        <v>506</v>
      </c>
      <c r="C34" s="177">
        <v>0.14285714285714285</v>
      </c>
      <c r="D34" s="231">
        <v>7</v>
      </c>
    </row>
    <row r="35" spans="2:4" x14ac:dyDescent="0.2">
      <c r="B35" s="169" t="s">
        <v>507</v>
      </c>
      <c r="C35" s="177">
        <v>0.14285714285714285</v>
      </c>
      <c r="D35" s="231">
        <v>7</v>
      </c>
    </row>
    <row r="36" spans="2:4" x14ac:dyDescent="0.2">
      <c r="B36" s="169" t="s">
        <v>508</v>
      </c>
      <c r="C36" s="177">
        <v>0.14285714285714285</v>
      </c>
      <c r="D36" s="231">
        <v>7</v>
      </c>
    </row>
    <row r="37" spans="2:4" x14ac:dyDescent="0.2">
      <c r="B37" s="169" t="s">
        <v>509</v>
      </c>
      <c r="C37" s="177">
        <v>0.14285714285714285</v>
      </c>
      <c r="D37" s="231">
        <v>7</v>
      </c>
    </row>
    <row r="38" spans="2:4" x14ac:dyDescent="0.2">
      <c r="B38" s="169" t="s">
        <v>510</v>
      </c>
      <c r="C38" s="177">
        <v>6.6666666666666666E-2</v>
      </c>
      <c r="D38" s="231">
        <v>15</v>
      </c>
    </row>
    <row r="39" spans="2:4" x14ac:dyDescent="0.2">
      <c r="B39" s="169" t="s">
        <v>567</v>
      </c>
      <c r="C39" s="177">
        <v>6.6666666666666666E-2</v>
      </c>
      <c r="D39" s="231">
        <v>15</v>
      </c>
    </row>
    <row r="40" spans="2:4" x14ac:dyDescent="0.2">
      <c r="B40" s="169" t="s">
        <v>478</v>
      </c>
      <c r="C40" s="177">
        <v>0.05</v>
      </c>
      <c r="D40" s="231">
        <v>20</v>
      </c>
    </row>
    <row r="41" spans="2:4" x14ac:dyDescent="0.2">
      <c r="B41" s="169" t="s">
        <v>511</v>
      </c>
      <c r="C41" s="177">
        <v>0.05</v>
      </c>
      <c r="D41" s="231">
        <v>20</v>
      </c>
    </row>
    <row r="42" spans="2:4" x14ac:dyDescent="0.2">
      <c r="B42" s="169" t="s">
        <v>512</v>
      </c>
      <c r="C42" s="177">
        <v>3.4042156314120504E-2</v>
      </c>
      <c r="D42" s="231">
        <v>29.375342465753423</v>
      </c>
    </row>
    <row r="43" spans="2:4" x14ac:dyDescent="0.2">
      <c r="B43" s="169" t="s">
        <v>287</v>
      </c>
      <c r="C43" s="177">
        <v>0.14285714285714285</v>
      </c>
      <c r="D43" s="218">
        <v>7</v>
      </c>
    </row>
    <row r="44" spans="2:4" x14ac:dyDescent="0.2">
      <c r="B44" s="169" t="s">
        <v>288</v>
      </c>
      <c r="C44" s="177">
        <v>3.3333333333333333E-2</v>
      </c>
      <c r="D44" s="218">
        <v>30</v>
      </c>
    </row>
    <row r="45" spans="2:4" x14ac:dyDescent="0.2">
      <c r="B45" s="169" t="s">
        <v>289</v>
      </c>
      <c r="C45" s="177">
        <v>3.574926542605289E-2</v>
      </c>
      <c r="D45" s="231">
        <v>27.972602739726028</v>
      </c>
    </row>
    <row r="46" spans="2:4" x14ac:dyDescent="0.2">
      <c r="B46" s="169" t="s">
        <v>290</v>
      </c>
      <c r="C46" s="177">
        <v>0.14285714285714285</v>
      </c>
      <c r="D46" s="218">
        <v>7</v>
      </c>
    </row>
    <row r="47" spans="2:4" x14ac:dyDescent="0.2">
      <c r="B47" s="169" t="s">
        <v>291</v>
      </c>
      <c r="C47" s="177">
        <v>0.14285714285714285</v>
      </c>
      <c r="D47" s="218">
        <v>7</v>
      </c>
    </row>
    <row r="48" spans="2:4" x14ac:dyDescent="0.2">
      <c r="B48" s="173" t="s">
        <v>292</v>
      </c>
      <c r="C48" s="178"/>
      <c r="D48" s="2"/>
    </row>
    <row r="49" spans="2:4" x14ac:dyDescent="0.2">
      <c r="B49" s="189" t="s">
        <v>293</v>
      </c>
      <c r="C49" s="177">
        <v>0.2</v>
      </c>
      <c r="D49" s="218">
        <v>5</v>
      </c>
    </row>
    <row r="50" spans="2:4" x14ac:dyDescent="0.2">
      <c r="B50" s="169" t="s">
        <v>479</v>
      </c>
      <c r="C50" s="177">
        <v>0.2</v>
      </c>
      <c r="D50" s="218">
        <v>5</v>
      </c>
    </row>
    <row r="51" spans="2:4" x14ac:dyDescent="0.2">
      <c r="B51" s="169" t="s">
        <v>294</v>
      </c>
      <c r="C51" s="177">
        <v>0.2</v>
      </c>
      <c r="D51" s="218">
        <v>5</v>
      </c>
    </row>
    <row r="52" spans="2:4" x14ac:dyDescent="0.2">
      <c r="B52" s="169" t="s">
        <v>295</v>
      </c>
      <c r="C52" s="177">
        <v>0.2</v>
      </c>
      <c r="D52" s="218">
        <v>5</v>
      </c>
    </row>
    <row r="53" spans="2:4" x14ac:dyDescent="0.2">
      <c r="B53" s="169" t="s">
        <v>296</v>
      </c>
      <c r="C53" s="177">
        <v>0.2</v>
      </c>
      <c r="D53" s="218">
        <v>5</v>
      </c>
    </row>
    <row r="54" spans="2:4" x14ac:dyDescent="0.2">
      <c r="B54" s="173" t="s">
        <v>297</v>
      </c>
      <c r="C54" s="178"/>
      <c r="D54" s="2"/>
    </row>
    <row r="55" spans="2:4" x14ac:dyDescent="0.2">
      <c r="B55" s="169" t="s">
        <v>492</v>
      </c>
      <c r="C55" s="177">
        <v>0.33333333333333331</v>
      </c>
      <c r="D55" s="218">
        <v>3</v>
      </c>
    </row>
    <row r="56" spans="2:4" x14ac:dyDescent="0.2">
      <c r="B56" s="169" t="s">
        <v>348</v>
      </c>
      <c r="C56" s="177">
        <v>0.33333333333333331</v>
      </c>
      <c r="D56" s="218">
        <v>3</v>
      </c>
    </row>
    <row r="57" spans="2:4" x14ac:dyDescent="0.2">
      <c r="B57" s="169" t="s">
        <v>513</v>
      </c>
      <c r="C57" s="177">
        <v>0.2</v>
      </c>
      <c r="D57" s="218">
        <v>5</v>
      </c>
    </row>
    <row r="58" spans="2:4" x14ac:dyDescent="0.2">
      <c r="B58" s="169" t="s">
        <v>349</v>
      </c>
      <c r="C58" s="177">
        <v>0.2</v>
      </c>
      <c r="D58" s="218">
        <v>5</v>
      </c>
    </row>
    <row r="59" spans="2:4" x14ac:dyDescent="0.2">
      <c r="B59" s="169" t="s">
        <v>514</v>
      </c>
      <c r="C59" s="177">
        <v>0.2</v>
      </c>
      <c r="D59" s="218">
        <v>5</v>
      </c>
    </row>
    <row r="60" spans="2:4" x14ac:dyDescent="0.2">
      <c r="B60" s="189" t="s">
        <v>350</v>
      </c>
      <c r="C60" s="177">
        <v>0.14285714285714285</v>
      </c>
      <c r="D60" s="218">
        <v>7</v>
      </c>
    </row>
    <row r="61" spans="2:4" x14ac:dyDescent="0.2">
      <c r="B61" s="173" t="s">
        <v>141</v>
      </c>
      <c r="C61" s="178"/>
      <c r="D61" s="2"/>
    </row>
    <row r="62" spans="2:4" x14ac:dyDescent="0.2">
      <c r="B62" s="169" t="s">
        <v>480</v>
      </c>
      <c r="C62" s="177">
        <v>0.33333333333333331</v>
      </c>
      <c r="D62" s="218">
        <v>3</v>
      </c>
    </row>
    <row r="63" spans="2:4" x14ac:dyDescent="0.2">
      <c r="B63" s="169" t="s">
        <v>141</v>
      </c>
      <c r="C63" s="177">
        <v>0.33333333333333331</v>
      </c>
      <c r="D63" s="218">
        <v>3</v>
      </c>
    </row>
    <row r="64" spans="2:4" x14ac:dyDescent="0.2">
      <c r="B64" s="169" t="s">
        <v>351</v>
      </c>
      <c r="C64" s="177">
        <v>0.33333333333333331</v>
      </c>
      <c r="D64" s="218">
        <v>3</v>
      </c>
    </row>
    <row r="65" spans="2:4" x14ac:dyDescent="0.2">
      <c r="B65" s="169" t="s">
        <v>352</v>
      </c>
      <c r="C65" s="177">
        <v>0.33333333333333331</v>
      </c>
      <c r="D65" s="218">
        <v>3</v>
      </c>
    </row>
    <row r="66" spans="2:4" x14ac:dyDescent="0.2">
      <c r="B66" s="169" t="s">
        <v>353</v>
      </c>
      <c r="C66" s="177">
        <v>0.2</v>
      </c>
      <c r="D66" s="218">
        <v>5</v>
      </c>
    </row>
    <row r="67" spans="2:4" x14ac:dyDescent="0.2">
      <c r="B67" s="169" t="s">
        <v>481</v>
      </c>
      <c r="C67" s="177">
        <v>0.2</v>
      </c>
      <c r="D67" s="218">
        <v>5</v>
      </c>
    </row>
    <row r="68" spans="2:4" x14ac:dyDescent="0.2">
      <c r="B68" s="169" t="s">
        <v>354</v>
      </c>
      <c r="C68" s="177">
        <v>0.14285714285714285</v>
      </c>
      <c r="D68" s="218">
        <v>7</v>
      </c>
    </row>
    <row r="69" spans="2:4" x14ac:dyDescent="0.2">
      <c r="B69" s="169" t="s">
        <v>515</v>
      </c>
      <c r="C69" s="177">
        <v>6.6666666666666666E-2</v>
      </c>
      <c r="D69" s="218">
        <v>15</v>
      </c>
    </row>
    <row r="70" spans="2:4" x14ac:dyDescent="0.2">
      <c r="B70" s="169" t="s">
        <v>355</v>
      </c>
      <c r="C70" s="177">
        <v>6.6666666666666666E-2</v>
      </c>
      <c r="D70" s="218">
        <v>15</v>
      </c>
    </row>
    <row r="71" spans="2:4" x14ac:dyDescent="0.2">
      <c r="B71" s="169" t="s">
        <v>516</v>
      </c>
      <c r="C71" s="177">
        <v>0.05</v>
      </c>
      <c r="D71" s="218">
        <v>20</v>
      </c>
    </row>
    <row r="72" spans="2:4" x14ac:dyDescent="0.2">
      <c r="B72" s="173" t="s">
        <v>142</v>
      </c>
      <c r="C72" s="178">
        <v>0.33333333333333331</v>
      </c>
      <c r="D72" s="2">
        <v>3</v>
      </c>
    </row>
    <row r="73" spans="2:4" x14ac:dyDescent="0.2">
      <c r="B73" s="173" t="s">
        <v>298</v>
      </c>
      <c r="C73" s="178"/>
      <c r="D73" s="2"/>
    </row>
    <row r="74" spans="2:4" x14ac:dyDescent="0.2">
      <c r="B74" s="169" t="s">
        <v>356</v>
      </c>
      <c r="C74" s="177">
        <v>0.14285714285714285</v>
      </c>
      <c r="D74" s="218">
        <v>7</v>
      </c>
    </row>
    <row r="75" spans="2:4" x14ac:dyDescent="0.2">
      <c r="B75" s="169" t="s">
        <v>357</v>
      </c>
      <c r="C75" s="177">
        <v>0.33333333333333331</v>
      </c>
      <c r="D75" s="218">
        <v>3</v>
      </c>
    </row>
    <row r="76" spans="2:4" x14ac:dyDescent="0.2">
      <c r="B76" s="169" t="s">
        <v>358</v>
      </c>
      <c r="C76" s="177">
        <v>0.2</v>
      </c>
      <c r="D76" s="218">
        <v>5</v>
      </c>
    </row>
    <row r="77" spans="2:4" x14ac:dyDescent="0.2">
      <c r="B77" s="169" t="s">
        <v>517</v>
      </c>
      <c r="C77" s="177">
        <v>0.14285714285714285</v>
      </c>
      <c r="D77" s="218">
        <v>7</v>
      </c>
    </row>
    <row r="78" spans="2:4" x14ac:dyDescent="0.2">
      <c r="B78" s="169" t="s">
        <v>518</v>
      </c>
      <c r="C78" s="177">
        <v>0.14285714285714285</v>
      </c>
      <c r="D78" s="218">
        <v>7</v>
      </c>
    </row>
    <row r="79" spans="2:4" x14ac:dyDescent="0.2">
      <c r="B79" s="169" t="s">
        <v>519</v>
      </c>
      <c r="C79" s="177">
        <v>0.14285714285714285</v>
      </c>
      <c r="D79" s="218">
        <v>7</v>
      </c>
    </row>
    <row r="80" spans="2:4" x14ac:dyDescent="0.2">
      <c r="B80" s="169" t="s">
        <v>520</v>
      </c>
      <c r="C80" s="177">
        <v>0.14285714285714285</v>
      </c>
      <c r="D80" s="218">
        <v>7</v>
      </c>
    </row>
    <row r="81" spans="2:4" x14ac:dyDescent="0.2">
      <c r="B81" s="169" t="s">
        <v>482</v>
      </c>
      <c r="C81" s="237">
        <v>0.33333333333333331</v>
      </c>
      <c r="D81" s="238">
        <v>3</v>
      </c>
    </row>
    <row r="82" spans="2:4" x14ac:dyDescent="0.2">
      <c r="B82" s="169" t="s">
        <v>392</v>
      </c>
      <c r="C82" s="237">
        <v>0.14285714285714285</v>
      </c>
      <c r="D82" s="238">
        <v>7</v>
      </c>
    </row>
    <row r="83" spans="2:4" x14ac:dyDescent="0.2">
      <c r="B83" s="169" t="s">
        <v>393</v>
      </c>
      <c r="C83" s="237">
        <v>0.14285714285714285</v>
      </c>
      <c r="D83" s="238">
        <v>7</v>
      </c>
    </row>
    <row r="84" spans="2:4" x14ac:dyDescent="0.2">
      <c r="B84" s="169" t="s">
        <v>394</v>
      </c>
      <c r="C84" s="237">
        <v>0.14285714285714285</v>
      </c>
      <c r="D84" s="238">
        <v>7</v>
      </c>
    </row>
    <row r="85" spans="2:4" x14ac:dyDescent="0.2">
      <c r="B85" s="169" t="s">
        <v>483</v>
      </c>
      <c r="C85" s="237">
        <v>0.14285714285714285</v>
      </c>
      <c r="D85" s="238">
        <v>7</v>
      </c>
    </row>
    <row r="86" spans="2:4" x14ac:dyDescent="0.2">
      <c r="B86" s="169" t="s">
        <v>521</v>
      </c>
      <c r="C86" s="237">
        <v>0.14285714285714285</v>
      </c>
      <c r="D86" s="238">
        <v>7</v>
      </c>
    </row>
    <row r="87" spans="2:4" x14ac:dyDescent="0.2">
      <c r="B87" s="169" t="s">
        <v>395</v>
      </c>
      <c r="C87" s="237">
        <v>0.1</v>
      </c>
      <c r="D87" s="238">
        <v>10</v>
      </c>
    </row>
    <row r="88" spans="2:4" x14ac:dyDescent="0.2">
      <c r="B88" s="169" t="s">
        <v>395</v>
      </c>
      <c r="C88" s="237">
        <v>0.1</v>
      </c>
      <c r="D88" s="238">
        <v>10</v>
      </c>
    </row>
    <row r="89" spans="2:4" x14ac:dyDescent="0.2">
      <c r="B89" s="169" t="s">
        <v>522</v>
      </c>
      <c r="C89" s="177">
        <v>0.14285714285714285</v>
      </c>
      <c r="D89" s="218">
        <v>7</v>
      </c>
    </row>
    <row r="90" spans="2:4" x14ac:dyDescent="0.2">
      <c r="B90" s="169" t="s">
        <v>359</v>
      </c>
      <c r="C90" s="177">
        <v>0.14285714285714285</v>
      </c>
      <c r="D90" s="218">
        <v>7</v>
      </c>
    </row>
    <row r="91" spans="2:4" x14ac:dyDescent="0.2">
      <c r="B91" s="169" t="s">
        <v>523</v>
      </c>
      <c r="C91" s="177">
        <v>0.14285714285714285</v>
      </c>
      <c r="D91" s="218">
        <v>7</v>
      </c>
    </row>
    <row r="92" spans="2:4" x14ac:dyDescent="0.2">
      <c r="B92" s="169" t="s">
        <v>524</v>
      </c>
      <c r="C92" s="177">
        <v>0.14285714285714285</v>
      </c>
      <c r="D92" s="218">
        <v>7</v>
      </c>
    </row>
    <row r="93" spans="2:4" x14ac:dyDescent="0.2">
      <c r="B93" s="169" t="s">
        <v>525</v>
      </c>
      <c r="C93" s="177">
        <v>0.14285714285714285</v>
      </c>
      <c r="D93" s="218">
        <v>7</v>
      </c>
    </row>
    <row r="94" spans="2:4" x14ac:dyDescent="0.2">
      <c r="B94" s="169" t="s">
        <v>526</v>
      </c>
      <c r="C94" s="177">
        <v>0.14285714285714285</v>
      </c>
      <c r="D94" s="218">
        <v>7</v>
      </c>
    </row>
    <row r="95" spans="2:4" x14ac:dyDescent="0.2">
      <c r="B95" s="169" t="s">
        <v>527</v>
      </c>
      <c r="C95" s="177">
        <v>0.14285714285714285</v>
      </c>
      <c r="D95" s="218">
        <v>7</v>
      </c>
    </row>
    <row r="96" spans="2:4" x14ac:dyDescent="0.2">
      <c r="B96" s="169" t="s">
        <v>528</v>
      </c>
      <c r="C96" s="177">
        <v>0.14285714285714285</v>
      </c>
      <c r="D96" s="218">
        <v>7</v>
      </c>
    </row>
    <row r="97" spans="2:4" x14ac:dyDescent="0.2">
      <c r="B97" s="169" t="s">
        <v>360</v>
      </c>
      <c r="C97" s="177">
        <v>0.1</v>
      </c>
      <c r="D97" s="218">
        <v>10</v>
      </c>
    </row>
    <row r="98" spans="2:4" x14ac:dyDescent="0.2">
      <c r="B98" s="169" t="s">
        <v>361</v>
      </c>
      <c r="C98" s="177">
        <v>0.1</v>
      </c>
      <c r="D98" s="218">
        <v>10</v>
      </c>
    </row>
    <row r="99" spans="2:4" x14ac:dyDescent="0.2">
      <c r="B99" s="169" t="s">
        <v>484</v>
      </c>
      <c r="C99" s="177">
        <v>0.1</v>
      </c>
      <c r="D99" s="218">
        <v>10</v>
      </c>
    </row>
    <row r="100" spans="2:4" x14ac:dyDescent="0.2">
      <c r="B100" s="169" t="s">
        <v>362</v>
      </c>
      <c r="C100" s="177">
        <v>0.1</v>
      </c>
      <c r="D100" s="218">
        <v>10</v>
      </c>
    </row>
    <row r="101" spans="2:4" x14ac:dyDescent="0.2">
      <c r="B101" s="169" t="s">
        <v>363</v>
      </c>
      <c r="C101" s="177">
        <v>0.1</v>
      </c>
      <c r="D101" s="218">
        <v>10</v>
      </c>
    </row>
    <row r="102" spans="2:4" x14ac:dyDescent="0.2">
      <c r="B102" s="169" t="s">
        <v>529</v>
      </c>
      <c r="C102" s="177">
        <v>0.1</v>
      </c>
      <c r="D102" s="218">
        <v>10</v>
      </c>
    </row>
    <row r="103" spans="2:4" x14ac:dyDescent="0.2">
      <c r="B103" s="169" t="s">
        <v>530</v>
      </c>
      <c r="C103" s="177">
        <v>6.6666666666666666E-2</v>
      </c>
      <c r="D103" s="218">
        <v>15</v>
      </c>
    </row>
    <row r="104" spans="2:4" x14ac:dyDescent="0.2">
      <c r="B104" s="169" t="s">
        <v>531</v>
      </c>
      <c r="C104" s="177">
        <v>6.6666666666666666E-2</v>
      </c>
      <c r="D104" s="218">
        <v>15</v>
      </c>
    </row>
    <row r="105" spans="2:4" x14ac:dyDescent="0.2">
      <c r="B105" s="169" t="s">
        <v>300</v>
      </c>
      <c r="C105" s="177">
        <v>0.14285714285714285</v>
      </c>
      <c r="D105" s="218">
        <v>7</v>
      </c>
    </row>
    <row r="106" spans="2:4" x14ac:dyDescent="0.2">
      <c r="B106" s="169" t="s">
        <v>301</v>
      </c>
      <c r="C106" s="177">
        <v>0.33333333333333331</v>
      </c>
      <c r="D106" s="218">
        <v>3</v>
      </c>
    </row>
    <row r="107" spans="2:4" x14ac:dyDescent="0.2">
      <c r="B107" s="169" t="s">
        <v>302</v>
      </c>
      <c r="C107" s="177">
        <v>0.33333333333333331</v>
      </c>
      <c r="D107" s="218">
        <v>3</v>
      </c>
    </row>
    <row r="108" spans="2:4" x14ac:dyDescent="0.2">
      <c r="B108" s="169" t="s">
        <v>303</v>
      </c>
      <c r="C108" s="177">
        <v>0.14285714285714285</v>
      </c>
      <c r="D108" s="218">
        <v>7</v>
      </c>
    </row>
    <row r="109" spans="2:4" x14ac:dyDescent="0.2">
      <c r="B109" s="169" t="s">
        <v>304</v>
      </c>
      <c r="C109" s="177">
        <v>0.14285714285714285</v>
      </c>
      <c r="D109" s="218">
        <v>7</v>
      </c>
    </row>
    <row r="110" spans="2:4" x14ac:dyDescent="0.2">
      <c r="B110" s="169" t="s">
        <v>532</v>
      </c>
      <c r="C110" s="177">
        <v>0.2</v>
      </c>
      <c r="D110" s="218">
        <v>5</v>
      </c>
    </row>
    <row r="111" spans="2:4" x14ac:dyDescent="0.2">
      <c r="B111" s="169" t="s">
        <v>533</v>
      </c>
      <c r="C111" s="177">
        <v>0.14285714285714285</v>
      </c>
      <c r="D111" s="218">
        <v>7</v>
      </c>
    </row>
    <row r="112" spans="2:4" x14ac:dyDescent="0.2">
      <c r="B112" s="169" t="s">
        <v>534</v>
      </c>
      <c r="C112" s="177">
        <v>0.1</v>
      </c>
      <c r="D112" s="218">
        <v>10</v>
      </c>
    </row>
    <row r="113" spans="2:4" x14ac:dyDescent="0.2">
      <c r="B113" s="169" t="s">
        <v>534</v>
      </c>
      <c r="C113" s="177">
        <v>0.1</v>
      </c>
      <c r="D113" s="218">
        <v>10</v>
      </c>
    </row>
    <row r="114" spans="2:4" x14ac:dyDescent="0.2">
      <c r="B114" s="169" t="s">
        <v>305</v>
      </c>
      <c r="C114" s="177">
        <v>0.14285714285714285</v>
      </c>
      <c r="D114" s="218">
        <v>7</v>
      </c>
    </row>
    <row r="115" spans="2:4" x14ac:dyDescent="0.2">
      <c r="B115" s="169" t="s">
        <v>306</v>
      </c>
      <c r="C115" s="177">
        <v>0.14285714285714285</v>
      </c>
      <c r="D115" s="218">
        <v>7</v>
      </c>
    </row>
    <row r="116" spans="2:4" x14ac:dyDescent="0.2">
      <c r="B116" s="169" t="s">
        <v>307</v>
      </c>
      <c r="C116" s="177">
        <v>0.14285714285714285</v>
      </c>
      <c r="D116" s="218">
        <v>7</v>
      </c>
    </row>
    <row r="117" spans="2:4" x14ac:dyDescent="0.2">
      <c r="B117" s="169" t="s">
        <v>308</v>
      </c>
      <c r="C117" s="177">
        <v>0.25</v>
      </c>
      <c r="D117" s="218">
        <v>4</v>
      </c>
    </row>
    <row r="118" spans="2:4" x14ac:dyDescent="0.2">
      <c r="B118" s="169" t="s">
        <v>309</v>
      </c>
      <c r="C118" s="177">
        <v>0.25</v>
      </c>
      <c r="D118" s="218">
        <v>4</v>
      </c>
    </row>
    <row r="119" spans="2:4" x14ac:dyDescent="0.2">
      <c r="B119" s="169" t="s">
        <v>485</v>
      </c>
      <c r="C119" s="177">
        <v>0.14285714285714285</v>
      </c>
      <c r="D119" s="218">
        <v>7</v>
      </c>
    </row>
    <row r="120" spans="2:4" x14ac:dyDescent="0.2">
      <c r="B120" s="169" t="s">
        <v>486</v>
      </c>
      <c r="C120" s="177">
        <v>0.14285714285714285</v>
      </c>
      <c r="D120" s="218">
        <v>7</v>
      </c>
    </row>
    <row r="121" spans="2:4" x14ac:dyDescent="0.2">
      <c r="B121" s="169" t="s">
        <v>310</v>
      </c>
      <c r="C121" s="177">
        <v>0.14285714285714285</v>
      </c>
      <c r="D121" s="218">
        <v>7</v>
      </c>
    </row>
    <row r="122" spans="2:4" x14ac:dyDescent="0.2">
      <c r="B122" s="173" t="s">
        <v>311</v>
      </c>
      <c r="C122" s="225"/>
      <c r="D122" s="225"/>
    </row>
    <row r="123" spans="2:4" x14ac:dyDescent="0.2">
      <c r="B123" s="31" t="s">
        <v>312</v>
      </c>
      <c r="C123" s="31"/>
      <c r="D123" s="31"/>
    </row>
    <row r="124" spans="2:4" x14ac:dyDescent="0.2">
      <c r="B124" s="172" t="s">
        <v>313</v>
      </c>
      <c r="C124" s="44"/>
      <c r="D124" s="44"/>
    </row>
    <row r="125" spans="2:4" x14ac:dyDescent="0.2">
      <c r="B125" s="225" t="s">
        <v>314</v>
      </c>
      <c r="C125" s="225"/>
      <c r="D125" s="225"/>
    </row>
    <row r="126" spans="2:4" x14ac:dyDescent="0.2">
      <c r="B126" s="227" t="s">
        <v>315</v>
      </c>
      <c r="C126" s="227"/>
      <c r="D126" s="227"/>
    </row>
    <row r="127" spans="2:4" x14ac:dyDescent="0.2">
      <c r="B127" s="228" t="s">
        <v>396</v>
      </c>
      <c r="C127" s="232">
        <f>1/D127</f>
        <v>3.8461538461538464E-2</v>
      </c>
      <c r="D127" s="190">
        <v>26</v>
      </c>
    </row>
    <row r="128" spans="2:4" x14ac:dyDescent="0.2">
      <c r="B128" s="228" t="s">
        <v>397</v>
      </c>
      <c r="C128" s="232">
        <f t="shared" ref="C128:C146" si="0">1/D128</f>
        <v>3.8461538461538464E-2</v>
      </c>
      <c r="D128" s="190">
        <v>26</v>
      </c>
    </row>
    <row r="129" spans="2:4" x14ac:dyDescent="0.2">
      <c r="B129" s="228" t="s">
        <v>398</v>
      </c>
      <c r="C129" s="232">
        <f t="shared" si="0"/>
        <v>3.8461538461538464E-2</v>
      </c>
      <c r="D129" s="190">
        <v>26</v>
      </c>
    </row>
    <row r="130" spans="2:4" x14ac:dyDescent="0.2">
      <c r="B130" s="228" t="s">
        <v>399</v>
      </c>
      <c r="C130" s="232">
        <f t="shared" si="0"/>
        <v>3.8461538461538464E-2</v>
      </c>
      <c r="D130" s="190">
        <v>26</v>
      </c>
    </row>
    <row r="131" spans="2:4" x14ac:dyDescent="0.2">
      <c r="B131" s="228" t="s">
        <v>400</v>
      </c>
      <c r="C131" s="232">
        <f t="shared" si="0"/>
        <v>3.8461538461538464E-2</v>
      </c>
      <c r="D131" s="190">
        <v>26</v>
      </c>
    </row>
    <row r="132" spans="2:4" x14ac:dyDescent="0.2">
      <c r="B132" s="228" t="s">
        <v>401</v>
      </c>
      <c r="C132" s="232">
        <f t="shared" si="0"/>
        <v>3.8461538461538464E-2</v>
      </c>
      <c r="D132" s="190">
        <v>26</v>
      </c>
    </row>
    <row r="133" spans="2:4" x14ac:dyDescent="0.2">
      <c r="B133" s="228" t="s">
        <v>402</v>
      </c>
      <c r="C133" s="232">
        <f t="shared" si="0"/>
        <v>3.8461538461538464E-2</v>
      </c>
      <c r="D133" s="190">
        <v>26</v>
      </c>
    </row>
    <row r="134" spans="2:4" x14ac:dyDescent="0.2">
      <c r="B134" s="228" t="s">
        <v>403</v>
      </c>
      <c r="C134" s="232">
        <f t="shared" si="0"/>
        <v>3.8461538461538464E-2</v>
      </c>
      <c r="D134" s="190">
        <v>26</v>
      </c>
    </row>
    <row r="135" spans="2:4" x14ac:dyDescent="0.2">
      <c r="B135" s="228" t="s">
        <v>404</v>
      </c>
      <c r="C135" s="232">
        <f t="shared" si="0"/>
        <v>3.8461538461538464E-2</v>
      </c>
      <c r="D135" s="190">
        <v>26</v>
      </c>
    </row>
    <row r="136" spans="2:4" x14ac:dyDescent="0.2">
      <c r="B136" s="228" t="s">
        <v>405</v>
      </c>
      <c r="C136" s="232">
        <f t="shared" si="0"/>
        <v>3.8461538461538464E-2</v>
      </c>
      <c r="D136" s="190">
        <v>26</v>
      </c>
    </row>
    <row r="137" spans="2:4" x14ac:dyDescent="0.2">
      <c r="B137" s="228" t="s">
        <v>406</v>
      </c>
      <c r="C137" s="232">
        <f t="shared" si="0"/>
        <v>3.8461538461538464E-2</v>
      </c>
      <c r="D137" s="190">
        <v>26</v>
      </c>
    </row>
    <row r="138" spans="2:4" x14ac:dyDescent="0.2">
      <c r="B138" s="228" t="s">
        <v>407</v>
      </c>
      <c r="C138" s="232">
        <f t="shared" si="0"/>
        <v>3.8461538461538464E-2</v>
      </c>
      <c r="D138" s="190">
        <v>26</v>
      </c>
    </row>
    <row r="139" spans="2:4" x14ac:dyDescent="0.2">
      <c r="B139" s="228" t="s">
        <v>408</v>
      </c>
      <c r="C139" s="232">
        <f t="shared" si="0"/>
        <v>3.8461538461538464E-2</v>
      </c>
      <c r="D139" s="190">
        <v>26</v>
      </c>
    </row>
    <row r="140" spans="2:4" x14ac:dyDescent="0.2">
      <c r="B140" s="228" t="s">
        <v>409</v>
      </c>
      <c r="C140" s="232">
        <f t="shared" si="0"/>
        <v>3.8461538461538464E-2</v>
      </c>
      <c r="D140" s="190">
        <v>26</v>
      </c>
    </row>
    <row r="141" spans="2:4" x14ac:dyDescent="0.2">
      <c r="B141" s="228" t="s">
        <v>410</v>
      </c>
      <c r="C141" s="232">
        <f t="shared" si="0"/>
        <v>3.8461538461538464E-2</v>
      </c>
      <c r="D141" s="190">
        <v>26</v>
      </c>
    </row>
    <row r="142" spans="2:4" x14ac:dyDescent="0.2">
      <c r="B142" s="228" t="s">
        <v>411</v>
      </c>
      <c r="C142" s="232">
        <f t="shared" si="0"/>
        <v>3.8461538461538464E-2</v>
      </c>
      <c r="D142" s="190">
        <v>26</v>
      </c>
    </row>
    <row r="143" spans="2:4" x14ac:dyDescent="0.2">
      <c r="B143" s="228" t="s">
        <v>412</v>
      </c>
      <c r="C143" s="232">
        <f t="shared" si="0"/>
        <v>3.8461538461538464E-2</v>
      </c>
      <c r="D143" s="190">
        <v>26</v>
      </c>
    </row>
    <row r="144" spans="2:4" x14ac:dyDescent="0.2">
      <c r="B144" s="228" t="s">
        <v>413</v>
      </c>
      <c r="C144" s="232">
        <f t="shared" si="0"/>
        <v>3.8461538461538464E-2</v>
      </c>
      <c r="D144" s="190">
        <v>26</v>
      </c>
    </row>
    <row r="145" spans="2:4" x14ac:dyDescent="0.2">
      <c r="B145" s="228" t="s">
        <v>414</v>
      </c>
      <c r="C145" s="232">
        <f t="shared" si="0"/>
        <v>3.8461538461538464E-2</v>
      </c>
      <c r="D145" s="190">
        <v>26</v>
      </c>
    </row>
    <row r="146" spans="2:4" x14ac:dyDescent="0.2">
      <c r="B146" s="228" t="s">
        <v>415</v>
      </c>
      <c r="C146" s="232">
        <f t="shared" si="0"/>
        <v>3.8461538461538464E-2</v>
      </c>
      <c r="D146" s="190">
        <v>26</v>
      </c>
    </row>
    <row r="147" spans="2:4" x14ac:dyDescent="0.2">
      <c r="B147" s="227" t="s">
        <v>317</v>
      </c>
      <c r="C147" s="232"/>
      <c r="D147" s="190"/>
    </row>
    <row r="148" spans="2:4" x14ac:dyDescent="0.2">
      <c r="B148" s="228" t="s">
        <v>535</v>
      </c>
      <c r="C148" s="179">
        <v>6.6666666666666666E-2</v>
      </c>
      <c r="D148" s="231">
        <v>15</v>
      </c>
    </row>
    <row r="149" spans="2:4" x14ac:dyDescent="0.2">
      <c r="B149" s="228" t="s">
        <v>536</v>
      </c>
      <c r="C149" s="179">
        <v>0.1</v>
      </c>
      <c r="D149" s="231">
        <v>10</v>
      </c>
    </row>
    <row r="150" spans="2:4" x14ac:dyDescent="0.2">
      <c r="B150" s="228" t="s">
        <v>537</v>
      </c>
      <c r="C150" s="179">
        <v>0.1</v>
      </c>
      <c r="D150" s="231">
        <v>10</v>
      </c>
    </row>
    <row r="151" spans="2:4" x14ac:dyDescent="0.2">
      <c r="B151" s="228" t="s">
        <v>538</v>
      </c>
      <c r="C151" s="179">
        <v>0.1</v>
      </c>
      <c r="D151" s="231">
        <v>10</v>
      </c>
    </row>
    <row r="152" spans="2:4" x14ac:dyDescent="0.2">
      <c r="B152" s="228" t="s">
        <v>539</v>
      </c>
      <c r="C152" s="179">
        <v>0.14285714285714285</v>
      </c>
      <c r="D152" s="231">
        <v>7</v>
      </c>
    </row>
    <row r="153" spans="2:4" x14ac:dyDescent="0.2">
      <c r="B153" s="228" t="s">
        <v>299</v>
      </c>
      <c r="C153" s="179">
        <v>0.14285714285714285</v>
      </c>
      <c r="D153" s="231">
        <v>7</v>
      </c>
    </row>
    <row r="154" spans="2:4" x14ac:dyDescent="0.2">
      <c r="B154" s="228" t="s">
        <v>535</v>
      </c>
      <c r="C154" s="179">
        <v>6.6666666666666666E-2</v>
      </c>
      <c r="D154" s="231">
        <v>15</v>
      </c>
    </row>
    <row r="155" spans="2:4" x14ac:dyDescent="0.2">
      <c r="B155" s="228" t="s">
        <v>540</v>
      </c>
      <c r="C155" s="179">
        <v>0.2</v>
      </c>
      <c r="D155" s="231">
        <v>5</v>
      </c>
    </row>
    <row r="156" spans="2:4" x14ac:dyDescent="0.2">
      <c r="B156" s="228" t="s">
        <v>541</v>
      </c>
      <c r="C156" s="179">
        <v>0.2</v>
      </c>
      <c r="D156" s="231">
        <v>5</v>
      </c>
    </row>
    <row r="157" spans="2:4" x14ac:dyDescent="0.2">
      <c r="B157" s="228" t="s">
        <v>542</v>
      </c>
      <c r="C157" s="179">
        <v>0.14285714285714285</v>
      </c>
      <c r="D157" s="231">
        <v>7</v>
      </c>
    </row>
    <row r="158" spans="2:4" x14ac:dyDescent="0.2">
      <c r="B158" s="228" t="s">
        <v>543</v>
      </c>
      <c r="C158" s="179">
        <v>0.14285714285714285</v>
      </c>
      <c r="D158" s="231">
        <v>7</v>
      </c>
    </row>
    <row r="159" spans="2:4" x14ac:dyDescent="0.2">
      <c r="B159" s="228" t="s">
        <v>544</v>
      </c>
      <c r="C159" s="179">
        <v>0.2</v>
      </c>
      <c r="D159" s="231">
        <v>5</v>
      </c>
    </row>
    <row r="160" spans="2:4" x14ac:dyDescent="0.2">
      <c r="B160" s="228" t="s">
        <v>545</v>
      </c>
      <c r="C160" s="179">
        <v>0.2</v>
      </c>
      <c r="D160" s="231">
        <v>5</v>
      </c>
    </row>
    <row r="161" spans="2:4" x14ac:dyDescent="0.2">
      <c r="B161" s="228" t="s">
        <v>546</v>
      </c>
      <c r="C161" s="179">
        <v>0.14285714285714285</v>
      </c>
      <c r="D161" s="231">
        <v>7</v>
      </c>
    </row>
    <row r="162" spans="2:4" x14ac:dyDescent="0.2">
      <c r="B162" s="228" t="s">
        <v>547</v>
      </c>
      <c r="C162" s="179">
        <v>0.14285714285714285</v>
      </c>
      <c r="D162" s="231">
        <v>7</v>
      </c>
    </row>
    <row r="163" spans="2:4" x14ac:dyDescent="0.2">
      <c r="B163" s="228" t="s">
        <v>548</v>
      </c>
      <c r="C163" s="179">
        <v>0.14285714285714285</v>
      </c>
      <c r="D163" s="231">
        <v>7</v>
      </c>
    </row>
    <row r="164" spans="2:4" x14ac:dyDescent="0.2">
      <c r="B164" s="228" t="s">
        <v>549</v>
      </c>
      <c r="C164" s="179">
        <v>0.14285714285714285</v>
      </c>
      <c r="D164" s="231">
        <v>7</v>
      </c>
    </row>
    <row r="165" spans="2:4" x14ac:dyDescent="0.2">
      <c r="B165" s="228" t="s">
        <v>550</v>
      </c>
      <c r="C165" s="179">
        <v>0.14285714285714285</v>
      </c>
      <c r="D165" s="231">
        <v>7</v>
      </c>
    </row>
    <row r="166" spans="2:4" x14ac:dyDescent="0.2">
      <c r="B166" s="228" t="s">
        <v>551</v>
      </c>
      <c r="C166" s="179">
        <v>6.6666666666666666E-2</v>
      </c>
      <c r="D166" s="231">
        <v>15</v>
      </c>
    </row>
    <row r="167" spans="2:4" x14ac:dyDescent="0.2">
      <c r="B167" s="228" t="s">
        <v>416</v>
      </c>
      <c r="C167" s="179">
        <v>0.14285714285714285</v>
      </c>
      <c r="D167" s="231">
        <v>7</v>
      </c>
    </row>
    <row r="168" spans="2:4" x14ac:dyDescent="0.2">
      <c r="B168" s="228" t="s">
        <v>487</v>
      </c>
      <c r="C168" s="179">
        <v>0.14285714285714285</v>
      </c>
      <c r="D168" s="231">
        <v>7</v>
      </c>
    </row>
    <row r="169" spans="2:4" x14ac:dyDescent="0.2">
      <c r="B169" s="228" t="s">
        <v>552</v>
      </c>
      <c r="C169" s="179">
        <v>0.05</v>
      </c>
      <c r="D169" s="231">
        <v>20</v>
      </c>
    </row>
    <row r="170" spans="2:4" x14ac:dyDescent="0.2">
      <c r="B170" s="228" t="s">
        <v>553</v>
      </c>
      <c r="C170" s="179">
        <v>6.6666666666666666E-2</v>
      </c>
      <c r="D170" s="231">
        <v>15</v>
      </c>
    </row>
    <row r="171" spans="2:4" x14ac:dyDescent="0.2">
      <c r="B171" s="225" t="s">
        <v>320</v>
      </c>
    </row>
    <row r="172" spans="2:4" x14ac:dyDescent="0.2">
      <c r="B172" s="227" t="s">
        <v>315</v>
      </c>
    </row>
    <row r="173" spans="2:4" x14ac:dyDescent="0.2">
      <c r="B173" s="228" t="s">
        <v>417</v>
      </c>
      <c r="C173" s="179">
        <v>0.05</v>
      </c>
      <c r="D173" s="231">
        <v>20</v>
      </c>
    </row>
    <row r="174" spans="2:4" x14ac:dyDescent="0.2">
      <c r="B174" s="227" t="s">
        <v>317</v>
      </c>
    </row>
    <row r="175" spans="2:4" x14ac:dyDescent="0.2">
      <c r="B175" s="228" t="s">
        <v>554</v>
      </c>
      <c r="C175" s="179">
        <v>0.14285714285714285</v>
      </c>
      <c r="D175" s="231">
        <v>7</v>
      </c>
    </row>
    <row r="176" spans="2:4" x14ac:dyDescent="0.2">
      <c r="B176" s="228" t="s">
        <v>555</v>
      </c>
      <c r="C176" s="179">
        <v>0.14285714285714285</v>
      </c>
      <c r="D176" s="231">
        <v>7</v>
      </c>
    </row>
    <row r="177" spans="2:4" x14ac:dyDescent="0.2">
      <c r="B177" s="228" t="s">
        <v>556</v>
      </c>
      <c r="C177" s="179">
        <v>0.14285714285714285</v>
      </c>
      <c r="D177" s="231">
        <v>7</v>
      </c>
    </row>
    <row r="178" spans="2:4" x14ac:dyDescent="0.2">
      <c r="B178" s="228" t="s">
        <v>557</v>
      </c>
      <c r="C178" s="179">
        <v>0.14285714285714285</v>
      </c>
      <c r="D178" s="231">
        <v>7</v>
      </c>
    </row>
    <row r="179" spans="2:4" x14ac:dyDescent="0.2">
      <c r="B179" s="228" t="s">
        <v>558</v>
      </c>
      <c r="C179" s="179">
        <v>0.14285714285714285</v>
      </c>
      <c r="D179" s="231">
        <v>7</v>
      </c>
    </row>
    <row r="180" spans="2:4" x14ac:dyDescent="0.2">
      <c r="B180" s="228" t="s">
        <v>321</v>
      </c>
      <c r="C180" s="179">
        <v>0.14285714285714285</v>
      </c>
      <c r="D180" s="231">
        <v>7</v>
      </c>
    </row>
    <row r="181" spans="2:4" x14ac:dyDescent="0.2">
      <c r="B181" s="228" t="s">
        <v>559</v>
      </c>
      <c r="C181" s="179">
        <v>0.14285714285714285</v>
      </c>
      <c r="D181" s="231">
        <v>7</v>
      </c>
    </row>
    <row r="182" spans="2:4" x14ac:dyDescent="0.2">
      <c r="B182" s="228" t="s">
        <v>560</v>
      </c>
      <c r="C182" s="179">
        <v>0.14285714285714285</v>
      </c>
      <c r="D182" s="231">
        <v>7</v>
      </c>
    </row>
    <row r="183" spans="2:4" x14ac:dyDescent="0.2">
      <c r="B183" s="228" t="s">
        <v>559</v>
      </c>
      <c r="C183" s="179">
        <v>0.14285714285714285</v>
      </c>
      <c r="D183" s="231">
        <v>7</v>
      </c>
    </row>
    <row r="184" spans="2:4" x14ac:dyDescent="0.2">
      <c r="B184" s="228" t="s">
        <v>556</v>
      </c>
      <c r="C184" s="179">
        <v>0.14285714285714285</v>
      </c>
      <c r="D184" s="231">
        <v>7</v>
      </c>
    </row>
    <row r="185" spans="2:4" x14ac:dyDescent="0.2">
      <c r="B185" s="228" t="s">
        <v>561</v>
      </c>
      <c r="C185" s="179">
        <v>0.14285714285714285</v>
      </c>
      <c r="D185" s="231">
        <v>7</v>
      </c>
    </row>
    <row r="186" spans="2:4" x14ac:dyDescent="0.2">
      <c r="B186" s="228" t="s">
        <v>418</v>
      </c>
      <c r="C186" s="179">
        <v>0.14285714285714285</v>
      </c>
      <c r="D186" s="231">
        <v>7</v>
      </c>
    </row>
    <row r="187" spans="2:4" x14ac:dyDescent="0.2">
      <c r="B187" s="228" t="s">
        <v>562</v>
      </c>
      <c r="C187" s="179">
        <v>0.14285714285714285</v>
      </c>
      <c r="D187" s="231">
        <v>7</v>
      </c>
    </row>
    <row r="188" spans="2:4" x14ac:dyDescent="0.2">
      <c r="B188" s="228" t="s">
        <v>563</v>
      </c>
      <c r="C188" s="179">
        <v>0.14285714285714285</v>
      </c>
      <c r="D188" s="231">
        <v>7</v>
      </c>
    </row>
    <row r="189" spans="2:4" x14ac:dyDescent="0.2">
      <c r="B189" s="228" t="s">
        <v>564</v>
      </c>
      <c r="C189" s="179">
        <v>0.14285714285714285</v>
      </c>
      <c r="D189" s="231">
        <v>7</v>
      </c>
    </row>
    <row r="190" spans="2:4" x14ac:dyDescent="0.2">
      <c r="B190" s="227" t="s">
        <v>319</v>
      </c>
    </row>
    <row r="191" spans="2:4" x14ac:dyDescent="0.2">
      <c r="B191" s="228" t="s">
        <v>322</v>
      </c>
      <c r="C191" s="177">
        <v>0.33333333333333331</v>
      </c>
      <c r="D191" s="231">
        <v>3</v>
      </c>
    </row>
    <row r="192" spans="2:4" x14ac:dyDescent="0.2">
      <c r="B192" s="229" t="s">
        <v>323</v>
      </c>
    </row>
    <row r="193" spans="2:4" x14ac:dyDescent="0.2">
      <c r="B193" s="225" t="s">
        <v>324</v>
      </c>
    </row>
    <row r="194" spans="2:4" x14ac:dyDescent="0.2">
      <c r="B194" s="226" t="s">
        <v>325</v>
      </c>
      <c r="C194" s="177">
        <v>0.33333333333333331</v>
      </c>
      <c r="D194" s="231">
        <v>3</v>
      </c>
    </row>
    <row r="195" spans="2:4" x14ac:dyDescent="0.2">
      <c r="B195" s="245" t="s">
        <v>326</v>
      </c>
      <c r="C195" s="177">
        <v>0.33333333333333331</v>
      </c>
      <c r="D195" s="231">
        <v>3</v>
      </c>
    </row>
    <row r="196" spans="2:4" x14ac:dyDescent="0.2">
      <c r="B196" s="226" t="s">
        <v>319</v>
      </c>
      <c r="C196" s="177">
        <v>0.33333333333333331</v>
      </c>
      <c r="D196" s="231">
        <v>3</v>
      </c>
    </row>
    <row r="197" spans="2:4" x14ac:dyDescent="0.2">
      <c r="B197" s="226" t="s">
        <v>488</v>
      </c>
      <c r="C197" s="177">
        <v>0.05</v>
      </c>
      <c r="D197" s="231">
        <v>20</v>
      </c>
    </row>
    <row r="198" spans="2:4" x14ac:dyDescent="0.2">
      <c r="B198" s="226" t="s">
        <v>327</v>
      </c>
      <c r="C198" s="177">
        <v>4.0956014362657091E-2</v>
      </c>
      <c r="D198" s="231">
        <v>24.416438356164385</v>
      </c>
    </row>
    <row r="199" spans="2:4" x14ac:dyDescent="0.2">
      <c r="B199" s="226" t="s">
        <v>440</v>
      </c>
      <c r="C199" s="177">
        <v>4.0956014362657091E-2</v>
      </c>
      <c r="D199" s="231">
        <v>24.416438356164385</v>
      </c>
    </row>
    <row r="200" spans="2:4" x14ac:dyDescent="0.2">
      <c r="B200" s="226" t="s">
        <v>489</v>
      </c>
      <c r="C200" s="177">
        <v>3.9760348583877995E-2</v>
      </c>
      <c r="D200" s="231">
        <v>25.150684931506849</v>
      </c>
    </row>
    <row r="201" spans="2:4" x14ac:dyDescent="0.2">
      <c r="B201" s="226" t="s">
        <v>444</v>
      </c>
      <c r="C201" s="177">
        <v>4.0956014362657091E-2</v>
      </c>
      <c r="D201" s="231">
        <v>24.416438356164385</v>
      </c>
    </row>
    <row r="202" spans="2:4" x14ac:dyDescent="0.2">
      <c r="B202" s="226" t="s">
        <v>316</v>
      </c>
      <c r="C202" s="177">
        <v>4.2186777623670825E-2</v>
      </c>
      <c r="D202" s="231">
        <v>23.704109589041096</v>
      </c>
    </row>
    <row r="203" spans="2:4" x14ac:dyDescent="0.2">
      <c r="B203" s="225" t="s">
        <v>317</v>
      </c>
    </row>
    <row r="204" spans="2:4" x14ac:dyDescent="0.2">
      <c r="B204" s="226" t="s">
        <v>318</v>
      </c>
      <c r="C204" s="177">
        <v>0.1</v>
      </c>
      <c r="D204" s="231">
        <v>10</v>
      </c>
    </row>
    <row r="205" spans="2:4" x14ac:dyDescent="0.2">
      <c r="B205" s="226" t="s">
        <v>299</v>
      </c>
      <c r="C205" s="179">
        <v>0.14285714285714285</v>
      </c>
      <c r="D205" s="231">
        <v>7</v>
      </c>
    </row>
    <row r="206" spans="2:4" x14ac:dyDescent="0.2">
      <c r="B206" s="226" t="s">
        <v>293</v>
      </c>
      <c r="C206" s="177">
        <v>0.14285714285714285</v>
      </c>
      <c r="D206" s="231">
        <v>7</v>
      </c>
    </row>
    <row r="207" spans="2:4" x14ac:dyDescent="0.2">
      <c r="B207" s="226" t="s">
        <v>490</v>
      </c>
      <c r="C207" s="177">
        <v>0.14285714285714285</v>
      </c>
      <c r="D207" s="231">
        <v>7</v>
      </c>
    </row>
    <row r="208" spans="2:4" x14ac:dyDescent="0.2">
      <c r="B208" s="226" t="s">
        <v>328</v>
      </c>
      <c r="C208" s="177">
        <v>0.14285714285714285</v>
      </c>
      <c r="D208" s="231">
        <v>7</v>
      </c>
    </row>
    <row r="209" spans="2:4" x14ac:dyDescent="0.2">
      <c r="B209" s="226" t="s">
        <v>321</v>
      </c>
      <c r="C209" s="177">
        <v>0.14285714285714285</v>
      </c>
      <c r="D209" s="231">
        <v>7</v>
      </c>
    </row>
    <row r="210" spans="2:4" x14ac:dyDescent="0.2">
      <c r="B210" s="226" t="s">
        <v>329</v>
      </c>
      <c r="C210" s="177">
        <v>0.14285714285714285</v>
      </c>
      <c r="D210" s="231">
        <v>7</v>
      </c>
    </row>
    <row r="211" spans="2:4" x14ac:dyDescent="0.2">
      <c r="B211" s="226" t="s">
        <v>330</v>
      </c>
      <c r="C211" s="177">
        <v>0.2</v>
      </c>
      <c r="D211" s="231">
        <v>5</v>
      </c>
    </row>
    <row r="212" spans="2:4" x14ac:dyDescent="0.2">
      <c r="B212" s="226" t="s">
        <v>331</v>
      </c>
      <c r="C212" s="177">
        <v>0.25</v>
      </c>
      <c r="D212" s="231">
        <v>4</v>
      </c>
    </row>
    <row r="213" spans="2:4" x14ac:dyDescent="0.2">
      <c r="B213" s="226" t="s">
        <v>332</v>
      </c>
      <c r="C213" s="177">
        <v>6.6666666666666666E-2</v>
      </c>
      <c r="D213" s="231">
        <v>15</v>
      </c>
    </row>
    <row r="214" spans="2:4" x14ac:dyDescent="0.2">
      <c r="B214" s="226" t="s">
        <v>333</v>
      </c>
      <c r="C214" s="177">
        <v>0.1</v>
      </c>
      <c r="D214" s="231">
        <v>10</v>
      </c>
    </row>
    <row r="215" spans="2:4" x14ac:dyDescent="0.2">
      <c r="B215" s="226" t="s">
        <v>334</v>
      </c>
      <c r="C215" s="177">
        <v>0.14285714285714285</v>
      </c>
      <c r="D215" s="231">
        <v>7</v>
      </c>
    </row>
    <row r="216" spans="2:4" x14ac:dyDescent="0.2">
      <c r="B216" s="226" t="s">
        <v>335</v>
      </c>
      <c r="C216" s="177">
        <v>0.1</v>
      </c>
      <c r="D216" s="231">
        <v>10</v>
      </c>
    </row>
    <row r="217" spans="2:4" x14ac:dyDescent="0.2">
      <c r="B217" s="226" t="s">
        <v>336</v>
      </c>
      <c r="C217" s="177">
        <v>0.14285714285714285</v>
      </c>
      <c r="D217" s="231">
        <v>7</v>
      </c>
    </row>
    <row r="218" spans="2:4" x14ac:dyDescent="0.2">
      <c r="B218" s="226" t="s">
        <v>491</v>
      </c>
      <c r="C218" s="177">
        <v>0.14285714285714285</v>
      </c>
      <c r="D218" s="231">
        <v>7</v>
      </c>
    </row>
    <row r="219" spans="2:4" x14ac:dyDescent="0.2">
      <c r="B219" s="225" t="s">
        <v>337</v>
      </c>
      <c r="C219" s="178"/>
      <c r="D219" s="233"/>
    </row>
    <row r="220" spans="2:4" x14ac:dyDescent="0.2">
      <c r="B220" s="226" t="s">
        <v>338</v>
      </c>
      <c r="C220" s="177">
        <v>0.33333333333333331</v>
      </c>
      <c r="D220" s="231">
        <v>3</v>
      </c>
    </row>
    <row r="221" spans="2:4" x14ac:dyDescent="0.2">
      <c r="B221" s="31" t="s">
        <v>339</v>
      </c>
      <c r="C221" s="234"/>
      <c r="D221" s="235"/>
    </row>
    <row r="222" spans="2:4" x14ac:dyDescent="0.2">
      <c r="B222" s="230" t="s">
        <v>315</v>
      </c>
      <c r="C222" s="185">
        <v>3.3333333333333333E-2</v>
      </c>
      <c r="D222" s="236">
        <v>30</v>
      </c>
    </row>
    <row r="223" spans="2:4" x14ac:dyDescent="0.2">
      <c r="B223" s="176" t="s">
        <v>317</v>
      </c>
      <c r="C223" s="181">
        <v>0.1</v>
      </c>
      <c r="D223" s="180">
        <v>10</v>
      </c>
    </row>
    <row r="224" spans="2:4" x14ac:dyDescent="0.2"/>
    <row r="225" x14ac:dyDescent="0.2"/>
  </sheetData>
  <hyperlinks>
    <hyperlink ref="A2" location="Índice!A1" display="Índice" xr:uid="{00000000-0004-0000-0A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O46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8.5703125" customWidth="1"/>
    <col min="3" max="15" width="11.42578125" customWidth="1"/>
    <col min="16" max="16384" width="11.42578125" hidden="1"/>
  </cols>
  <sheetData>
    <row r="1" spans="1:14" x14ac:dyDescent="0.2"/>
    <row r="2" spans="1:14" x14ac:dyDescent="0.2">
      <c r="A2" s="5" t="s">
        <v>13</v>
      </c>
    </row>
    <row r="3" spans="1:14" x14ac:dyDescent="0.2"/>
    <row r="4" spans="1:14" x14ac:dyDescent="0.2">
      <c r="B4" s="7" t="s">
        <v>451</v>
      </c>
    </row>
    <row r="5" spans="1:14" x14ac:dyDescent="0.2">
      <c r="B5" s="1"/>
    </row>
    <row r="6" spans="1:14" x14ac:dyDescent="0.2">
      <c r="B6" s="1"/>
    </row>
    <row r="7" spans="1:14" x14ac:dyDescent="0.2">
      <c r="B7" s="165" t="s">
        <v>575</v>
      </c>
    </row>
    <row r="8" spans="1:14" x14ac:dyDescent="0.2"/>
    <row r="9" spans="1:14" x14ac:dyDescent="0.2">
      <c r="B9" s="35"/>
      <c r="C9" s="159">
        <v>2011</v>
      </c>
      <c r="D9" s="159">
        <v>2012</v>
      </c>
      <c r="E9" s="159">
        <v>2013</v>
      </c>
      <c r="F9" s="159">
        <v>2014</v>
      </c>
      <c r="G9" s="188" t="s">
        <v>422</v>
      </c>
      <c r="H9" s="159">
        <v>2015</v>
      </c>
      <c r="I9" s="191" t="s">
        <v>467</v>
      </c>
      <c r="J9" s="191" t="s">
        <v>468</v>
      </c>
      <c r="K9" s="159">
        <v>2016</v>
      </c>
      <c r="L9" s="159">
        <v>2017</v>
      </c>
      <c r="M9" s="159">
        <v>2018</v>
      </c>
      <c r="N9" s="159">
        <v>2019</v>
      </c>
    </row>
    <row r="10" spans="1:14" x14ac:dyDescent="0.2">
      <c r="B10" s="31" t="s">
        <v>284</v>
      </c>
    </row>
    <row r="11" spans="1:14" x14ac:dyDescent="0.2">
      <c r="B11" s="173" t="s">
        <v>285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 x14ac:dyDescent="0.2">
      <c r="B12" s="169" t="s">
        <v>342</v>
      </c>
      <c r="C12" s="184">
        <v>47395.262375740436</v>
      </c>
      <c r="D12" s="184">
        <v>29138.271199542527</v>
      </c>
      <c r="E12" s="184">
        <v>87344</v>
      </c>
      <c r="F12" s="184">
        <v>-95.140000000000015</v>
      </c>
      <c r="G12" s="184">
        <f>+H12</f>
        <v>0</v>
      </c>
      <c r="H12" s="184">
        <v>0</v>
      </c>
      <c r="I12" s="184">
        <f>+H12</f>
        <v>0</v>
      </c>
      <c r="J12" s="184">
        <f>+K12</f>
        <v>0</v>
      </c>
      <c r="K12" s="184">
        <v>0</v>
      </c>
      <c r="L12" s="184">
        <v>0</v>
      </c>
      <c r="M12" s="184">
        <v>0</v>
      </c>
      <c r="N12" s="184">
        <v>0</v>
      </c>
    </row>
    <row r="13" spans="1:14" x14ac:dyDescent="0.2">
      <c r="B13" s="169" t="s">
        <v>501</v>
      </c>
      <c r="C13" s="184">
        <v>0</v>
      </c>
      <c r="D13" s="184">
        <v>0</v>
      </c>
      <c r="E13" s="184">
        <v>9883.74</v>
      </c>
      <c r="F13" s="184">
        <v>0</v>
      </c>
      <c r="G13" s="184">
        <f t="shared" ref="G13:G21" si="0">+H13</f>
        <v>0</v>
      </c>
      <c r="H13" s="184">
        <v>0</v>
      </c>
      <c r="I13" s="184">
        <f t="shared" ref="I13:I21" si="1">+H13</f>
        <v>0</v>
      </c>
      <c r="J13" s="184">
        <f t="shared" ref="J13:J21" si="2">+K13</f>
        <v>0</v>
      </c>
      <c r="K13" s="184">
        <v>0</v>
      </c>
      <c r="L13" s="184">
        <v>0</v>
      </c>
      <c r="M13" s="184">
        <v>0</v>
      </c>
      <c r="N13" s="184">
        <v>0</v>
      </c>
    </row>
    <row r="14" spans="1:14" x14ac:dyDescent="0.2">
      <c r="B14" s="169" t="s">
        <v>343</v>
      </c>
      <c r="C14" s="184">
        <v>6268.3973716160326</v>
      </c>
      <c r="D14" s="184">
        <v>20.715800925711847</v>
      </c>
      <c r="E14" s="184">
        <v>0</v>
      </c>
      <c r="F14" s="184">
        <v>0</v>
      </c>
      <c r="G14" s="184">
        <f t="shared" si="0"/>
        <v>0</v>
      </c>
      <c r="H14" s="184">
        <v>0</v>
      </c>
      <c r="I14" s="184">
        <f t="shared" si="1"/>
        <v>0</v>
      </c>
      <c r="J14" s="184">
        <f t="shared" si="2"/>
        <v>0</v>
      </c>
      <c r="K14" s="184">
        <v>0</v>
      </c>
      <c r="L14" s="184">
        <v>0</v>
      </c>
      <c r="M14" s="184">
        <v>0</v>
      </c>
      <c r="N14" s="184">
        <v>0</v>
      </c>
    </row>
    <row r="15" spans="1:14" x14ac:dyDescent="0.2">
      <c r="B15" s="169" t="s">
        <v>469</v>
      </c>
      <c r="C15" s="184">
        <v>3698.3528219782174</v>
      </c>
      <c r="D15" s="184">
        <v>12.222317168350401</v>
      </c>
      <c r="E15" s="184">
        <v>0</v>
      </c>
      <c r="F15" s="184">
        <v>0</v>
      </c>
      <c r="G15" s="184">
        <f t="shared" si="0"/>
        <v>0</v>
      </c>
      <c r="H15" s="184">
        <v>0</v>
      </c>
      <c r="I15" s="184">
        <f t="shared" si="1"/>
        <v>0</v>
      </c>
      <c r="J15" s="184">
        <f t="shared" si="2"/>
        <v>0</v>
      </c>
      <c r="K15" s="184">
        <v>0</v>
      </c>
      <c r="L15" s="184">
        <v>0</v>
      </c>
      <c r="M15" s="184">
        <v>0</v>
      </c>
      <c r="N15" s="184">
        <v>0</v>
      </c>
    </row>
    <row r="16" spans="1:14" x14ac:dyDescent="0.2">
      <c r="B16" s="169" t="s">
        <v>470</v>
      </c>
      <c r="C16" s="184">
        <v>0</v>
      </c>
      <c r="D16" s="184">
        <v>9712.134971025258</v>
      </c>
      <c r="E16" s="184">
        <v>0</v>
      </c>
      <c r="F16" s="184">
        <v>0</v>
      </c>
      <c r="G16" s="184">
        <f t="shared" si="0"/>
        <v>0</v>
      </c>
      <c r="H16" s="184">
        <v>0</v>
      </c>
      <c r="I16" s="184">
        <f t="shared" si="1"/>
        <v>0</v>
      </c>
      <c r="J16" s="184">
        <f t="shared" si="2"/>
        <v>0</v>
      </c>
      <c r="K16" s="184">
        <v>0</v>
      </c>
      <c r="L16" s="184">
        <v>0</v>
      </c>
      <c r="M16" s="184">
        <v>0</v>
      </c>
      <c r="N16" s="184">
        <v>0</v>
      </c>
    </row>
    <row r="17" spans="2:14" x14ac:dyDescent="0.2">
      <c r="B17" s="169" t="s">
        <v>471</v>
      </c>
      <c r="C17" s="184">
        <v>0</v>
      </c>
      <c r="D17" s="184">
        <v>0</v>
      </c>
      <c r="E17" s="184">
        <v>9207.77</v>
      </c>
      <c r="F17" s="184">
        <v>0</v>
      </c>
      <c r="G17" s="184">
        <f t="shared" si="0"/>
        <v>0</v>
      </c>
      <c r="H17" s="184">
        <v>0</v>
      </c>
      <c r="I17" s="184">
        <f t="shared" si="1"/>
        <v>0</v>
      </c>
      <c r="J17" s="184">
        <f t="shared" si="2"/>
        <v>0</v>
      </c>
      <c r="K17" s="184">
        <v>0</v>
      </c>
      <c r="L17" s="184">
        <v>0</v>
      </c>
      <c r="M17" s="184">
        <v>0</v>
      </c>
      <c r="N17" s="184">
        <v>0</v>
      </c>
    </row>
    <row r="18" spans="2:14" x14ac:dyDescent="0.2">
      <c r="B18" s="169" t="s">
        <v>502</v>
      </c>
      <c r="C18" s="184">
        <v>0</v>
      </c>
      <c r="D18" s="184">
        <v>0</v>
      </c>
      <c r="E18" s="184">
        <v>11550.62</v>
      </c>
      <c r="F18" s="184">
        <v>0</v>
      </c>
      <c r="G18" s="184">
        <f t="shared" si="0"/>
        <v>0</v>
      </c>
      <c r="H18" s="184">
        <v>0</v>
      </c>
      <c r="I18" s="184">
        <f t="shared" si="1"/>
        <v>0</v>
      </c>
      <c r="J18" s="184">
        <f t="shared" si="2"/>
        <v>0</v>
      </c>
      <c r="K18" s="184">
        <v>0</v>
      </c>
      <c r="L18" s="184">
        <v>0</v>
      </c>
      <c r="M18" s="184">
        <v>0</v>
      </c>
      <c r="N18" s="184">
        <v>0</v>
      </c>
    </row>
    <row r="19" spans="2:14" x14ac:dyDescent="0.2">
      <c r="B19" s="169" t="s">
        <v>472</v>
      </c>
      <c r="C19" s="184">
        <v>0</v>
      </c>
      <c r="D19" s="184">
        <v>4130.92</v>
      </c>
      <c r="E19" s="184">
        <v>0</v>
      </c>
      <c r="F19" s="184">
        <v>0</v>
      </c>
      <c r="G19" s="184">
        <f t="shared" si="0"/>
        <v>0</v>
      </c>
      <c r="H19" s="184">
        <v>0</v>
      </c>
      <c r="I19" s="184">
        <f t="shared" si="1"/>
        <v>0</v>
      </c>
      <c r="J19" s="184">
        <f t="shared" si="2"/>
        <v>0</v>
      </c>
      <c r="K19" s="184">
        <v>0</v>
      </c>
      <c r="L19" s="184">
        <v>0</v>
      </c>
      <c r="M19" s="184">
        <v>0</v>
      </c>
      <c r="N19" s="184">
        <v>0</v>
      </c>
    </row>
    <row r="20" spans="2:14" x14ac:dyDescent="0.2">
      <c r="B20" s="169" t="s">
        <v>503</v>
      </c>
      <c r="C20" s="184">
        <v>0</v>
      </c>
      <c r="D20" s="184">
        <v>0</v>
      </c>
      <c r="E20" s="184">
        <v>0</v>
      </c>
      <c r="F20" s="184">
        <v>3080</v>
      </c>
      <c r="G20" s="184">
        <f t="shared" si="0"/>
        <v>0</v>
      </c>
      <c r="H20" s="184">
        <v>0</v>
      </c>
      <c r="I20" s="184">
        <f t="shared" si="1"/>
        <v>0</v>
      </c>
      <c r="J20" s="184">
        <f t="shared" si="2"/>
        <v>0</v>
      </c>
      <c r="K20" s="184">
        <v>0</v>
      </c>
      <c r="L20" s="184">
        <v>0</v>
      </c>
      <c r="M20" s="184">
        <v>0</v>
      </c>
      <c r="N20" s="184">
        <v>0</v>
      </c>
    </row>
    <row r="21" spans="2:14" x14ac:dyDescent="0.2">
      <c r="B21" s="169" t="s">
        <v>565</v>
      </c>
      <c r="C21" s="184">
        <v>0</v>
      </c>
      <c r="D21" s="184">
        <v>313.73593760505094</v>
      </c>
      <c r="E21" s="184">
        <v>4.0623949490736777E-3</v>
      </c>
      <c r="F21" s="184">
        <v>0</v>
      </c>
      <c r="G21" s="184">
        <f t="shared" si="0"/>
        <v>0</v>
      </c>
      <c r="H21" s="184">
        <v>0</v>
      </c>
      <c r="I21" s="184">
        <f t="shared" si="1"/>
        <v>0</v>
      </c>
      <c r="J21" s="184">
        <f t="shared" si="2"/>
        <v>0</v>
      </c>
      <c r="K21" s="184">
        <v>0</v>
      </c>
      <c r="L21" s="184">
        <v>0</v>
      </c>
      <c r="M21" s="184">
        <v>0</v>
      </c>
      <c r="N21" s="184">
        <v>0</v>
      </c>
    </row>
    <row r="22" spans="2:14" x14ac:dyDescent="0.2">
      <c r="B22" s="169" t="s">
        <v>344</v>
      </c>
      <c r="C22" s="184">
        <v>201674.13987272503</v>
      </c>
      <c r="D22" s="184">
        <v>439368.58457521966</v>
      </c>
      <c r="E22" s="184">
        <v>267337.84000000003</v>
      </c>
      <c r="F22" s="184">
        <v>76489.5</v>
      </c>
      <c r="G22" s="184">
        <f>+H22</f>
        <v>37030.71</v>
      </c>
      <c r="H22" s="184">
        <v>37030.71</v>
      </c>
      <c r="I22" s="184">
        <f>+H22</f>
        <v>37030.71</v>
      </c>
      <c r="J22" s="184">
        <f>+K22</f>
        <v>-9270.2999999999993</v>
      </c>
      <c r="K22" s="184">
        <v>-9270.2999999999993</v>
      </c>
      <c r="L22" s="184">
        <v>0</v>
      </c>
      <c r="M22" s="184">
        <v>0</v>
      </c>
      <c r="N22" s="184">
        <v>0</v>
      </c>
    </row>
    <row r="23" spans="2:14" x14ac:dyDescent="0.2">
      <c r="B23" s="169" t="s">
        <v>473</v>
      </c>
      <c r="C23" s="184">
        <v>29573.319889672697</v>
      </c>
      <c r="D23" s="184">
        <v>269643.74727470143</v>
      </c>
      <c r="E23" s="184">
        <v>88573.13</v>
      </c>
      <c r="F23" s="184">
        <v>0</v>
      </c>
      <c r="G23" s="184">
        <f>+H23</f>
        <v>0</v>
      </c>
      <c r="H23" s="184">
        <v>0</v>
      </c>
      <c r="I23" s="184">
        <f t="shared" ref="I23:I39" si="3">+H23</f>
        <v>0</v>
      </c>
      <c r="J23" s="184">
        <f t="shared" ref="J23:J39" si="4">+K23</f>
        <v>0</v>
      </c>
      <c r="K23" s="184">
        <v>0</v>
      </c>
      <c r="L23" s="184">
        <v>0</v>
      </c>
      <c r="M23" s="184">
        <v>0</v>
      </c>
      <c r="N23" s="184">
        <v>-33032.79</v>
      </c>
    </row>
    <row r="24" spans="2:14" x14ac:dyDescent="0.2">
      <c r="B24" s="169" t="s">
        <v>566</v>
      </c>
      <c r="C24" s="184">
        <v>0</v>
      </c>
      <c r="D24" s="184">
        <v>0</v>
      </c>
      <c r="E24" s="184">
        <v>0</v>
      </c>
      <c r="F24" s="184">
        <v>12217.16</v>
      </c>
      <c r="G24" s="184">
        <f t="shared" ref="G24:G37" si="5">+H24</f>
        <v>0</v>
      </c>
      <c r="H24" s="184">
        <v>0</v>
      </c>
      <c r="I24" s="184">
        <f t="shared" si="3"/>
        <v>0</v>
      </c>
      <c r="J24" s="184">
        <f t="shared" si="4"/>
        <v>0</v>
      </c>
      <c r="K24" s="184">
        <v>0</v>
      </c>
      <c r="L24" s="184">
        <v>0</v>
      </c>
      <c r="M24" s="184">
        <v>0</v>
      </c>
      <c r="N24" s="184">
        <v>0</v>
      </c>
    </row>
    <row r="25" spans="2:14" x14ac:dyDescent="0.2">
      <c r="B25" s="169" t="s">
        <v>504</v>
      </c>
      <c r="C25" s="184">
        <v>0</v>
      </c>
      <c r="D25" s="184">
        <v>0</v>
      </c>
      <c r="E25" s="184">
        <v>9525.36</v>
      </c>
      <c r="F25" s="184">
        <v>0</v>
      </c>
      <c r="G25" s="184">
        <f t="shared" si="5"/>
        <v>0</v>
      </c>
      <c r="H25" s="184">
        <v>0</v>
      </c>
      <c r="I25" s="184">
        <f t="shared" si="3"/>
        <v>0</v>
      </c>
      <c r="J25" s="184">
        <f t="shared" si="4"/>
        <v>0</v>
      </c>
      <c r="K25" s="184">
        <v>0</v>
      </c>
      <c r="L25" s="184">
        <v>0</v>
      </c>
      <c r="M25" s="184">
        <v>0</v>
      </c>
      <c r="N25" s="184">
        <v>0</v>
      </c>
    </row>
    <row r="26" spans="2:14" x14ac:dyDescent="0.2">
      <c r="B26" s="169" t="s">
        <v>474</v>
      </c>
      <c r="C26" s="184">
        <v>0</v>
      </c>
      <c r="D26" s="184">
        <v>7886.5539717786851</v>
      </c>
      <c r="E26" s="184">
        <v>0</v>
      </c>
      <c r="F26" s="184">
        <v>0</v>
      </c>
      <c r="G26" s="184">
        <f t="shared" si="5"/>
        <v>0</v>
      </c>
      <c r="H26" s="184">
        <v>0</v>
      </c>
      <c r="I26" s="184">
        <f t="shared" si="3"/>
        <v>0</v>
      </c>
      <c r="J26" s="184">
        <f t="shared" si="4"/>
        <v>0</v>
      </c>
      <c r="K26" s="184">
        <v>0</v>
      </c>
      <c r="L26" s="184">
        <v>0</v>
      </c>
      <c r="M26" s="184">
        <v>0</v>
      </c>
      <c r="N26" s="184">
        <v>0</v>
      </c>
    </row>
    <row r="27" spans="2:14" x14ac:dyDescent="0.2">
      <c r="B27" s="169" t="s">
        <v>286</v>
      </c>
      <c r="C27" s="184">
        <v>0</v>
      </c>
      <c r="D27" s="184">
        <v>67228.97</v>
      </c>
      <c r="E27" s="184">
        <v>0</v>
      </c>
      <c r="F27" s="184">
        <v>0</v>
      </c>
      <c r="G27" s="184">
        <f t="shared" si="5"/>
        <v>0</v>
      </c>
      <c r="H27" s="184">
        <v>0</v>
      </c>
      <c r="I27" s="184">
        <f t="shared" si="3"/>
        <v>0</v>
      </c>
      <c r="J27" s="184">
        <f t="shared" si="4"/>
        <v>5870</v>
      </c>
      <c r="K27" s="184">
        <v>5870</v>
      </c>
      <c r="L27" s="184">
        <v>0</v>
      </c>
      <c r="M27" s="184">
        <v>0</v>
      </c>
      <c r="N27" s="184">
        <v>0</v>
      </c>
    </row>
    <row r="28" spans="2:14" x14ac:dyDescent="0.2">
      <c r="B28" s="169" t="s">
        <v>475</v>
      </c>
      <c r="C28" s="184">
        <v>0</v>
      </c>
      <c r="D28" s="184">
        <v>12618.758571910113</v>
      </c>
      <c r="E28" s="184">
        <v>0</v>
      </c>
      <c r="F28" s="184">
        <v>0</v>
      </c>
      <c r="G28" s="184">
        <f t="shared" si="5"/>
        <v>0</v>
      </c>
      <c r="H28" s="184">
        <v>0</v>
      </c>
      <c r="I28" s="184">
        <f t="shared" si="3"/>
        <v>0</v>
      </c>
      <c r="J28" s="184">
        <f t="shared" si="4"/>
        <v>0</v>
      </c>
      <c r="K28" s="184">
        <v>0</v>
      </c>
      <c r="L28" s="184">
        <v>0</v>
      </c>
      <c r="M28" s="184">
        <v>0</v>
      </c>
      <c r="N28" s="184">
        <v>0</v>
      </c>
    </row>
    <row r="29" spans="2:14" x14ac:dyDescent="0.2">
      <c r="B29" s="169" t="s">
        <v>476</v>
      </c>
      <c r="C29" s="184">
        <v>0</v>
      </c>
      <c r="D29" s="184">
        <v>4967.96</v>
      </c>
      <c r="E29" s="184">
        <v>0</v>
      </c>
      <c r="F29" s="184">
        <v>0</v>
      </c>
      <c r="G29" s="184">
        <f t="shared" si="5"/>
        <v>0</v>
      </c>
      <c r="H29" s="184">
        <v>0</v>
      </c>
      <c r="I29" s="184">
        <f t="shared" si="3"/>
        <v>0</v>
      </c>
      <c r="J29" s="184">
        <f t="shared" si="4"/>
        <v>0</v>
      </c>
      <c r="K29" s="184">
        <v>0</v>
      </c>
      <c r="L29" s="184">
        <v>0</v>
      </c>
      <c r="M29" s="184">
        <v>0</v>
      </c>
      <c r="N29" s="184">
        <v>0</v>
      </c>
    </row>
    <row r="30" spans="2:14" x14ac:dyDescent="0.2">
      <c r="B30" s="169" t="s">
        <v>345</v>
      </c>
      <c r="C30" s="184">
        <v>0</v>
      </c>
      <c r="D30" s="184">
        <v>3457.1512905198779</v>
      </c>
      <c r="E30" s="184">
        <v>0</v>
      </c>
      <c r="F30" s="184">
        <v>0</v>
      </c>
      <c r="G30" s="184">
        <f t="shared" si="5"/>
        <v>0</v>
      </c>
      <c r="H30" s="184">
        <v>0</v>
      </c>
      <c r="I30" s="184">
        <f t="shared" si="3"/>
        <v>0</v>
      </c>
      <c r="J30" s="184">
        <f t="shared" si="4"/>
        <v>0</v>
      </c>
      <c r="K30" s="184">
        <v>0</v>
      </c>
      <c r="L30" s="184">
        <v>0</v>
      </c>
      <c r="M30" s="184">
        <v>0</v>
      </c>
      <c r="N30" s="184">
        <v>0</v>
      </c>
    </row>
    <row r="31" spans="2:14" x14ac:dyDescent="0.2">
      <c r="B31" s="169" t="s">
        <v>346</v>
      </c>
      <c r="C31" s="184">
        <v>0</v>
      </c>
      <c r="D31" s="184">
        <v>28969</v>
      </c>
      <c r="E31" s="184">
        <v>0</v>
      </c>
      <c r="F31" s="184">
        <v>0</v>
      </c>
      <c r="G31" s="184">
        <f t="shared" si="5"/>
        <v>0</v>
      </c>
      <c r="H31" s="184">
        <v>0</v>
      </c>
      <c r="I31" s="184">
        <f t="shared" si="3"/>
        <v>0</v>
      </c>
      <c r="J31" s="184">
        <f t="shared" si="4"/>
        <v>0</v>
      </c>
      <c r="K31" s="184">
        <v>0</v>
      </c>
      <c r="L31" s="184">
        <v>0</v>
      </c>
      <c r="M31" s="184">
        <v>0</v>
      </c>
      <c r="N31" s="184">
        <v>0</v>
      </c>
    </row>
    <row r="32" spans="2:14" x14ac:dyDescent="0.2">
      <c r="B32" s="169" t="s">
        <v>477</v>
      </c>
      <c r="C32" s="184">
        <v>0</v>
      </c>
      <c r="D32" s="184">
        <v>0</v>
      </c>
      <c r="E32" s="184">
        <v>1387.12</v>
      </c>
      <c r="F32" s="184">
        <v>0</v>
      </c>
      <c r="G32" s="184">
        <f t="shared" si="5"/>
        <v>0</v>
      </c>
      <c r="H32" s="184">
        <v>0</v>
      </c>
      <c r="I32" s="184">
        <f t="shared" si="3"/>
        <v>0</v>
      </c>
      <c r="J32" s="184">
        <f t="shared" si="4"/>
        <v>0</v>
      </c>
      <c r="K32" s="184">
        <v>0</v>
      </c>
      <c r="L32" s="184">
        <v>0</v>
      </c>
      <c r="M32" s="184">
        <v>0</v>
      </c>
      <c r="N32" s="184">
        <v>0</v>
      </c>
    </row>
    <row r="33" spans="2:14" x14ac:dyDescent="0.2">
      <c r="B33" s="169" t="s">
        <v>347</v>
      </c>
      <c r="C33" s="184">
        <v>0</v>
      </c>
      <c r="D33" s="184">
        <v>0</v>
      </c>
      <c r="E33" s="184">
        <v>8383.61</v>
      </c>
      <c r="F33" s="184">
        <v>0</v>
      </c>
      <c r="G33" s="184">
        <f t="shared" si="5"/>
        <v>0</v>
      </c>
      <c r="H33" s="184">
        <v>0</v>
      </c>
      <c r="I33" s="184">
        <f t="shared" si="3"/>
        <v>0</v>
      </c>
      <c r="J33" s="184">
        <f t="shared" si="4"/>
        <v>0</v>
      </c>
      <c r="K33" s="184">
        <v>0</v>
      </c>
      <c r="L33" s="184">
        <v>0</v>
      </c>
      <c r="M33" s="184">
        <v>0</v>
      </c>
      <c r="N33" s="184">
        <v>0</v>
      </c>
    </row>
    <row r="34" spans="2:14" x14ac:dyDescent="0.2">
      <c r="B34" s="169" t="s">
        <v>347</v>
      </c>
      <c r="C34" s="184">
        <v>0</v>
      </c>
      <c r="D34" s="184">
        <v>0</v>
      </c>
      <c r="E34" s="184">
        <v>7714.4</v>
      </c>
      <c r="F34" s="184">
        <v>0</v>
      </c>
      <c r="G34" s="184">
        <f t="shared" si="5"/>
        <v>0</v>
      </c>
      <c r="H34" s="184">
        <v>0</v>
      </c>
      <c r="I34" s="184">
        <f t="shared" si="3"/>
        <v>0</v>
      </c>
      <c r="J34" s="184">
        <f t="shared" si="4"/>
        <v>0</v>
      </c>
      <c r="K34" s="184">
        <v>0</v>
      </c>
      <c r="L34" s="184">
        <v>0</v>
      </c>
      <c r="M34" s="184">
        <v>0</v>
      </c>
      <c r="N34" s="184">
        <v>0</v>
      </c>
    </row>
    <row r="35" spans="2:14" x14ac:dyDescent="0.2">
      <c r="B35" s="169" t="s">
        <v>505</v>
      </c>
      <c r="C35" s="184">
        <v>0</v>
      </c>
      <c r="D35" s="184">
        <v>0</v>
      </c>
      <c r="E35" s="184">
        <v>0</v>
      </c>
      <c r="F35" s="184">
        <v>12144.49</v>
      </c>
      <c r="G35" s="184">
        <f t="shared" si="5"/>
        <v>0</v>
      </c>
      <c r="H35" s="184">
        <v>0</v>
      </c>
      <c r="I35" s="184">
        <f t="shared" si="3"/>
        <v>0</v>
      </c>
      <c r="J35" s="184">
        <f t="shared" si="4"/>
        <v>0</v>
      </c>
      <c r="K35" s="184">
        <v>0</v>
      </c>
      <c r="L35" s="184">
        <v>0</v>
      </c>
      <c r="M35" s="184">
        <v>0</v>
      </c>
      <c r="N35" s="184">
        <v>0</v>
      </c>
    </row>
    <row r="36" spans="2:14" x14ac:dyDescent="0.2">
      <c r="B36" s="169" t="s">
        <v>506</v>
      </c>
      <c r="C36" s="184">
        <v>0</v>
      </c>
      <c r="D36" s="184">
        <v>0</v>
      </c>
      <c r="E36" s="184">
        <v>0</v>
      </c>
      <c r="F36" s="184">
        <v>80524.84</v>
      </c>
      <c r="G36" s="184">
        <f t="shared" si="5"/>
        <v>0</v>
      </c>
      <c r="H36" s="184">
        <v>0</v>
      </c>
      <c r="I36" s="184">
        <f t="shared" si="3"/>
        <v>0</v>
      </c>
      <c r="J36" s="184">
        <f t="shared" si="4"/>
        <v>0</v>
      </c>
      <c r="K36" s="184">
        <v>0</v>
      </c>
      <c r="L36" s="184">
        <v>0</v>
      </c>
      <c r="M36" s="184">
        <v>0</v>
      </c>
      <c r="N36" s="184">
        <v>0</v>
      </c>
    </row>
    <row r="37" spans="2:14" x14ac:dyDescent="0.2">
      <c r="B37" s="169" t="s">
        <v>507</v>
      </c>
      <c r="C37" s="184">
        <v>0</v>
      </c>
      <c r="D37" s="184">
        <v>0</v>
      </c>
      <c r="E37" s="184">
        <v>0</v>
      </c>
      <c r="F37" s="184">
        <v>16408.61</v>
      </c>
      <c r="G37" s="184">
        <f t="shared" si="5"/>
        <v>0</v>
      </c>
      <c r="H37" s="184">
        <v>0</v>
      </c>
      <c r="I37" s="184">
        <f t="shared" si="3"/>
        <v>0</v>
      </c>
      <c r="J37" s="184">
        <f t="shared" si="4"/>
        <v>0</v>
      </c>
      <c r="K37" s="184">
        <v>0</v>
      </c>
      <c r="L37" s="184">
        <v>0</v>
      </c>
      <c r="M37" s="184">
        <v>0</v>
      </c>
      <c r="N37" s="184">
        <v>0</v>
      </c>
    </row>
    <row r="38" spans="2:14" x14ac:dyDescent="0.2">
      <c r="B38" s="169" t="s">
        <v>508</v>
      </c>
      <c r="C38" s="184">
        <v>0</v>
      </c>
      <c r="D38" s="184">
        <v>0</v>
      </c>
      <c r="E38" s="184">
        <v>0</v>
      </c>
      <c r="F38" s="184">
        <v>0</v>
      </c>
      <c r="G38" s="184">
        <f>+H38</f>
        <v>34291.870000000003</v>
      </c>
      <c r="H38" s="184">
        <v>34291.870000000003</v>
      </c>
      <c r="I38" s="184">
        <f t="shared" si="3"/>
        <v>34291.870000000003</v>
      </c>
      <c r="J38" s="184">
        <f t="shared" si="4"/>
        <v>0</v>
      </c>
      <c r="K38" s="184">
        <v>0</v>
      </c>
      <c r="L38" s="184">
        <v>0</v>
      </c>
      <c r="M38" s="184">
        <v>0</v>
      </c>
      <c r="N38" s="184">
        <v>0</v>
      </c>
    </row>
    <row r="39" spans="2:14" x14ac:dyDescent="0.2">
      <c r="B39" s="169" t="s">
        <v>509</v>
      </c>
      <c r="C39" s="184">
        <v>0</v>
      </c>
      <c r="D39" s="184">
        <v>0</v>
      </c>
      <c r="E39" s="184">
        <v>0</v>
      </c>
      <c r="F39" s="184">
        <v>0</v>
      </c>
      <c r="G39" s="184">
        <f>+H39</f>
        <v>0</v>
      </c>
      <c r="H39" s="184">
        <v>0</v>
      </c>
      <c r="I39" s="184">
        <f t="shared" si="3"/>
        <v>0</v>
      </c>
      <c r="J39" s="184">
        <f t="shared" si="4"/>
        <v>51670</v>
      </c>
      <c r="K39" s="184">
        <v>51670</v>
      </c>
      <c r="L39" s="184">
        <v>0</v>
      </c>
      <c r="M39" s="184">
        <v>0</v>
      </c>
      <c r="N39" s="184">
        <v>0</v>
      </c>
    </row>
    <row r="40" spans="2:14" x14ac:dyDescent="0.2">
      <c r="B40" s="169" t="s">
        <v>510</v>
      </c>
      <c r="C40" s="184">
        <v>0</v>
      </c>
      <c r="D40" s="184">
        <v>113008.20999999999</v>
      </c>
      <c r="E40" s="184">
        <v>0</v>
      </c>
      <c r="F40" s="184">
        <v>0</v>
      </c>
      <c r="G40" s="184">
        <f t="shared" ref="G40:G42" si="6">+H40</f>
        <v>0</v>
      </c>
      <c r="H40" s="184">
        <v>0</v>
      </c>
      <c r="I40" s="184">
        <f>+H40</f>
        <v>0</v>
      </c>
      <c r="J40" s="184">
        <f>+K40</f>
        <v>0</v>
      </c>
      <c r="K40" s="184">
        <v>0</v>
      </c>
      <c r="L40" s="184">
        <v>0</v>
      </c>
      <c r="M40" s="184">
        <v>0</v>
      </c>
      <c r="N40" s="184">
        <v>0</v>
      </c>
    </row>
    <row r="41" spans="2:14" x14ac:dyDescent="0.2">
      <c r="B41" s="169" t="s">
        <v>567</v>
      </c>
      <c r="C41" s="184">
        <v>0</v>
      </c>
      <c r="D41" s="184">
        <v>0</v>
      </c>
      <c r="E41" s="184">
        <v>133315.81</v>
      </c>
      <c r="F41" s="184">
        <v>0</v>
      </c>
      <c r="G41" s="184">
        <f t="shared" si="6"/>
        <v>0</v>
      </c>
      <c r="H41" s="184">
        <v>0</v>
      </c>
      <c r="I41" s="184">
        <f>+H41</f>
        <v>0</v>
      </c>
      <c r="J41" s="184">
        <f>+K41</f>
        <v>0</v>
      </c>
      <c r="K41" s="184">
        <v>0</v>
      </c>
      <c r="L41" s="184">
        <v>0</v>
      </c>
      <c r="M41" s="184">
        <v>0</v>
      </c>
      <c r="N41" s="184">
        <v>0</v>
      </c>
    </row>
    <row r="42" spans="2:14" x14ac:dyDescent="0.2">
      <c r="B42" s="169" t="s">
        <v>478</v>
      </c>
      <c r="C42" s="184">
        <v>189002.56055125355</v>
      </c>
      <c r="D42" s="184">
        <v>203.37944874644745</v>
      </c>
      <c r="E42" s="184">
        <v>0</v>
      </c>
      <c r="F42" s="184">
        <v>0</v>
      </c>
      <c r="G42" s="184">
        <f t="shared" si="6"/>
        <v>0</v>
      </c>
      <c r="H42" s="184">
        <v>0</v>
      </c>
      <c r="I42" s="184">
        <f>+H42</f>
        <v>0</v>
      </c>
      <c r="J42" s="184">
        <f>+K42</f>
        <v>0</v>
      </c>
      <c r="K42" s="184">
        <v>0</v>
      </c>
      <c r="L42" s="184">
        <v>0</v>
      </c>
      <c r="M42" s="184">
        <v>0</v>
      </c>
      <c r="N42" s="184">
        <v>0</v>
      </c>
    </row>
    <row r="43" spans="2:14" x14ac:dyDescent="0.2">
      <c r="B43" s="169" t="s">
        <v>511</v>
      </c>
      <c r="C43" s="184">
        <v>0</v>
      </c>
      <c r="D43" s="184">
        <v>0</v>
      </c>
      <c r="E43" s="184">
        <v>0</v>
      </c>
      <c r="F43" s="184">
        <v>0</v>
      </c>
      <c r="G43" s="184">
        <f>+H43</f>
        <v>348255.19</v>
      </c>
      <c r="H43" s="184">
        <v>348255.19</v>
      </c>
      <c r="I43" s="184">
        <f>+H43</f>
        <v>348255.19</v>
      </c>
      <c r="J43" s="184">
        <f>+K43</f>
        <v>0</v>
      </c>
      <c r="K43" s="184">
        <v>0</v>
      </c>
      <c r="L43" s="184">
        <v>0</v>
      </c>
      <c r="M43" s="184">
        <v>0</v>
      </c>
      <c r="N43" s="184">
        <v>0</v>
      </c>
    </row>
    <row r="44" spans="2:14" x14ac:dyDescent="0.2">
      <c r="B44" s="169" t="s">
        <v>512</v>
      </c>
      <c r="C44" s="184">
        <v>0</v>
      </c>
      <c r="D44" s="184">
        <v>0</v>
      </c>
      <c r="E44" s="184">
        <v>2766.69</v>
      </c>
      <c r="F44" s="184">
        <v>0</v>
      </c>
      <c r="G44" s="184">
        <f>+H44</f>
        <v>0</v>
      </c>
      <c r="H44" s="184">
        <v>0</v>
      </c>
      <c r="I44" s="184">
        <f>+H44</f>
        <v>0</v>
      </c>
      <c r="J44" s="184">
        <f>+K44</f>
        <v>0</v>
      </c>
      <c r="K44" s="184">
        <v>0</v>
      </c>
      <c r="L44" s="184">
        <v>0</v>
      </c>
      <c r="M44" s="184">
        <v>0</v>
      </c>
      <c r="N44" s="184">
        <v>0</v>
      </c>
    </row>
    <row r="45" spans="2:14" x14ac:dyDescent="0.2">
      <c r="B45" s="169" t="s">
        <v>287</v>
      </c>
      <c r="C45" s="184">
        <v>0</v>
      </c>
      <c r="D45" s="184">
        <v>5161.7979509202451</v>
      </c>
      <c r="E45" s="184">
        <v>4.37624024834804E-3</v>
      </c>
      <c r="F45" s="184">
        <v>0</v>
      </c>
      <c r="G45" s="184">
        <f t="shared" ref="G45:G49" si="7">+H45</f>
        <v>0</v>
      </c>
      <c r="H45" s="184">
        <v>0</v>
      </c>
      <c r="I45" s="184">
        <f t="shared" ref="I45:I49" si="8">+H45</f>
        <v>0</v>
      </c>
      <c r="J45" s="184">
        <f t="shared" ref="J45:J49" si="9">+K45</f>
        <v>0</v>
      </c>
      <c r="K45" s="184">
        <v>0</v>
      </c>
      <c r="L45" s="184">
        <v>0</v>
      </c>
      <c r="M45" s="184">
        <v>0</v>
      </c>
      <c r="N45" s="184">
        <v>0</v>
      </c>
    </row>
    <row r="46" spans="2:14" x14ac:dyDescent="0.2">
      <c r="B46" s="169" t="s">
        <v>288</v>
      </c>
      <c r="C46" s="184">
        <v>0</v>
      </c>
      <c r="D46" s="184">
        <v>2520.0576728395063</v>
      </c>
      <c r="E46" s="184">
        <v>0</v>
      </c>
      <c r="F46" s="184">
        <v>0</v>
      </c>
      <c r="G46" s="184">
        <f t="shared" si="7"/>
        <v>0</v>
      </c>
      <c r="H46" s="184">
        <v>0</v>
      </c>
      <c r="I46" s="184">
        <f t="shared" si="8"/>
        <v>0</v>
      </c>
      <c r="J46" s="184">
        <f t="shared" si="9"/>
        <v>0</v>
      </c>
      <c r="K46" s="184">
        <v>0</v>
      </c>
      <c r="L46" s="184">
        <v>0</v>
      </c>
      <c r="M46" s="184">
        <v>0</v>
      </c>
      <c r="N46" s="184">
        <v>0</v>
      </c>
    </row>
    <row r="47" spans="2:14" x14ac:dyDescent="0.2">
      <c r="B47" s="169" t="s">
        <v>289</v>
      </c>
      <c r="C47" s="184">
        <v>0</v>
      </c>
      <c r="D47" s="184">
        <v>0</v>
      </c>
      <c r="E47" s="184">
        <v>258648.6</v>
      </c>
      <c r="F47" s="184">
        <v>0</v>
      </c>
      <c r="G47" s="184">
        <f t="shared" si="7"/>
        <v>0</v>
      </c>
      <c r="H47" s="184">
        <v>0</v>
      </c>
      <c r="I47" s="184">
        <f t="shared" si="8"/>
        <v>0</v>
      </c>
      <c r="J47" s="184">
        <f t="shared" si="9"/>
        <v>0</v>
      </c>
      <c r="K47" s="184">
        <v>0</v>
      </c>
      <c r="L47" s="184">
        <v>0</v>
      </c>
      <c r="M47" s="184">
        <v>0</v>
      </c>
      <c r="N47" s="184">
        <v>0</v>
      </c>
    </row>
    <row r="48" spans="2:14" x14ac:dyDescent="0.2">
      <c r="B48" s="169" t="s">
        <v>290</v>
      </c>
      <c r="C48" s="184">
        <v>0</v>
      </c>
      <c r="D48" s="184">
        <v>0</v>
      </c>
      <c r="E48" s="184">
        <v>136265.60000000001</v>
      </c>
      <c r="F48" s="184">
        <v>22311.049999999988</v>
      </c>
      <c r="G48" s="184">
        <f t="shared" si="7"/>
        <v>0</v>
      </c>
      <c r="H48" s="184">
        <v>0</v>
      </c>
      <c r="I48" s="184">
        <f t="shared" si="8"/>
        <v>0</v>
      </c>
      <c r="J48" s="184">
        <f t="shared" si="9"/>
        <v>4275</v>
      </c>
      <c r="K48" s="184">
        <v>4275</v>
      </c>
      <c r="L48" s="184">
        <v>29430</v>
      </c>
      <c r="M48" s="184">
        <v>0</v>
      </c>
      <c r="N48" s="184">
        <v>0</v>
      </c>
    </row>
    <row r="49" spans="2:14" x14ac:dyDescent="0.2">
      <c r="B49" s="169" t="s">
        <v>291</v>
      </c>
      <c r="C49" s="184">
        <v>0</v>
      </c>
      <c r="D49" s="184">
        <v>0</v>
      </c>
      <c r="E49" s="184">
        <v>0</v>
      </c>
      <c r="F49" s="184">
        <v>0</v>
      </c>
      <c r="G49" s="184">
        <f t="shared" si="7"/>
        <v>0</v>
      </c>
      <c r="H49" s="184">
        <v>0</v>
      </c>
      <c r="I49" s="184">
        <f t="shared" si="8"/>
        <v>0</v>
      </c>
      <c r="J49" s="184">
        <f t="shared" si="9"/>
        <v>8350</v>
      </c>
      <c r="K49" s="184">
        <v>8350</v>
      </c>
      <c r="L49" s="184">
        <v>0</v>
      </c>
      <c r="M49" s="184">
        <v>0</v>
      </c>
      <c r="N49" s="184">
        <v>0</v>
      </c>
    </row>
    <row r="50" spans="2:14" x14ac:dyDescent="0.2">
      <c r="B50" s="173" t="s">
        <v>292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</row>
    <row r="51" spans="2:14" x14ac:dyDescent="0.2">
      <c r="B51" s="189" t="s">
        <v>293</v>
      </c>
      <c r="C51" s="184">
        <v>610329.86011924851</v>
      </c>
      <c r="D51" s="184">
        <v>59624.694689610158</v>
      </c>
      <c r="E51" s="184">
        <v>97025.425191141432</v>
      </c>
      <c r="F51" s="184">
        <v>-46610.170000000042</v>
      </c>
      <c r="G51" s="184">
        <f>+H51</f>
        <v>0</v>
      </c>
      <c r="H51" s="184">
        <v>0</v>
      </c>
      <c r="I51" s="184">
        <f>+H51</f>
        <v>0</v>
      </c>
      <c r="J51" s="184">
        <f>+K51</f>
        <v>0</v>
      </c>
      <c r="K51" s="184">
        <v>0</v>
      </c>
      <c r="L51" s="184">
        <v>0</v>
      </c>
      <c r="M51" s="184">
        <v>0</v>
      </c>
      <c r="N51" s="184">
        <v>0</v>
      </c>
    </row>
    <row r="52" spans="2:14" x14ac:dyDescent="0.2">
      <c r="B52" s="169" t="s">
        <v>479</v>
      </c>
      <c r="C52" s="184">
        <v>500129.35601626721</v>
      </c>
      <c r="D52" s="184">
        <v>5188.1496131484746</v>
      </c>
      <c r="E52" s="184">
        <v>4.3705843272618949E-3</v>
      </c>
      <c r="F52" s="184">
        <v>0</v>
      </c>
      <c r="G52" s="184">
        <f t="shared" ref="G52:G61" si="10">+H52</f>
        <v>0</v>
      </c>
      <c r="H52" s="184">
        <v>0</v>
      </c>
      <c r="I52" s="184">
        <f t="shared" ref="I52:I115" si="11">+H52</f>
        <v>0</v>
      </c>
      <c r="J52" s="184">
        <f t="shared" ref="J52:J115" si="12">+K52</f>
        <v>0</v>
      </c>
      <c r="K52" s="184">
        <v>0</v>
      </c>
      <c r="L52" s="184">
        <v>0</v>
      </c>
      <c r="M52" s="184">
        <v>0</v>
      </c>
      <c r="N52" s="184">
        <v>0</v>
      </c>
    </row>
    <row r="53" spans="2:14" x14ac:dyDescent="0.2">
      <c r="B53" s="169" t="s">
        <v>294</v>
      </c>
      <c r="C53" s="184">
        <v>6772.7108583095596</v>
      </c>
      <c r="D53" s="184">
        <v>70.25749797890785</v>
      </c>
      <c r="E53" s="184">
        <v>-8.356288467439299E-3</v>
      </c>
      <c r="F53" s="184">
        <v>0</v>
      </c>
      <c r="G53" s="184">
        <f t="shared" si="10"/>
        <v>0</v>
      </c>
      <c r="H53" s="184">
        <v>0</v>
      </c>
      <c r="I53" s="184">
        <f t="shared" si="11"/>
        <v>0</v>
      </c>
      <c r="J53" s="184">
        <f t="shared" si="12"/>
        <v>0</v>
      </c>
      <c r="K53" s="184">
        <v>0</v>
      </c>
      <c r="L53" s="184">
        <v>0</v>
      </c>
      <c r="M53" s="184">
        <v>0</v>
      </c>
      <c r="N53" s="184"/>
    </row>
    <row r="54" spans="2:14" x14ac:dyDescent="0.2">
      <c r="B54" s="169" t="s">
        <v>295</v>
      </c>
      <c r="C54" s="184">
        <v>0</v>
      </c>
      <c r="D54" s="184">
        <v>17647.771040863532</v>
      </c>
      <c r="E54" s="184">
        <v>-1.040863531670766E-3</v>
      </c>
      <c r="F54" s="184">
        <v>0</v>
      </c>
      <c r="G54" s="184">
        <f t="shared" si="10"/>
        <v>0</v>
      </c>
      <c r="H54" s="184">
        <v>0</v>
      </c>
      <c r="I54" s="184">
        <f t="shared" si="11"/>
        <v>0</v>
      </c>
      <c r="J54" s="184">
        <f t="shared" si="12"/>
        <v>0</v>
      </c>
      <c r="K54" s="184">
        <v>0</v>
      </c>
      <c r="L54" s="184">
        <v>0</v>
      </c>
      <c r="M54" s="184">
        <v>0</v>
      </c>
      <c r="N54" s="184">
        <v>0</v>
      </c>
    </row>
    <row r="55" spans="2:14" x14ac:dyDescent="0.2">
      <c r="B55" s="169" t="s">
        <v>296</v>
      </c>
      <c r="C55" s="184">
        <v>0</v>
      </c>
      <c r="D55" s="184">
        <v>0</v>
      </c>
      <c r="E55" s="184">
        <v>0</v>
      </c>
      <c r="F55" s="184">
        <v>0</v>
      </c>
      <c r="G55" s="184">
        <f t="shared" si="10"/>
        <v>0</v>
      </c>
      <c r="H55" s="184">
        <v>0</v>
      </c>
      <c r="I55" s="184">
        <f t="shared" si="11"/>
        <v>0</v>
      </c>
      <c r="J55" s="184">
        <f t="shared" si="12"/>
        <v>57194.94</v>
      </c>
      <c r="K55" s="184">
        <v>57194.94</v>
      </c>
      <c r="L55" s="184">
        <v>0</v>
      </c>
      <c r="M55" s="184">
        <v>0</v>
      </c>
      <c r="N55" s="184">
        <v>0</v>
      </c>
    </row>
    <row r="56" spans="2:14" x14ac:dyDescent="0.2">
      <c r="B56" s="173" t="s">
        <v>297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</row>
    <row r="57" spans="2:14" x14ac:dyDescent="0.2">
      <c r="B57" s="169" t="s">
        <v>492</v>
      </c>
      <c r="C57" s="184">
        <v>735.64763337326644</v>
      </c>
      <c r="D57" s="184">
        <v>0.17796959519364464</v>
      </c>
      <c r="E57" s="184">
        <v>0</v>
      </c>
      <c r="F57" s="184">
        <v>0</v>
      </c>
      <c r="G57" s="184">
        <f t="shared" si="10"/>
        <v>0</v>
      </c>
      <c r="H57" s="184">
        <v>0</v>
      </c>
      <c r="I57" s="184">
        <f t="shared" si="11"/>
        <v>0</v>
      </c>
      <c r="J57" s="184">
        <f t="shared" si="12"/>
        <v>0</v>
      </c>
      <c r="K57" s="184">
        <v>0</v>
      </c>
      <c r="L57" s="184">
        <v>0</v>
      </c>
      <c r="M57" s="184">
        <v>0</v>
      </c>
      <c r="N57" s="184">
        <v>0</v>
      </c>
    </row>
    <row r="58" spans="2:14" x14ac:dyDescent="0.2">
      <c r="B58" s="169" t="s">
        <v>348</v>
      </c>
      <c r="C58" s="184">
        <v>0</v>
      </c>
      <c r="D58" s="184">
        <v>0</v>
      </c>
      <c r="E58" s="184">
        <v>0</v>
      </c>
      <c r="F58" s="184">
        <v>0</v>
      </c>
      <c r="G58" s="184">
        <f t="shared" si="10"/>
        <v>0</v>
      </c>
      <c r="H58" s="184">
        <v>0</v>
      </c>
      <c r="I58" s="184">
        <f t="shared" si="11"/>
        <v>0</v>
      </c>
      <c r="J58" s="184">
        <f t="shared" si="12"/>
        <v>0</v>
      </c>
      <c r="K58" s="184">
        <v>0</v>
      </c>
      <c r="L58" s="184">
        <v>0</v>
      </c>
      <c r="M58" s="184">
        <v>581.4</v>
      </c>
      <c r="N58" s="184">
        <v>0</v>
      </c>
    </row>
    <row r="59" spans="2:14" x14ac:dyDescent="0.2">
      <c r="B59" s="169" t="s">
        <v>513</v>
      </c>
      <c r="C59" s="184">
        <v>0</v>
      </c>
      <c r="D59" s="184">
        <v>665.31999999999994</v>
      </c>
      <c r="E59" s="184">
        <v>0</v>
      </c>
      <c r="F59" s="184">
        <v>0</v>
      </c>
      <c r="G59" s="184">
        <f t="shared" si="10"/>
        <v>0</v>
      </c>
      <c r="H59" s="184">
        <v>0</v>
      </c>
      <c r="I59" s="184">
        <f t="shared" si="11"/>
        <v>0</v>
      </c>
      <c r="J59" s="184">
        <f t="shared" si="12"/>
        <v>0</v>
      </c>
      <c r="K59" s="184">
        <v>0</v>
      </c>
      <c r="L59" s="184">
        <v>0</v>
      </c>
      <c r="M59" s="184">
        <v>0</v>
      </c>
      <c r="N59" s="184">
        <v>0</v>
      </c>
    </row>
    <row r="60" spans="2:14" x14ac:dyDescent="0.2">
      <c r="B60" s="169" t="s">
        <v>349</v>
      </c>
      <c r="C60" s="184">
        <v>0</v>
      </c>
      <c r="D60" s="184">
        <v>0</v>
      </c>
      <c r="E60" s="184">
        <v>0</v>
      </c>
      <c r="F60" s="184">
        <v>0</v>
      </c>
      <c r="G60" s="184">
        <f t="shared" si="10"/>
        <v>0</v>
      </c>
      <c r="H60" s="184">
        <v>0</v>
      </c>
      <c r="I60" s="184">
        <f t="shared" si="11"/>
        <v>0</v>
      </c>
      <c r="J60" s="184">
        <f t="shared" si="12"/>
        <v>5007.79</v>
      </c>
      <c r="K60" s="184">
        <v>5007.79</v>
      </c>
      <c r="L60" s="184">
        <v>0</v>
      </c>
      <c r="M60" s="184">
        <v>0</v>
      </c>
      <c r="N60" s="184">
        <v>0</v>
      </c>
    </row>
    <row r="61" spans="2:14" x14ac:dyDescent="0.2">
      <c r="B61" s="169" t="s">
        <v>514</v>
      </c>
      <c r="C61" s="184">
        <v>0</v>
      </c>
      <c r="D61" s="184">
        <v>0</v>
      </c>
      <c r="E61" s="184">
        <v>0</v>
      </c>
      <c r="F61" s="184">
        <v>0</v>
      </c>
      <c r="G61" s="184">
        <f t="shared" si="10"/>
        <v>0</v>
      </c>
      <c r="H61" s="184">
        <v>0</v>
      </c>
      <c r="I61" s="184">
        <f t="shared" si="11"/>
        <v>0</v>
      </c>
      <c r="J61" s="184">
        <f t="shared" si="12"/>
        <v>0</v>
      </c>
      <c r="K61" s="184">
        <v>0</v>
      </c>
      <c r="L61" s="184">
        <v>3025.01</v>
      </c>
      <c r="M61" s="184">
        <v>0</v>
      </c>
      <c r="N61" s="184">
        <v>0</v>
      </c>
    </row>
    <row r="62" spans="2:14" x14ac:dyDescent="0.2">
      <c r="B62" s="189" t="s">
        <v>350</v>
      </c>
      <c r="C62" s="184">
        <v>435113.04872485186</v>
      </c>
      <c r="D62" s="184">
        <v>153759.57966239026</v>
      </c>
      <c r="E62" s="184">
        <v>64025.795712086227</v>
      </c>
      <c r="F62" s="184">
        <v>-204.00000000000705</v>
      </c>
      <c r="G62" s="184">
        <f>+H62</f>
        <v>-8217.8499999999967</v>
      </c>
      <c r="H62" s="184">
        <v>-8217.8499999999967</v>
      </c>
      <c r="I62" s="184">
        <f t="shared" si="11"/>
        <v>-8217.8499999999967</v>
      </c>
      <c r="J62" s="184">
        <f t="shared" si="12"/>
        <v>21156.940000000013</v>
      </c>
      <c r="K62" s="184">
        <v>21156.940000000013</v>
      </c>
      <c r="L62" s="184">
        <v>0</v>
      </c>
      <c r="M62" s="184">
        <v>0</v>
      </c>
      <c r="N62" s="184">
        <v>0</v>
      </c>
    </row>
    <row r="63" spans="2:14" x14ac:dyDescent="0.2">
      <c r="B63" s="173" t="s">
        <v>141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</row>
    <row r="64" spans="2:14" x14ac:dyDescent="0.2">
      <c r="B64" s="169" t="s">
        <v>480</v>
      </c>
      <c r="C64" s="184">
        <v>708.59135395380542</v>
      </c>
      <c r="D64" s="184">
        <v>0.19157740055459271</v>
      </c>
      <c r="E64" s="184">
        <v>0</v>
      </c>
      <c r="F64" s="184">
        <v>0</v>
      </c>
      <c r="G64" s="184">
        <f t="shared" ref="G64:G74" si="13">+H64</f>
        <v>0</v>
      </c>
      <c r="H64" s="184">
        <v>0</v>
      </c>
      <c r="I64" s="184">
        <f t="shared" si="11"/>
        <v>0</v>
      </c>
      <c r="J64" s="184">
        <f t="shared" si="12"/>
        <v>0</v>
      </c>
      <c r="K64" s="184">
        <v>0</v>
      </c>
      <c r="L64" s="184">
        <v>0</v>
      </c>
      <c r="M64" s="184">
        <v>0</v>
      </c>
      <c r="N64" s="184">
        <v>0</v>
      </c>
    </row>
    <row r="65" spans="2:14" x14ac:dyDescent="0.2">
      <c r="B65" s="169" t="s">
        <v>141</v>
      </c>
      <c r="C65" s="184">
        <v>569177.67711061519</v>
      </c>
      <c r="D65" s="184">
        <v>420655.82137565676</v>
      </c>
      <c r="E65" s="184">
        <v>96257.480000000025</v>
      </c>
      <c r="F65" s="184">
        <v>163328.54999999987</v>
      </c>
      <c r="G65" s="184">
        <f t="shared" si="13"/>
        <v>0</v>
      </c>
      <c r="H65" s="184">
        <v>0</v>
      </c>
      <c r="I65" s="184">
        <f t="shared" si="11"/>
        <v>0</v>
      </c>
      <c r="J65" s="184">
        <f t="shared" si="12"/>
        <v>59313.72000000003</v>
      </c>
      <c r="K65" s="184">
        <v>59313.72000000003</v>
      </c>
      <c r="L65" s="184">
        <v>0</v>
      </c>
      <c r="M65" s="184">
        <v>0</v>
      </c>
      <c r="N65" s="184">
        <v>0</v>
      </c>
    </row>
    <row r="66" spans="2:14" x14ac:dyDescent="0.2">
      <c r="B66" s="169" t="s">
        <v>351</v>
      </c>
      <c r="C66" s="184">
        <v>0</v>
      </c>
      <c r="D66" s="184">
        <v>0</v>
      </c>
      <c r="E66" s="184">
        <v>0</v>
      </c>
      <c r="F66" s="184">
        <v>0</v>
      </c>
      <c r="G66" s="184">
        <f t="shared" si="13"/>
        <v>0</v>
      </c>
      <c r="H66" s="184">
        <v>0</v>
      </c>
      <c r="I66" s="184">
        <f t="shared" si="11"/>
        <v>0</v>
      </c>
      <c r="J66" s="184">
        <f t="shared" si="12"/>
        <v>0</v>
      </c>
      <c r="K66" s="184">
        <v>0</v>
      </c>
      <c r="L66" s="184">
        <v>1953.8</v>
      </c>
      <c r="M66" s="184">
        <v>0</v>
      </c>
      <c r="N66" s="184">
        <v>0</v>
      </c>
    </row>
    <row r="67" spans="2:14" x14ac:dyDescent="0.2">
      <c r="B67" s="169" t="s">
        <v>352</v>
      </c>
      <c r="C67" s="184">
        <v>0</v>
      </c>
      <c r="D67" s="184">
        <v>0</v>
      </c>
      <c r="E67" s="184">
        <v>0</v>
      </c>
      <c r="F67" s="184">
        <v>0</v>
      </c>
      <c r="G67" s="184">
        <f t="shared" si="13"/>
        <v>0</v>
      </c>
      <c r="H67" s="184">
        <v>0</v>
      </c>
      <c r="I67" s="184">
        <f t="shared" si="11"/>
        <v>0</v>
      </c>
      <c r="J67" s="184">
        <f t="shared" si="12"/>
        <v>0</v>
      </c>
      <c r="K67" s="184">
        <v>0</v>
      </c>
      <c r="L67" s="184">
        <v>2778.08</v>
      </c>
      <c r="M67" s="184">
        <v>0</v>
      </c>
      <c r="N67" s="184">
        <v>0</v>
      </c>
    </row>
    <row r="68" spans="2:14" x14ac:dyDescent="0.2">
      <c r="B68" s="169" t="s">
        <v>353</v>
      </c>
      <c r="C68" s="184">
        <v>0</v>
      </c>
      <c r="D68" s="184">
        <v>0</v>
      </c>
      <c r="E68" s="184">
        <v>4294.87</v>
      </c>
      <c r="F68" s="184">
        <v>0</v>
      </c>
      <c r="G68" s="184">
        <f t="shared" si="13"/>
        <v>0</v>
      </c>
      <c r="H68" s="184">
        <v>0</v>
      </c>
      <c r="I68" s="184">
        <f t="shared" si="11"/>
        <v>0</v>
      </c>
      <c r="J68" s="184">
        <f t="shared" si="12"/>
        <v>0</v>
      </c>
      <c r="K68" s="184">
        <v>0</v>
      </c>
      <c r="L68" s="184">
        <v>0</v>
      </c>
      <c r="M68" s="184">
        <v>0</v>
      </c>
      <c r="N68" s="184">
        <v>0</v>
      </c>
    </row>
    <row r="69" spans="2:14" x14ac:dyDescent="0.2">
      <c r="B69" s="169" t="s">
        <v>481</v>
      </c>
      <c r="C69" s="184">
        <v>0</v>
      </c>
      <c r="D69" s="184">
        <v>0</v>
      </c>
      <c r="E69" s="184">
        <v>0</v>
      </c>
      <c r="F69" s="184">
        <v>0</v>
      </c>
      <c r="G69" s="184">
        <f t="shared" si="13"/>
        <v>0</v>
      </c>
      <c r="H69" s="184">
        <v>0</v>
      </c>
      <c r="I69" s="184">
        <f t="shared" si="11"/>
        <v>0</v>
      </c>
      <c r="J69" s="184">
        <f t="shared" si="12"/>
        <v>0</v>
      </c>
      <c r="K69" s="184">
        <v>0</v>
      </c>
      <c r="L69" s="184">
        <v>3564.8999999999996</v>
      </c>
      <c r="M69" s="184">
        <v>0</v>
      </c>
      <c r="N69" s="184">
        <v>0</v>
      </c>
    </row>
    <row r="70" spans="2:14" x14ac:dyDescent="0.2">
      <c r="B70" s="169" t="s">
        <v>354</v>
      </c>
      <c r="C70" s="184">
        <v>427916.84989610175</v>
      </c>
      <c r="D70" s="184">
        <v>114950.89568992051</v>
      </c>
      <c r="E70" s="184">
        <v>11105.16</v>
      </c>
      <c r="F70" s="184">
        <v>8989.61</v>
      </c>
      <c r="G70" s="184">
        <f t="shared" si="13"/>
        <v>76000</v>
      </c>
      <c r="H70" s="184">
        <v>76000</v>
      </c>
      <c r="I70" s="184">
        <f t="shared" si="11"/>
        <v>76000</v>
      </c>
      <c r="J70" s="184">
        <f t="shared" si="12"/>
        <v>-38701.489999999932</v>
      </c>
      <c r="K70" s="184">
        <v>-38701.489999999932</v>
      </c>
      <c r="L70" s="184">
        <v>130172.47</v>
      </c>
      <c r="M70" s="184">
        <v>56004.520000000004</v>
      </c>
      <c r="N70" s="184">
        <v>31928.149999999991</v>
      </c>
    </row>
    <row r="71" spans="2:14" x14ac:dyDescent="0.2">
      <c r="B71" s="169" t="s">
        <v>515</v>
      </c>
      <c r="C71" s="184">
        <v>0</v>
      </c>
      <c r="D71" s="184">
        <v>0</v>
      </c>
      <c r="E71" s="184">
        <v>0</v>
      </c>
      <c r="F71" s="184">
        <v>0</v>
      </c>
      <c r="G71" s="184">
        <f t="shared" si="13"/>
        <v>2200</v>
      </c>
      <c r="H71" s="184">
        <v>2200</v>
      </c>
      <c r="I71" s="184">
        <f t="shared" si="11"/>
        <v>2200</v>
      </c>
      <c r="J71" s="184">
        <f t="shared" si="12"/>
        <v>0</v>
      </c>
      <c r="K71" s="184">
        <v>0</v>
      </c>
      <c r="L71" s="184">
        <v>0</v>
      </c>
      <c r="M71" s="184">
        <v>0</v>
      </c>
      <c r="N71" s="184">
        <v>0</v>
      </c>
    </row>
    <row r="72" spans="2:14" x14ac:dyDescent="0.2">
      <c r="B72" s="169" t="s">
        <v>355</v>
      </c>
      <c r="C72" s="184">
        <v>0</v>
      </c>
      <c r="D72" s="184">
        <v>0</v>
      </c>
      <c r="E72" s="184">
        <v>0</v>
      </c>
      <c r="F72" s="184">
        <v>0</v>
      </c>
      <c r="G72" s="184">
        <f t="shared" si="13"/>
        <v>0</v>
      </c>
      <c r="H72" s="184">
        <v>0</v>
      </c>
      <c r="I72" s="184">
        <f t="shared" si="11"/>
        <v>0</v>
      </c>
      <c r="J72" s="184">
        <f t="shared" si="12"/>
        <v>1448.75</v>
      </c>
      <c r="K72" s="184">
        <v>1448.75</v>
      </c>
      <c r="L72" s="184">
        <v>0</v>
      </c>
      <c r="M72" s="184">
        <v>0</v>
      </c>
      <c r="N72" s="184">
        <v>0</v>
      </c>
    </row>
    <row r="73" spans="2:14" x14ac:dyDescent="0.2">
      <c r="B73" s="169" t="s">
        <v>516</v>
      </c>
      <c r="C73" s="184">
        <v>0</v>
      </c>
      <c r="D73" s="184">
        <v>17311.46</v>
      </c>
      <c r="E73" s="184">
        <v>42684.160000000003</v>
      </c>
      <c r="F73" s="184">
        <v>0</v>
      </c>
      <c r="G73" s="184">
        <f t="shared" si="13"/>
        <v>0</v>
      </c>
      <c r="H73" s="184">
        <v>0</v>
      </c>
      <c r="I73" s="184">
        <f t="shared" si="11"/>
        <v>0</v>
      </c>
      <c r="J73" s="184">
        <f t="shared" si="12"/>
        <v>0</v>
      </c>
      <c r="K73" s="184">
        <v>0</v>
      </c>
      <c r="L73" s="184">
        <v>0</v>
      </c>
      <c r="M73" s="184">
        <v>0</v>
      </c>
      <c r="N73" s="184">
        <v>0</v>
      </c>
    </row>
    <row r="74" spans="2:14" x14ac:dyDescent="0.2">
      <c r="B74" s="173" t="s">
        <v>142</v>
      </c>
      <c r="C74" s="184">
        <v>250240.86251071526</v>
      </c>
      <c r="D74" s="184">
        <v>117891.10392379208</v>
      </c>
      <c r="E74" s="184">
        <v>34688.033565492544</v>
      </c>
      <c r="F74" s="184">
        <v>38124.70000000007</v>
      </c>
      <c r="G74" s="184">
        <f t="shared" si="13"/>
        <v>165842.68999999855</v>
      </c>
      <c r="H74" s="184">
        <v>165842.68999999855</v>
      </c>
      <c r="I74" s="184">
        <f t="shared" si="11"/>
        <v>165842.68999999855</v>
      </c>
      <c r="J74" s="184">
        <f t="shared" si="12"/>
        <v>266803.10000000126</v>
      </c>
      <c r="K74" s="184">
        <v>266803.10000000126</v>
      </c>
      <c r="L74" s="184">
        <v>908542.86000000429</v>
      </c>
      <c r="M74" s="184">
        <v>180035.86000000057</v>
      </c>
      <c r="N74" s="184">
        <v>451751.28999999119</v>
      </c>
    </row>
    <row r="75" spans="2:14" x14ac:dyDescent="0.2">
      <c r="B75" s="173" t="s">
        <v>298</v>
      </c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</row>
    <row r="76" spans="2:14" x14ac:dyDescent="0.2">
      <c r="B76" s="169" t="s">
        <v>356</v>
      </c>
      <c r="C76" s="184">
        <v>38291.535801364073</v>
      </c>
      <c r="D76" s="184">
        <v>10.352642395555449</v>
      </c>
      <c r="E76" s="184">
        <v>0</v>
      </c>
      <c r="F76" s="184">
        <v>0</v>
      </c>
      <c r="G76" s="184">
        <f>+H76</f>
        <v>0</v>
      </c>
      <c r="H76" s="184">
        <v>0</v>
      </c>
      <c r="I76" s="184">
        <f t="shared" si="11"/>
        <v>0</v>
      </c>
      <c r="J76" s="184">
        <f t="shared" si="12"/>
        <v>0</v>
      </c>
      <c r="K76" s="184">
        <v>0</v>
      </c>
      <c r="L76" s="184">
        <v>0</v>
      </c>
      <c r="M76" s="184">
        <v>0</v>
      </c>
      <c r="N76" s="184">
        <v>0</v>
      </c>
    </row>
    <row r="77" spans="2:14" x14ac:dyDescent="0.2">
      <c r="B77" s="169" t="s">
        <v>357</v>
      </c>
      <c r="C77" s="184">
        <v>0</v>
      </c>
      <c r="D77" s="184">
        <v>853.8599999999999</v>
      </c>
      <c r="E77" s="184">
        <v>0</v>
      </c>
      <c r="F77" s="184">
        <v>0</v>
      </c>
      <c r="G77" s="184">
        <f t="shared" ref="G77:G96" si="14">+H77</f>
        <v>0</v>
      </c>
      <c r="H77" s="184">
        <v>0</v>
      </c>
      <c r="I77" s="184">
        <f t="shared" si="11"/>
        <v>0</v>
      </c>
      <c r="J77" s="184">
        <f t="shared" si="12"/>
        <v>0</v>
      </c>
      <c r="K77" s="184">
        <v>0</v>
      </c>
      <c r="L77" s="184">
        <v>0</v>
      </c>
      <c r="M77" s="184">
        <v>0</v>
      </c>
      <c r="N77" s="184">
        <v>0</v>
      </c>
    </row>
    <row r="78" spans="2:14" x14ac:dyDescent="0.2">
      <c r="B78" s="169" t="s">
        <v>358</v>
      </c>
      <c r="C78" s="184">
        <v>19254.816932695107</v>
      </c>
      <c r="D78" s="184">
        <v>199.74206636524059</v>
      </c>
      <c r="E78" s="184">
        <v>0</v>
      </c>
      <c r="F78" s="184">
        <v>0</v>
      </c>
      <c r="G78" s="184">
        <f t="shared" si="14"/>
        <v>0</v>
      </c>
      <c r="H78" s="184">
        <v>0</v>
      </c>
      <c r="I78" s="184">
        <f t="shared" si="11"/>
        <v>0</v>
      </c>
      <c r="J78" s="184">
        <f t="shared" si="12"/>
        <v>0</v>
      </c>
      <c r="K78" s="184">
        <v>0</v>
      </c>
      <c r="L78" s="184">
        <v>0</v>
      </c>
      <c r="M78" s="184">
        <v>0</v>
      </c>
      <c r="N78" s="184">
        <v>0</v>
      </c>
    </row>
    <row r="79" spans="2:14" x14ac:dyDescent="0.2">
      <c r="B79" s="169" t="s">
        <v>517</v>
      </c>
      <c r="C79" s="184">
        <v>0</v>
      </c>
      <c r="D79" s="184">
        <v>0</v>
      </c>
      <c r="E79" s="184">
        <v>51980</v>
      </c>
      <c r="F79" s="184">
        <v>0</v>
      </c>
      <c r="G79" s="184">
        <f t="shared" si="14"/>
        <v>0</v>
      </c>
      <c r="H79" s="184">
        <v>0</v>
      </c>
      <c r="I79" s="184">
        <f t="shared" si="11"/>
        <v>0</v>
      </c>
      <c r="J79" s="184">
        <f t="shared" si="12"/>
        <v>0</v>
      </c>
      <c r="K79" s="184">
        <v>0</v>
      </c>
      <c r="L79" s="184">
        <v>0</v>
      </c>
      <c r="M79" s="184">
        <v>0</v>
      </c>
      <c r="N79" s="184">
        <v>0</v>
      </c>
    </row>
    <row r="80" spans="2:14" x14ac:dyDescent="0.2">
      <c r="B80" s="169" t="s">
        <v>518</v>
      </c>
      <c r="C80" s="184">
        <v>0</v>
      </c>
      <c r="D80" s="184">
        <v>0</v>
      </c>
      <c r="E80" s="184">
        <v>25990</v>
      </c>
      <c r="F80" s="184">
        <v>0</v>
      </c>
      <c r="G80" s="184">
        <f t="shared" si="14"/>
        <v>0</v>
      </c>
      <c r="H80" s="184">
        <v>0</v>
      </c>
      <c r="I80" s="184">
        <f t="shared" si="11"/>
        <v>0</v>
      </c>
      <c r="J80" s="184">
        <f t="shared" si="12"/>
        <v>0</v>
      </c>
      <c r="K80" s="184">
        <v>0</v>
      </c>
      <c r="L80" s="184">
        <v>0</v>
      </c>
      <c r="M80" s="184">
        <v>0</v>
      </c>
      <c r="N80" s="184">
        <v>0</v>
      </c>
    </row>
    <row r="81" spans="2:14" x14ac:dyDescent="0.2">
      <c r="B81" s="169" t="s">
        <v>519</v>
      </c>
      <c r="C81" s="184">
        <v>0</v>
      </c>
      <c r="D81" s="184">
        <v>0</v>
      </c>
      <c r="E81" s="184">
        <v>474310</v>
      </c>
      <c r="F81" s="184">
        <v>0</v>
      </c>
      <c r="G81" s="184">
        <f t="shared" si="14"/>
        <v>0</v>
      </c>
      <c r="H81" s="184">
        <v>0</v>
      </c>
      <c r="I81" s="184">
        <f t="shared" si="11"/>
        <v>0</v>
      </c>
      <c r="J81" s="184">
        <f t="shared" si="12"/>
        <v>0</v>
      </c>
      <c r="K81" s="184">
        <v>0</v>
      </c>
      <c r="L81" s="184">
        <v>0</v>
      </c>
      <c r="M81" s="184">
        <v>0</v>
      </c>
      <c r="N81" s="184">
        <v>0</v>
      </c>
    </row>
    <row r="82" spans="2:14" x14ac:dyDescent="0.2">
      <c r="B82" s="169" t="s">
        <v>520</v>
      </c>
      <c r="C82" s="184">
        <v>0</v>
      </c>
      <c r="D82" s="184">
        <v>0</v>
      </c>
      <c r="E82" s="184">
        <v>113018.77999999998</v>
      </c>
      <c r="F82" s="184">
        <v>0</v>
      </c>
      <c r="G82" s="184">
        <f t="shared" si="14"/>
        <v>0</v>
      </c>
      <c r="H82" s="184">
        <v>0</v>
      </c>
      <c r="I82" s="184">
        <f t="shared" si="11"/>
        <v>0</v>
      </c>
      <c r="J82" s="184">
        <f t="shared" si="12"/>
        <v>0</v>
      </c>
      <c r="K82" s="184">
        <v>0</v>
      </c>
      <c r="L82" s="184">
        <v>0</v>
      </c>
      <c r="M82" s="184">
        <v>0</v>
      </c>
      <c r="N82" s="184">
        <v>0</v>
      </c>
    </row>
    <row r="83" spans="2:14" x14ac:dyDescent="0.2">
      <c r="B83" s="169" t="s">
        <v>482</v>
      </c>
      <c r="C83" s="184">
        <v>0</v>
      </c>
      <c r="D83" s="184">
        <v>8969</v>
      </c>
      <c r="E83" s="184">
        <v>0</v>
      </c>
      <c r="F83" s="184">
        <v>0</v>
      </c>
      <c r="G83" s="184">
        <f t="shared" si="14"/>
        <v>0</v>
      </c>
      <c r="H83" s="184">
        <v>0</v>
      </c>
      <c r="I83" s="184">
        <f t="shared" si="11"/>
        <v>0</v>
      </c>
      <c r="J83" s="184">
        <f t="shared" si="12"/>
        <v>0</v>
      </c>
      <c r="K83" s="184">
        <v>0</v>
      </c>
      <c r="L83" s="184">
        <v>0</v>
      </c>
      <c r="M83" s="184">
        <v>0</v>
      </c>
      <c r="N83" s="184">
        <v>0</v>
      </c>
    </row>
    <row r="84" spans="2:14" x14ac:dyDescent="0.2">
      <c r="B84" s="169" t="s">
        <v>392</v>
      </c>
      <c r="C84" s="184">
        <v>22489.212718772837</v>
      </c>
      <c r="D84" s="184">
        <v>112035.59728122721</v>
      </c>
      <c r="E84" s="184">
        <v>0</v>
      </c>
      <c r="F84" s="184">
        <v>0</v>
      </c>
      <c r="G84" s="184">
        <f t="shared" si="14"/>
        <v>0</v>
      </c>
      <c r="H84" s="184">
        <v>0</v>
      </c>
      <c r="I84" s="184">
        <f t="shared" si="11"/>
        <v>0</v>
      </c>
      <c r="J84" s="184">
        <f t="shared" si="12"/>
        <v>0</v>
      </c>
      <c r="K84" s="184">
        <v>0</v>
      </c>
      <c r="L84" s="184">
        <v>0</v>
      </c>
      <c r="M84" s="184">
        <v>0</v>
      </c>
      <c r="N84" s="184">
        <v>0</v>
      </c>
    </row>
    <row r="85" spans="2:14" x14ac:dyDescent="0.2">
      <c r="B85" s="169" t="s">
        <v>393</v>
      </c>
      <c r="C85" s="184">
        <v>0</v>
      </c>
      <c r="D85" s="184">
        <v>16400</v>
      </c>
      <c r="E85" s="184">
        <v>0</v>
      </c>
      <c r="F85" s="184">
        <v>0</v>
      </c>
      <c r="G85" s="184">
        <f t="shared" si="14"/>
        <v>0</v>
      </c>
      <c r="H85" s="184">
        <v>0</v>
      </c>
      <c r="I85" s="184">
        <f t="shared" si="11"/>
        <v>0</v>
      </c>
      <c r="J85" s="184">
        <f t="shared" si="12"/>
        <v>0</v>
      </c>
      <c r="K85" s="184">
        <v>0</v>
      </c>
      <c r="L85" s="184">
        <v>0</v>
      </c>
      <c r="M85" s="184">
        <v>0</v>
      </c>
      <c r="N85" s="184">
        <v>0</v>
      </c>
    </row>
    <row r="86" spans="2:14" x14ac:dyDescent="0.2">
      <c r="B86" s="169" t="s">
        <v>394</v>
      </c>
      <c r="C86" s="184">
        <v>0</v>
      </c>
      <c r="D86" s="184">
        <v>3000</v>
      </c>
      <c r="E86" s="184">
        <v>0</v>
      </c>
      <c r="F86" s="184">
        <v>0</v>
      </c>
      <c r="G86" s="184">
        <f t="shared" si="14"/>
        <v>0</v>
      </c>
      <c r="H86" s="184">
        <v>0</v>
      </c>
      <c r="I86" s="184">
        <f t="shared" si="11"/>
        <v>0</v>
      </c>
      <c r="J86" s="184">
        <f t="shared" si="12"/>
        <v>0</v>
      </c>
      <c r="K86" s="184">
        <v>0</v>
      </c>
      <c r="L86" s="184">
        <v>0</v>
      </c>
      <c r="M86" s="184">
        <v>0</v>
      </c>
      <c r="N86" s="184">
        <v>0</v>
      </c>
    </row>
    <row r="87" spans="2:14" x14ac:dyDescent="0.2">
      <c r="B87" s="169" t="s">
        <v>483</v>
      </c>
      <c r="C87" s="184">
        <v>0</v>
      </c>
      <c r="D87" s="184">
        <v>0</v>
      </c>
      <c r="E87" s="184">
        <v>0</v>
      </c>
      <c r="F87" s="184">
        <v>152159.80999999997</v>
      </c>
      <c r="G87" s="184">
        <f t="shared" si="14"/>
        <v>0</v>
      </c>
      <c r="H87" s="184">
        <v>0</v>
      </c>
      <c r="I87" s="184">
        <f t="shared" si="11"/>
        <v>0</v>
      </c>
      <c r="J87" s="184">
        <f t="shared" si="12"/>
        <v>0</v>
      </c>
      <c r="K87" s="184">
        <v>0</v>
      </c>
      <c r="L87" s="184">
        <v>0</v>
      </c>
      <c r="M87" s="184">
        <v>0</v>
      </c>
      <c r="N87" s="184">
        <v>0</v>
      </c>
    </row>
    <row r="88" spans="2:14" x14ac:dyDescent="0.2">
      <c r="B88" s="169" t="s">
        <v>521</v>
      </c>
      <c r="C88" s="184">
        <v>0</v>
      </c>
      <c r="D88" s="184">
        <v>0</v>
      </c>
      <c r="E88" s="184">
        <v>0</v>
      </c>
      <c r="F88" s="184">
        <v>53314.22</v>
      </c>
      <c r="G88" s="184">
        <f t="shared" si="14"/>
        <v>0</v>
      </c>
      <c r="H88" s="184">
        <v>0</v>
      </c>
      <c r="I88" s="184">
        <f t="shared" si="11"/>
        <v>0</v>
      </c>
      <c r="J88" s="184">
        <f t="shared" si="12"/>
        <v>0</v>
      </c>
      <c r="K88" s="184">
        <v>0</v>
      </c>
      <c r="L88" s="184">
        <v>0</v>
      </c>
      <c r="M88" s="184">
        <v>0</v>
      </c>
      <c r="N88" s="184">
        <v>0</v>
      </c>
    </row>
    <row r="89" spans="2:14" x14ac:dyDescent="0.2">
      <c r="B89" s="169" t="s">
        <v>395</v>
      </c>
      <c r="C89" s="184">
        <v>0</v>
      </c>
      <c r="D89" s="184">
        <v>2000</v>
      </c>
      <c r="E89" s="184">
        <v>0</v>
      </c>
      <c r="F89" s="184">
        <v>0</v>
      </c>
      <c r="G89" s="184">
        <f t="shared" si="14"/>
        <v>0</v>
      </c>
      <c r="H89" s="184">
        <v>0</v>
      </c>
      <c r="I89" s="184">
        <f t="shared" si="11"/>
        <v>0</v>
      </c>
      <c r="J89" s="184">
        <f t="shared" si="12"/>
        <v>0</v>
      </c>
      <c r="K89" s="184">
        <v>0</v>
      </c>
      <c r="L89" s="184">
        <v>0</v>
      </c>
      <c r="M89" s="184">
        <v>0</v>
      </c>
      <c r="N89" s="184">
        <v>0</v>
      </c>
    </row>
    <row r="90" spans="2:14" x14ac:dyDescent="0.2">
      <c r="B90" s="169" t="s">
        <v>395</v>
      </c>
      <c r="C90" s="184">
        <v>0</v>
      </c>
      <c r="D90" s="184">
        <v>5000</v>
      </c>
      <c r="E90" s="184">
        <v>0</v>
      </c>
      <c r="F90" s="184">
        <v>0</v>
      </c>
      <c r="G90" s="184">
        <f t="shared" si="14"/>
        <v>0</v>
      </c>
      <c r="H90" s="184">
        <v>0</v>
      </c>
      <c r="I90" s="184">
        <f t="shared" si="11"/>
        <v>0</v>
      </c>
      <c r="J90" s="184">
        <f t="shared" si="12"/>
        <v>0</v>
      </c>
      <c r="K90" s="184">
        <v>0</v>
      </c>
      <c r="L90" s="184">
        <v>0</v>
      </c>
      <c r="M90" s="184">
        <v>0</v>
      </c>
      <c r="N90" s="184">
        <v>0</v>
      </c>
    </row>
    <row r="91" spans="2:14" x14ac:dyDescent="0.2">
      <c r="B91" s="169" t="s">
        <v>522</v>
      </c>
      <c r="C91" s="184">
        <v>1551.02</v>
      </c>
      <c r="D91" s="184">
        <v>5142.7805555983068</v>
      </c>
      <c r="E91" s="184">
        <v>0</v>
      </c>
      <c r="F91" s="184">
        <v>0</v>
      </c>
      <c r="G91" s="184">
        <f t="shared" si="14"/>
        <v>0</v>
      </c>
      <c r="H91" s="184">
        <v>0</v>
      </c>
      <c r="I91" s="184">
        <f t="shared" si="11"/>
        <v>0</v>
      </c>
      <c r="J91" s="184">
        <f t="shared" si="12"/>
        <v>0</v>
      </c>
      <c r="K91" s="184">
        <v>0</v>
      </c>
      <c r="L91" s="184">
        <v>0</v>
      </c>
      <c r="M91" s="184">
        <v>0</v>
      </c>
      <c r="N91" s="184">
        <v>0</v>
      </c>
    </row>
    <row r="92" spans="2:14" x14ac:dyDescent="0.2">
      <c r="B92" s="169" t="s">
        <v>359</v>
      </c>
      <c r="C92" s="184">
        <v>0</v>
      </c>
      <c r="D92" s="184">
        <v>40057.166976208755</v>
      </c>
      <c r="E92" s="184">
        <v>0</v>
      </c>
      <c r="F92" s="184">
        <v>0</v>
      </c>
      <c r="G92" s="184">
        <f t="shared" si="14"/>
        <v>0</v>
      </c>
      <c r="H92" s="184">
        <v>0</v>
      </c>
      <c r="I92" s="184">
        <f t="shared" si="11"/>
        <v>0</v>
      </c>
      <c r="J92" s="184">
        <f t="shared" si="12"/>
        <v>0</v>
      </c>
      <c r="K92" s="184">
        <v>0</v>
      </c>
      <c r="L92" s="184">
        <v>0</v>
      </c>
      <c r="M92" s="184">
        <v>0</v>
      </c>
      <c r="N92" s="184">
        <v>0</v>
      </c>
    </row>
    <row r="93" spans="2:14" x14ac:dyDescent="0.2">
      <c r="B93" s="169" t="s">
        <v>523</v>
      </c>
      <c r="C93" s="184">
        <v>0</v>
      </c>
      <c r="D93" s="184">
        <v>0</v>
      </c>
      <c r="E93" s="184">
        <v>8400</v>
      </c>
      <c r="F93" s="184">
        <v>0</v>
      </c>
      <c r="G93" s="184">
        <f t="shared" si="14"/>
        <v>0</v>
      </c>
      <c r="H93" s="184">
        <v>0</v>
      </c>
      <c r="I93" s="184">
        <f t="shared" si="11"/>
        <v>0</v>
      </c>
      <c r="J93" s="184">
        <f t="shared" si="12"/>
        <v>0</v>
      </c>
      <c r="K93" s="184">
        <v>0</v>
      </c>
      <c r="L93" s="184">
        <v>0</v>
      </c>
      <c r="M93" s="184">
        <v>0</v>
      </c>
      <c r="N93" s="184">
        <v>0</v>
      </c>
    </row>
    <row r="94" spans="2:14" x14ac:dyDescent="0.2">
      <c r="B94" s="169" t="s">
        <v>524</v>
      </c>
      <c r="C94" s="184">
        <v>0</v>
      </c>
      <c r="D94" s="184">
        <v>0</v>
      </c>
      <c r="E94" s="184">
        <v>58000</v>
      </c>
      <c r="F94" s="184">
        <v>0</v>
      </c>
      <c r="G94" s="184">
        <f t="shared" si="14"/>
        <v>0</v>
      </c>
      <c r="H94" s="184">
        <v>0</v>
      </c>
      <c r="I94" s="184">
        <f t="shared" si="11"/>
        <v>0</v>
      </c>
      <c r="J94" s="184">
        <f t="shared" si="12"/>
        <v>0</v>
      </c>
      <c r="K94" s="184">
        <v>0</v>
      </c>
      <c r="L94" s="184">
        <v>0</v>
      </c>
      <c r="M94" s="184">
        <v>0</v>
      </c>
      <c r="N94" s="184">
        <v>0</v>
      </c>
    </row>
    <row r="95" spans="2:14" x14ac:dyDescent="0.2">
      <c r="B95" s="169" t="s">
        <v>525</v>
      </c>
      <c r="C95" s="184">
        <v>0</v>
      </c>
      <c r="D95" s="184">
        <v>0</v>
      </c>
      <c r="E95" s="184">
        <v>14872.06</v>
      </c>
      <c r="F95" s="184">
        <v>0</v>
      </c>
      <c r="G95" s="184">
        <f t="shared" si="14"/>
        <v>0</v>
      </c>
      <c r="H95" s="184">
        <v>0</v>
      </c>
      <c r="I95" s="184">
        <f t="shared" si="11"/>
        <v>0</v>
      </c>
      <c r="J95" s="184">
        <f t="shared" si="12"/>
        <v>0</v>
      </c>
      <c r="K95" s="184">
        <v>0</v>
      </c>
      <c r="L95" s="184">
        <v>0</v>
      </c>
      <c r="M95" s="184">
        <v>0</v>
      </c>
      <c r="N95" s="184">
        <v>0</v>
      </c>
    </row>
    <row r="96" spans="2:14" x14ac:dyDescent="0.2">
      <c r="B96" s="169" t="s">
        <v>526</v>
      </c>
      <c r="C96" s="184">
        <v>0</v>
      </c>
      <c r="D96" s="184">
        <v>0</v>
      </c>
      <c r="E96" s="184">
        <v>6200</v>
      </c>
      <c r="F96" s="184">
        <v>0</v>
      </c>
      <c r="G96" s="184">
        <f t="shared" si="14"/>
        <v>0</v>
      </c>
      <c r="H96" s="184">
        <v>0</v>
      </c>
      <c r="I96" s="184">
        <f t="shared" si="11"/>
        <v>0</v>
      </c>
      <c r="J96" s="184">
        <f t="shared" si="12"/>
        <v>0</v>
      </c>
      <c r="K96" s="184">
        <v>0</v>
      </c>
      <c r="L96" s="184">
        <v>0</v>
      </c>
      <c r="M96" s="184">
        <v>0</v>
      </c>
      <c r="N96" s="184">
        <v>0</v>
      </c>
    </row>
    <row r="97" spans="2:14" x14ac:dyDescent="0.2">
      <c r="B97" s="169" t="s">
        <v>527</v>
      </c>
      <c r="C97" s="184">
        <v>0</v>
      </c>
      <c r="D97" s="184">
        <v>0</v>
      </c>
      <c r="E97" s="184">
        <v>0</v>
      </c>
      <c r="F97" s="184">
        <v>0</v>
      </c>
      <c r="G97" s="184">
        <f>+H97</f>
        <v>8100</v>
      </c>
      <c r="H97" s="184">
        <v>8100</v>
      </c>
      <c r="I97" s="184">
        <f t="shared" si="11"/>
        <v>8100</v>
      </c>
      <c r="J97" s="184">
        <f t="shared" si="12"/>
        <v>0</v>
      </c>
      <c r="K97" s="184">
        <v>0</v>
      </c>
      <c r="L97" s="184">
        <v>0</v>
      </c>
      <c r="M97" s="184">
        <v>0</v>
      </c>
      <c r="N97" s="184">
        <v>0</v>
      </c>
    </row>
    <row r="98" spans="2:14" x14ac:dyDescent="0.2">
      <c r="B98" s="169" t="s">
        <v>528</v>
      </c>
      <c r="C98" s="184">
        <v>0</v>
      </c>
      <c r="D98" s="184">
        <v>0</v>
      </c>
      <c r="E98" s="184">
        <v>0</v>
      </c>
      <c r="F98" s="184">
        <v>0</v>
      </c>
      <c r="G98" s="184">
        <f>+H98</f>
        <v>43744.54</v>
      </c>
      <c r="H98" s="184">
        <v>43744.54</v>
      </c>
      <c r="I98" s="184">
        <f t="shared" si="11"/>
        <v>43744.54</v>
      </c>
      <c r="J98" s="184">
        <f t="shared" si="12"/>
        <v>0</v>
      </c>
      <c r="K98" s="184">
        <v>0</v>
      </c>
      <c r="L98" s="184">
        <v>0</v>
      </c>
      <c r="M98" s="184">
        <v>0</v>
      </c>
      <c r="N98" s="184">
        <v>0</v>
      </c>
    </row>
    <row r="99" spans="2:14" x14ac:dyDescent="0.2">
      <c r="B99" s="169" t="s">
        <v>360</v>
      </c>
      <c r="C99" s="184">
        <v>8153.4167736819536</v>
      </c>
      <c r="D99" s="184">
        <v>-140.976773681954</v>
      </c>
      <c r="E99" s="184">
        <v>0</v>
      </c>
      <c r="F99" s="184">
        <v>0</v>
      </c>
      <c r="G99" s="184">
        <f>+H99</f>
        <v>0</v>
      </c>
      <c r="H99" s="184">
        <v>0</v>
      </c>
      <c r="I99" s="184">
        <f t="shared" si="11"/>
        <v>0</v>
      </c>
      <c r="J99" s="184">
        <f t="shared" si="12"/>
        <v>0</v>
      </c>
      <c r="K99" s="184">
        <v>0</v>
      </c>
      <c r="L99" s="184">
        <v>0</v>
      </c>
      <c r="M99" s="184">
        <v>0</v>
      </c>
      <c r="N99" s="184">
        <v>0</v>
      </c>
    </row>
    <row r="100" spans="2:14" x14ac:dyDescent="0.2">
      <c r="B100" s="169" t="s">
        <v>361</v>
      </c>
      <c r="C100" s="184">
        <v>549.71852992335107</v>
      </c>
      <c r="D100" s="184">
        <v>3.7248838057769547</v>
      </c>
      <c r="E100" s="184">
        <v>0</v>
      </c>
      <c r="F100" s="184">
        <v>0</v>
      </c>
      <c r="G100" s="184">
        <f t="shared" ref="G100:G103" si="15">+H100</f>
        <v>0</v>
      </c>
      <c r="H100" s="184">
        <v>0</v>
      </c>
      <c r="I100" s="184">
        <f t="shared" si="11"/>
        <v>0</v>
      </c>
      <c r="J100" s="184">
        <f t="shared" si="12"/>
        <v>0</v>
      </c>
      <c r="K100" s="184">
        <v>0</v>
      </c>
      <c r="L100" s="184">
        <v>0</v>
      </c>
      <c r="M100" s="184">
        <v>0</v>
      </c>
      <c r="N100" s="184">
        <v>0</v>
      </c>
    </row>
    <row r="101" spans="2:14" x14ac:dyDescent="0.2">
      <c r="B101" s="169" t="s">
        <v>484</v>
      </c>
      <c r="C101" s="184">
        <v>0</v>
      </c>
      <c r="D101" s="184">
        <v>31561.663541263941</v>
      </c>
      <c r="E101" s="184">
        <v>0</v>
      </c>
      <c r="F101" s="184">
        <v>0</v>
      </c>
      <c r="G101" s="184">
        <f t="shared" si="15"/>
        <v>0</v>
      </c>
      <c r="H101" s="184">
        <v>0</v>
      </c>
      <c r="I101" s="184">
        <f t="shared" si="11"/>
        <v>0</v>
      </c>
      <c r="J101" s="184">
        <f t="shared" si="12"/>
        <v>0</v>
      </c>
      <c r="K101" s="184">
        <v>0</v>
      </c>
      <c r="L101" s="184">
        <v>0</v>
      </c>
      <c r="M101" s="184">
        <v>0</v>
      </c>
      <c r="N101" s="184">
        <v>0</v>
      </c>
    </row>
    <row r="102" spans="2:14" x14ac:dyDescent="0.2">
      <c r="B102" s="169" t="s">
        <v>362</v>
      </c>
      <c r="C102" s="184">
        <v>0</v>
      </c>
      <c r="D102" s="184">
        <v>629.5</v>
      </c>
      <c r="E102" s="184">
        <v>0</v>
      </c>
      <c r="F102" s="184">
        <v>0</v>
      </c>
      <c r="G102" s="184">
        <f t="shared" si="15"/>
        <v>0</v>
      </c>
      <c r="H102" s="184">
        <v>0</v>
      </c>
      <c r="I102" s="184">
        <f t="shared" si="11"/>
        <v>0</v>
      </c>
      <c r="J102" s="184">
        <f t="shared" si="12"/>
        <v>0</v>
      </c>
      <c r="K102" s="184">
        <v>0</v>
      </c>
      <c r="L102" s="184">
        <v>0</v>
      </c>
      <c r="M102" s="184">
        <v>0</v>
      </c>
      <c r="N102" s="184">
        <v>0</v>
      </c>
    </row>
    <row r="103" spans="2:14" x14ac:dyDescent="0.2">
      <c r="B103" s="169" t="s">
        <v>363</v>
      </c>
      <c r="C103" s="184">
        <v>0</v>
      </c>
      <c r="D103" s="184">
        <v>905.24</v>
      </c>
      <c r="E103" s="184">
        <v>0</v>
      </c>
      <c r="F103" s="184">
        <v>0</v>
      </c>
      <c r="G103" s="184">
        <f t="shared" si="15"/>
        <v>0</v>
      </c>
      <c r="H103" s="184">
        <v>0</v>
      </c>
      <c r="I103" s="184">
        <f t="shared" si="11"/>
        <v>0</v>
      </c>
      <c r="J103" s="184">
        <f t="shared" si="12"/>
        <v>0</v>
      </c>
      <c r="K103" s="184">
        <v>0</v>
      </c>
      <c r="L103" s="184">
        <v>0</v>
      </c>
      <c r="M103" s="184">
        <v>0</v>
      </c>
      <c r="N103" s="184">
        <v>0</v>
      </c>
    </row>
    <row r="104" spans="2:14" x14ac:dyDescent="0.2">
      <c r="B104" s="169" t="s">
        <v>529</v>
      </c>
      <c r="C104" s="184">
        <v>0</v>
      </c>
      <c r="D104" s="184">
        <v>0</v>
      </c>
      <c r="E104" s="184">
        <v>0</v>
      </c>
      <c r="F104" s="184">
        <v>0</v>
      </c>
      <c r="G104" s="184">
        <f>+H104</f>
        <v>685</v>
      </c>
      <c r="H104" s="184">
        <v>685</v>
      </c>
      <c r="I104" s="184">
        <f t="shared" si="11"/>
        <v>685</v>
      </c>
      <c r="J104" s="184">
        <f t="shared" si="12"/>
        <v>0</v>
      </c>
      <c r="K104" s="184">
        <v>0</v>
      </c>
      <c r="L104" s="184">
        <v>0</v>
      </c>
      <c r="M104" s="184">
        <v>0</v>
      </c>
      <c r="N104" s="184">
        <v>0</v>
      </c>
    </row>
    <row r="105" spans="2:14" x14ac:dyDescent="0.2">
      <c r="B105" s="169" t="s">
        <v>530</v>
      </c>
      <c r="C105" s="184">
        <v>0</v>
      </c>
      <c r="D105" s="184">
        <v>0</v>
      </c>
      <c r="E105" s="184">
        <v>102161.11</v>
      </c>
      <c r="F105" s="184">
        <v>0</v>
      </c>
      <c r="G105" s="184">
        <f>+H105</f>
        <v>0</v>
      </c>
      <c r="H105" s="184">
        <v>0</v>
      </c>
      <c r="I105" s="184">
        <f t="shared" si="11"/>
        <v>0</v>
      </c>
      <c r="J105" s="184">
        <f t="shared" si="12"/>
        <v>0</v>
      </c>
      <c r="K105" s="184">
        <v>0</v>
      </c>
      <c r="L105" s="184">
        <v>0</v>
      </c>
      <c r="M105" s="184">
        <v>0</v>
      </c>
      <c r="N105" s="184">
        <v>0</v>
      </c>
    </row>
    <row r="106" spans="2:14" x14ac:dyDescent="0.2">
      <c r="B106" s="169" t="s">
        <v>531</v>
      </c>
      <c r="C106" s="184">
        <v>0</v>
      </c>
      <c r="D106" s="184">
        <v>0</v>
      </c>
      <c r="E106" s="184">
        <v>38622.559999999998</v>
      </c>
      <c r="F106" s="184">
        <v>0</v>
      </c>
      <c r="G106" s="184">
        <f t="shared" ref="G106:G123" si="16">+H106</f>
        <v>0</v>
      </c>
      <c r="H106" s="184">
        <v>0</v>
      </c>
      <c r="I106" s="184">
        <f t="shared" si="11"/>
        <v>0</v>
      </c>
      <c r="J106" s="184">
        <f t="shared" si="12"/>
        <v>0</v>
      </c>
      <c r="K106" s="184">
        <v>0</v>
      </c>
      <c r="L106" s="184">
        <v>0</v>
      </c>
      <c r="M106" s="184">
        <v>0</v>
      </c>
      <c r="N106" s="184">
        <v>0</v>
      </c>
    </row>
    <row r="107" spans="2:14" x14ac:dyDescent="0.2">
      <c r="B107" s="169" t="s">
        <v>300</v>
      </c>
      <c r="C107" s="184">
        <v>0</v>
      </c>
      <c r="D107" s="184">
        <v>0</v>
      </c>
      <c r="E107" s="184">
        <v>259651.31</v>
      </c>
      <c r="F107" s="184">
        <v>0</v>
      </c>
      <c r="G107" s="184">
        <f t="shared" si="16"/>
        <v>0</v>
      </c>
      <c r="H107" s="184">
        <v>0</v>
      </c>
      <c r="I107" s="184">
        <f t="shared" si="11"/>
        <v>0</v>
      </c>
      <c r="J107" s="184">
        <f t="shared" si="12"/>
        <v>0</v>
      </c>
      <c r="K107" s="184">
        <v>0</v>
      </c>
      <c r="L107" s="184">
        <v>0</v>
      </c>
      <c r="M107" s="184">
        <v>0</v>
      </c>
      <c r="N107" s="184">
        <v>0</v>
      </c>
    </row>
    <row r="108" spans="2:14" x14ac:dyDescent="0.2">
      <c r="B108" s="169" t="s">
        <v>301</v>
      </c>
      <c r="C108" s="184">
        <v>0</v>
      </c>
      <c r="D108" s="184">
        <v>1036.1600000000001</v>
      </c>
      <c r="E108" s="184">
        <v>0</v>
      </c>
      <c r="F108" s="184">
        <v>0</v>
      </c>
      <c r="G108" s="184">
        <f t="shared" si="16"/>
        <v>0</v>
      </c>
      <c r="H108" s="184">
        <v>0</v>
      </c>
      <c r="I108" s="184">
        <f t="shared" si="11"/>
        <v>0</v>
      </c>
      <c r="J108" s="184">
        <f t="shared" si="12"/>
        <v>0</v>
      </c>
      <c r="K108" s="184">
        <v>0</v>
      </c>
      <c r="L108" s="184">
        <v>0</v>
      </c>
      <c r="M108" s="184">
        <v>0</v>
      </c>
      <c r="N108" s="184">
        <v>0</v>
      </c>
    </row>
    <row r="109" spans="2:14" x14ac:dyDescent="0.2">
      <c r="B109" s="169" t="s">
        <v>302</v>
      </c>
      <c r="C109" s="184">
        <v>0</v>
      </c>
      <c r="D109" s="184">
        <v>82321.449999999983</v>
      </c>
      <c r="E109" s="184">
        <v>0</v>
      </c>
      <c r="F109" s="184">
        <v>0</v>
      </c>
      <c r="G109" s="184">
        <f t="shared" si="16"/>
        <v>0</v>
      </c>
      <c r="H109" s="184">
        <v>0</v>
      </c>
      <c r="I109" s="184">
        <f t="shared" si="11"/>
        <v>0</v>
      </c>
      <c r="J109" s="184">
        <f t="shared" si="12"/>
        <v>0</v>
      </c>
      <c r="K109" s="184">
        <v>0</v>
      </c>
      <c r="L109" s="184">
        <v>0</v>
      </c>
      <c r="M109" s="184">
        <v>0</v>
      </c>
      <c r="N109" s="184">
        <v>0</v>
      </c>
    </row>
    <row r="110" spans="2:14" x14ac:dyDescent="0.2">
      <c r="B110" s="169" t="s">
        <v>303</v>
      </c>
      <c r="C110" s="184">
        <v>0</v>
      </c>
      <c r="D110" s="184">
        <v>3121</v>
      </c>
      <c r="E110" s="184">
        <v>0</v>
      </c>
      <c r="F110" s="184">
        <v>0</v>
      </c>
      <c r="G110" s="184">
        <f t="shared" si="16"/>
        <v>0</v>
      </c>
      <c r="H110" s="184">
        <v>0</v>
      </c>
      <c r="I110" s="184">
        <f t="shared" si="11"/>
        <v>0</v>
      </c>
      <c r="J110" s="184">
        <f t="shared" si="12"/>
        <v>0</v>
      </c>
      <c r="K110" s="184">
        <v>0</v>
      </c>
      <c r="L110" s="184">
        <v>0</v>
      </c>
      <c r="M110" s="184">
        <v>0</v>
      </c>
      <c r="N110" s="184">
        <v>0</v>
      </c>
    </row>
    <row r="111" spans="2:14" x14ac:dyDescent="0.2">
      <c r="B111" s="169" t="s">
        <v>304</v>
      </c>
      <c r="C111" s="184">
        <v>0</v>
      </c>
      <c r="D111" s="184">
        <v>0</v>
      </c>
      <c r="E111" s="184">
        <v>550200.05000000005</v>
      </c>
      <c r="F111" s="184">
        <v>0</v>
      </c>
      <c r="G111" s="184">
        <f t="shared" si="16"/>
        <v>0</v>
      </c>
      <c r="H111" s="184">
        <v>0</v>
      </c>
      <c r="I111" s="184">
        <f t="shared" si="11"/>
        <v>0</v>
      </c>
      <c r="J111" s="184">
        <f t="shared" si="12"/>
        <v>0</v>
      </c>
      <c r="K111" s="184">
        <v>0</v>
      </c>
      <c r="L111" s="184">
        <v>0</v>
      </c>
      <c r="M111" s="184">
        <v>0</v>
      </c>
      <c r="N111" s="184">
        <v>0</v>
      </c>
    </row>
    <row r="112" spans="2:14" x14ac:dyDescent="0.2">
      <c r="B112" s="169" t="s">
        <v>532</v>
      </c>
      <c r="C112" s="184">
        <v>0</v>
      </c>
      <c r="D112" s="184">
        <v>0</v>
      </c>
      <c r="E112" s="184">
        <v>211089.68</v>
      </c>
      <c r="F112" s="184">
        <v>0</v>
      </c>
      <c r="G112" s="184">
        <f t="shared" si="16"/>
        <v>0</v>
      </c>
      <c r="H112" s="184">
        <v>0</v>
      </c>
      <c r="I112" s="184">
        <f t="shared" si="11"/>
        <v>0</v>
      </c>
      <c r="J112" s="184">
        <f t="shared" si="12"/>
        <v>0</v>
      </c>
      <c r="K112" s="184">
        <v>0</v>
      </c>
      <c r="L112" s="184">
        <v>0</v>
      </c>
      <c r="M112" s="184">
        <v>0</v>
      </c>
      <c r="N112" s="184">
        <v>0</v>
      </c>
    </row>
    <row r="113" spans="2:14" x14ac:dyDescent="0.2">
      <c r="B113" s="169" t="s">
        <v>533</v>
      </c>
      <c r="C113" s="184">
        <v>0</v>
      </c>
      <c r="D113" s="184">
        <v>0</v>
      </c>
      <c r="E113" s="184">
        <v>0</v>
      </c>
      <c r="F113" s="184">
        <v>0</v>
      </c>
      <c r="G113" s="184">
        <f t="shared" si="16"/>
        <v>0</v>
      </c>
      <c r="H113" s="184">
        <v>0</v>
      </c>
      <c r="I113" s="184">
        <f t="shared" si="11"/>
        <v>0</v>
      </c>
      <c r="J113" s="184">
        <f t="shared" si="12"/>
        <v>201632.08</v>
      </c>
      <c r="K113" s="184">
        <v>201632.08</v>
      </c>
      <c r="L113" s="184">
        <v>0</v>
      </c>
      <c r="M113" s="184">
        <v>0</v>
      </c>
      <c r="N113" s="184">
        <v>0</v>
      </c>
    </row>
    <row r="114" spans="2:14" x14ac:dyDescent="0.2">
      <c r="B114" s="169" t="s">
        <v>534</v>
      </c>
      <c r="C114" s="184">
        <v>0</v>
      </c>
      <c r="D114" s="184">
        <v>0</v>
      </c>
      <c r="E114" s="184">
        <v>101546.33</v>
      </c>
      <c r="F114" s="184">
        <v>0</v>
      </c>
      <c r="G114" s="184">
        <f t="shared" si="16"/>
        <v>0</v>
      </c>
      <c r="H114" s="184">
        <v>0</v>
      </c>
      <c r="I114" s="184">
        <f t="shared" si="11"/>
        <v>0</v>
      </c>
      <c r="J114" s="184">
        <f t="shared" si="12"/>
        <v>0</v>
      </c>
      <c r="K114" s="184">
        <v>0</v>
      </c>
      <c r="L114" s="184">
        <v>0</v>
      </c>
      <c r="M114" s="184">
        <v>0</v>
      </c>
      <c r="N114" s="184">
        <v>0</v>
      </c>
    </row>
    <row r="115" spans="2:14" x14ac:dyDescent="0.2">
      <c r="B115" s="169" t="s">
        <v>534</v>
      </c>
      <c r="C115" s="184">
        <v>0</v>
      </c>
      <c r="D115" s="184">
        <v>0</v>
      </c>
      <c r="E115" s="184">
        <v>0</v>
      </c>
      <c r="F115" s="184">
        <v>60985.67</v>
      </c>
      <c r="G115" s="184">
        <f t="shared" si="16"/>
        <v>0</v>
      </c>
      <c r="H115" s="184">
        <v>0</v>
      </c>
      <c r="I115" s="184">
        <f t="shared" si="11"/>
        <v>0</v>
      </c>
      <c r="J115" s="184">
        <f t="shared" si="12"/>
        <v>0</v>
      </c>
      <c r="K115" s="184">
        <v>0</v>
      </c>
      <c r="L115" s="184">
        <v>0</v>
      </c>
      <c r="M115" s="184">
        <v>0</v>
      </c>
      <c r="N115" s="184">
        <v>0</v>
      </c>
    </row>
    <row r="116" spans="2:14" x14ac:dyDescent="0.2">
      <c r="B116" s="169" t="s">
        <v>305</v>
      </c>
      <c r="C116" s="184">
        <v>0</v>
      </c>
      <c r="D116" s="184">
        <v>0</v>
      </c>
      <c r="E116" s="184">
        <v>0</v>
      </c>
      <c r="F116" s="184">
        <v>199940.14</v>
      </c>
      <c r="G116" s="184">
        <f t="shared" si="16"/>
        <v>0</v>
      </c>
      <c r="H116" s="184">
        <v>0</v>
      </c>
      <c r="I116" s="184">
        <f t="shared" ref="I116:I123" si="17">+H116</f>
        <v>0</v>
      </c>
      <c r="J116" s="184">
        <f t="shared" ref="J116:J123" si="18">+K116</f>
        <v>18900</v>
      </c>
      <c r="K116" s="184">
        <v>18900</v>
      </c>
      <c r="L116" s="184">
        <v>0</v>
      </c>
      <c r="M116" s="184">
        <v>0</v>
      </c>
      <c r="N116" s="184">
        <v>0</v>
      </c>
    </row>
    <row r="117" spans="2:14" x14ac:dyDescent="0.2">
      <c r="B117" s="169" t="s">
        <v>306</v>
      </c>
      <c r="C117" s="184">
        <v>0</v>
      </c>
      <c r="D117" s="184">
        <v>0</v>
      </c>
      <c r="E117" s="184">
        <v>0</v>
      </c>
      <c r="F117" s="184">
        <v>167676.69</v>
      </c>
      <c r="G117" s="184">
        <f t="shared" si="16"/>
        <v>0</v>
      </c>
      <c r="H117" s="184">
        <v>0</v>
      </c>
      <c r="I117" s="184">
        <f t="shared" si="17"/>
        <v>0</v>
      </c>
      <c r="J117" s="184">
        <f t="shared" si="18"/>
        <v>0</v>
      </c>
      <c r="K117" s="184">
        <v>0</v>
      </c>
      <c r="L117" s="184">
        <v>0</v>
      </c>
      <c r="M117" s="184">
        <v>0</v>
      </c>
      <c r="N117" s="184">
        <v>0</v>
      </c>
    </row>
    <row r="118" spans="2:14" x14ac:dyDescent="0.2">
      <c r="B118" s="169" t="s">
        <v>307</v>
      </c>
      <c r="C118" s="184">
        <v>0</v>
      </c>
      <c r="D118" s="184">
        <v>0</v>
      </c>
      <c r="E118" s="184">
        <v>0</v>
      </c>
      <c r="F118" s="184">
        <v>0</v>
      </c>
      <c r="G118" s="184">
        <f t="shared" si="16"/>
        <v>0</v>
      </c>
      <c r="H118" s="184">
        <v>0</v>
      </c>
      <c r="I118" s="184">
        <f t="shared" si="17"/>
        <v>0</v>
      </c>
      <c r="J118" s="184">
        <f t="shared" si="18"/>
        <v>20990.14</v>
      </c>
      <c r="K118" s="184">
        <v>20990.14</v>
      </c>
      <c r="L118" s="184">
        <v>0</v>
      </c>
      <c r="M118" s="184">
        <v>0</v>
      </c>
      <c r="N118" s="184">
        <v>0</v>
      </c>
    </row>
    <row r="119" spans="2:14" x14ac:dyDescent="0.2">
      <c r="B119" s="169" t="s">
        <v>308</v>
      </c>
      <c r="C119" s="184">
        <v>0</v>
      </c>
      <c r="D119" s="184">
        <v>0</v>
      </c>
      <c r="E119" s="184">
        <v>0</v>
      </c>
      <c r="F119" s="184">
        <v>0</v>
      </c>
      <c r="G119" s="184">
        <f t="shared" si="16"/>
        <v>0</v>
      </c>
      <c r="H119" s="184">
        <v>0</v>
      </c>
      <c r="I119" s="184">
        <f t="shared" si="17"/>
        <v>0</v>
      </c>
      <c r="J119" s="184">
        <f t="shared" si="18"/>
        <v>23122.080000000002</v>
      </c>
      <c r="K119" s="184">
        <v>23122.080000000002</v>
      </c>
      <c r="L119" s="184">
        <v>0</v>
      </c>
      <c r="M119" s="184">
        <v>0</v>
      </c>
      <c r="N119" s="184">
        <v>0</v>
      </c>
    </row>
    <row r="120" spans="2:14" x14ac:dyDescent="0.2">
      <c r="B120" s="169" t="s">
        <v>309</v>
      </c>
      <c r="C120" s="184">
        <v>0</v>
      </c>
      <c r="D120" s="184">
        <v>0</v>
      </c>
      <c r="E120" s="184">
        <v>0</v>
      </c>
      <c r="F120" s="184">
        <v>0</v>
      </c>
      <c r="G120" s="184">
        <f t="shared" si="16"/>
        <v>0</v>
      </c>
      <c r="H120" s="184">
        <v>0</v>
      </c>
      <c r="I120" s="184">
        <f t="shared" si="17"/>
        <v>0</v>
      </c>
      <c r="J120" s="184">
        <f t="shared" si="18"/>
        <v>100692.7</v>
      </c>
      <c r="K120" s="184">
        <v>100692.7</v>
      </c>
      <c r="L120" s="184">
        <v>0</v>
      </c>
      <c r="M120" s="184">
        <v>0</v>
      </c>
      <c r="N120" s="184">
        <v>0</v>
      </c>
    </row>
    <row r="121" spans="2:14" x14ac:dyDescent="0.2">
      <c r="B121" s="169" t="s">
        <v>485</v>
      </c>
      <c r="C121" s="184">
        <v>0</v>
      </c>
      <c r="D121" s="184">
        <v>0</v>
      </c>
      <c r="E121" s="184">
        <v>0</v>
      </c>
      <c r="F121" s="184">
        <v>0</v>
      </c>
      <c r="G121" s="184">
        <f t="shared" si="16"/>
        <v>0</v>
      </c>
      <c r="H121" s="184">
        <v>0</v>
      </c>
      <c r="I121" s="184">
        <f t="shared" si="17"/>
        <v>0</v>
      </c>
      <c r="J121" s="184">
        <f t="shared" si="18"/>
        <v>25066.639999999999</v>
      </c>
      <c r="K121" s="184">
        <v>25066.639999999999</v>
      </c>
      <c r="L121" s="184">
        <v>0</v>
      </c>
      <c r="M121" s="184">
        <v>0</v>
      </c>
      <c r="N121" s="184">
        <v>0</v>
      </c>
    </row>
    <row r="122" spans="2:14" x14ac:dyDescent="0.2">
      <c r="B122" s="169" t="s">
        <v>486</v>
      </c>
      <c r="C122" s="184">
        <v>0</v>
      </c>
      <c r="D122" s="184">
        <v>0</v>
      </c>
      <c r="E122" s="184">
        <v>0</v>
      </c>
      <c r="F122" s="184">
        <v>0</v>
      </c>
      <c r="G122" s="184">
        <f t="shared" si="16"/>
        <v>0</v>
      </c>
      <c r="H122" s="184">
        <v>0</v>
      </c>
      <c r="I122" s="184">
        <f t="shared" si="17"/>
        <v>0</v>
      </c>
      <c r="J122" s="184">
        <f t="shared" si="18"/>
        <v>0</v>
      </c>
      <c r="K122" s="184">
        <v>0</v>
      </c>
      <c r="L122" s="184">
        <v>50005.35</v>
      </c>
      <c r="M122" s="184">
        <v>0</v>
      </c>
      <c r="N122" s="184">
        <v>0</v>
      </c>
    </row>
    <row r="123" spans="2:14" x14ac:dyDescent="0.2">
      <c r="B123" s="169" t="s">
        <v>310</v>
      </c>
      <c r="C123" s="184">
        <v>0</v>
      </c>
      <c r="D123" s="184">
        <v>0</v>
      </c>
      <c r="E123" s="184">
        <v>0</v>
      </c>
      <c r="F123" s="184">
        <v>0</v>
      </c>
      <c r="G123" s="184">
        <f t="shared" si="16"/>
        <v>0</v>
      </c>
      <c r="H123" s="184">
        <v>0</v>
      </c>
      <c r="I123" s="184">
        <f t="shared" si="17"/>
        <v>0</v>
      </c>
      <c r="J123" s="184">
        <f t="shared" si="18"/>
        <v>0</v>
      </c>
      <c r="K123" s="184">
        <v>0</v>
      </c>
      <c r="L123" s="184">
        <v>0</v>
      </c>
      <c r="M123" s="184">
        <v>0</v>
      </c>
      <c r="N123" s="184">
        <v>61469.72</v>
      </c>
    </row>
    <row r="124" spans="2:14" x14ac:dyDescent="0.2">
      <c r="B124" s="173" t="s">
        <v>311</v>
      </c>
      <c r="C124" s="241">
        <v>0</v>
      </c>
      <c r="D124" s="241">
        <v>0</v>
      </c>
      <c r="E124" s="241">
        <v>0</v>
      </c>
      <c r="F124" s="241">
        <v>0</v>
      </c>
      <c r="G124" s="241">
        <f>+H124</f>
        <v>0</v>
      </c>
      <c r="H124" s="241">
        <v>0</v>
      </c>
      <c r="I124" s="241">
        <f>+H124</f>
        <v>0</v>
      </c>
      <c r="J124" s="241">
        <f>+K124</f>
        <v>0</v>
      </c>
      <c r="K124" s="241">
        <v>0</v>
      </c>
      <c r="L124" s="241">
        <v>0</v>
      </c>
      <c r="M124" s="241">
        <v>0</v>
      </c>
      <c r="N124" s="241">
        <v>0</v>
      </c>
    </row>
    <row r="125" spans="2:14" x14ac:dyDescent="0.2">
      <c r="B125" s="31" t="s">
        <v>312</v>
      </c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  <c r="N125" s="239"/>
    </row>
    <row r="126" spans="2:14" x14ac:dyDescent="0.2">
      <c r="B126" s="172" t="s">
        <v>313</v>
      </c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</row>
    <row r="127" spans="2:14" x14ac:dyDescent="0.2">
      <c r="B127" s="225" t="s">
        <v>314</v>
      </c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</row>
    <row r="128" spans="2:14" x14ac:dyDescent="0.2">
      <c r="B128" s="227" t="s">
        <v>315</v>
      </c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</row>
    <row r="129" spans="2:14" x14ac:dyDescent="0.2">
      <c r="B129" s="228" t="s">
        <v>396</v>
      </c>
      <c r="C129" s="246">
        <v>0</v>
      </c>
      <c r="D129" s="246">
        <v>0</v>
      </c>
      <c r="E129" s="246">
        <v>0</v>
      </c>
      <c r="F129" s="246">
        <v>0</v>
      </c>
      <c r="G129" s="246">
        <v>0</v>
      </c>
      <c r="H129" s="246">
        <v>45088507.57</v>
      </c>
      <c r="I129" s="246">
        <v>83664219.009000003</v>
      </c>
      <c r="J129" s="246">
        <f t="shared" ref="J129" si="19">+K129</f>
        <v>38575711.439000003</v>
      </c>
      <c r="K129" s="246">
        <v>38575711.439000003</v>
      </c>
      <c r="L129" s="246">
        <v>0</v>
      </c>
      <c r="M129" s="246">
        <v>0</v>
      </c>
      <c r="N129" s="246">
        <v>0</v>
      </c>
    </row>
    <row r="130" spans="2:14" x14ac:dyDescent="0.2">
      <c r="B130" s="228" t="s">
        <v>397</v>
      </c>
      <c r="C130" s="246">
        <v>0</v>
      </c>
      <c r="D130" s="246">
        <v>0</v>
      </c>
      <c r="E130" s="246">
        <v>0</v>
      </c>
      <c r="F130" s="246">
        <v>0</v>
      </c>
      <c r="G130" s="246">
        <v>0</v>
      </c>
      <c r="H130" s="246">
        <v>5862073.25</v>
      </c>
      <c r="I130" s="246">
        <f>+H130</f>
        <v>5862073.25</v>
      </c>
      <c r="J130" s="246">
        <f>+K130</f>
        <v>0</v>
      </c>
      <c r="K130" s="246">
        <v>0</v>
      </c>
      <c r="L130" s="246">
        <v>0</v>
      </c>
      <c r="M130" s="246">
        <v>0</v>
      </c>
      <c r="N130" s="246">
        <v>0</v>
      </c>
    </row>
    <row r="131" spans="2:14" x14ac:dyDescent="0.2">
      <c r="B131" s="228" t="s">
        <v>398</v>
      </c>
      <c r="C131" s="246">
        <v>0</v>
      </c>
      <c r="D131" s="246">
        <v>0</v>
      </c>
      <c r="E131" s="246">
        <v>0</v>
      </c>
      <c r="F131" s="246">
        <v>0</v>
      </c>
      <c r="G131" s="246">
        <v>0</v>
      </c>
      <c r="H131" s="246">
        <v>2745510.86</v>
      </c>
      <c r="I131" s="246">
        <f>+H131</f>
        <v>2745510.86</v>
      </c>
      <c r="J131" s="246">
        <f t="shared" ref="J131:J168" si="20">+K131</f>
        <v>0</v>
      </c>
      <c r="K131" s="246">
        <v>0</v>
      </c>
      <c r="L131" s="246">
        <v>0</v>
      </c>
      <c r="M131" s="246">
        <v>0</v>
      </c>
      <c r="N131" s="246">
        <v>0</v>
      </c>
    </row>
    <row r="132" spans="2:14" x14ac:dyDescent="0.2">
      <c r="B132" s="228" t="s">
        <v>399</v>
      </c>
      <c r="C132" s="246">
        <v>0</v>
      </c>
      <c r="D132" s="246">
        <v>0</v>
      </c>
      <c r="E132" s="246">
        <v>0</v>
      </c>
      <c r="F132" s="246">
        <v>0</v>
      </c>
      <c r="G132" s="246">
        <v>0</v>
      </c>
      <c r="H132" s="268">
        <v>3679489.4045000002</v>
      </c>
      <c r="I132" s="246">
        <f>+H132</f>
        <v>3679489.4045000002</v>
      </c>
      <c r="J132" s="246">
        <f t="shared" si="20"/>
        <v>0</v>
      </c>
      <c r="K132" s="246">
        <v>0</v>
      </c>
      <c r="L132" s="246">
        <v>0</v>
      </c>
      <c r="M132" s="246">
        <v>0</v>
      </c>
      <c r="N132" s="246">
        <v>0</v>
      </c>
    </row>
    <row r="133" spans="2:14" x14ac:dyDescent="0.2">
      <c r="B133" s="228" t="s">
        <v>400</v>
      </c>
      <c r="C133" s="246">
        <v>0</v>
      </c>
      <c r="D133" s="246">
        <v>0</v>
      </c>
      <c r="E133" s="246">
        <v>0</v>
      </c>
      <c r="F133" s="246">
        <v>0</v>
      </c>
      <c r="G133" s="246">
        <f>+H133</f>
        <v>0</v>
      </c>
      <c r="H133" s="246">
        <v>0</v>
      </c>
      <c r="I133" s="246">
        <f>+H133</f>
        <v>0</v>
      </c>
      <c r="J133" s="246">
        <v>0</v>
      </c>
      <c r="K133" s="246">
        <v>1411155.2385</v>
      </c>
      <c r="L133" s="246">
        <v>0</v>
      </c>
      <c r="M133" s="246">
        <v>0</v>
      </c>
      <c r="N133" s="246">
        <v>0</v>
      </c>
    </row>
    <row r="134" spans="2:14" x14ac:dyDescent="0.2">
      <c r="B134" s="228" t="s">
        <v>401</v>
      </c>
      <c r="C134" s="246">
        <v>0</v>
      </c>
      <c r="D134" s="246">
        <v>0</v>
      </c>
      <c r="E134" s="246">
        <v>0</v>
      </c>
      <c r="F134" s="246">
        <v>0</v>
      </c>
      <c r="G134" s="246">
        <f t="shared" ref="G134:G164" si="21">+H134</f>
        <v>0</v>
      </c>
      <c r="H134" s="246">
        <v>0</v>
      </c>
      <c r="I134" s="246">
        <f t="shared" ref="I134:I206" si="22">+H134</f>
        <v>0</v>
      </c>
      <c r="J134" s="246">
        <v>0</v>
      </c>
      <c r="K134" s="246">
        <v>1601984.6972500002</v>
      </c>
      <c r="L134" s="246">
        <v>0</v>
      </c>
      <c r="M134" s="246">
        <v>0</v>
      </c>
      <c r="N134" s="246">
        <v>0</v>
      </c>
    </row>
    <row r="135" spans="2:14" x14ac:dyDescent="0.2">
      <c r="B135" s="228" t="s">
        <v>402</v>
      </c>
      <c r="C135" s="246">
        <v>0</v>
      </c>
      <c r="D135" s="246">
        <v>0</v>
      </c>
      <c r="E135" s="246">
        <v>0</v>
      </c>
      <c r="F135" s="246">
        <v>0</v>
      </c>
      <c r="G135" s="246">
        <f t="shared" si="21"/>
        <v>0</v>
      </c>
      <c r="H135" s="246">
        <v>0</v>
      </c>
      <c r="I135" s="246">
        <f t="shared" si="22"/>
        <v>0</v>
      </c>
      <c r="J135" s="246">
        <v>0</v>
      </c>
      <c r="K135" s="246">
        <v>19605656.010750003</v>
      </c>
      <c r="L135" s="246">
        <v>0</v>
      </c>
      <c r="M135" s="246">
        <v>0</v>
      </c>
      <c r="N135" s="246">
        <v>0</v>
      </c>
    </row>
    <row r="136" spans="2:14" x14ac:dyDescent="0.2">
      <c r="B136" s="228" t="s">
        <v>403</v>
      </c>
      <c r="C136" s="246">
        <v>0</v>
      </c>
      <c r="D136" s="246">
        <v>0</v>
      </c>
      <c r="E136" s="246">
        <v>0</v>
      </c>
      <c r="F136" s="246">
        <v>0</v>
      </c>
      <c r="G136" s="246">
        <f t="shared" si="21"/>
        <v>0</v>
      </c>
      <c r="H136" s="246">
        <v>0</v>
      </c>
      <c r="I136" s="246">
        <f t="shared" si="22"/>
        <v>0</v>
      </c>
      <c r="J136" s="246">
        <v>0</v>
      </c>
      <c r="K136" s="246">
        <v>11713225.54325</v>
      </c>
      <c r="L136" s="246">
        <v>0</v>
      </c>
      <c r="M136" s="246">
        <v>0</v>
      </c>
      <c r="N136" s="246">
        <v>0</v>
      </c>
    </row>
    <row r="137" spans="2:14" x14ac:dyDescent="0.2">
      <c r="B137" s="228" t="s">
        <v>404</v>
      </c>
      <c r="C137" s="246">
        <v>0</v>
      </c>
      <c r="D137" s="246">
        <v>0</v>
      </c>
      <c r="E137" s="246">
        <v>0</v>
      </c>
      <c r="F137" s="246">
        <v>0</v>
      </c>
      <c r="G137" s="246">
        <f t="shared" si="21"/>
        <v>0</v>
      </c>
      <c r="H137" s="246">
        <v>0</v>
      </c>
      <c r="I137" s="246">
        <f t="shared" si="22"/>
        <v>0</v>
      </c>
      <c r="J137" s="246">
        <v>0</v>
      </c>
      <c r="K137" s="246">
        <v>23400167.308750004</v>
      </c>
      <c r="L137" s="246">
        <v>0</v>
      </c>
      <c r="M137" s="246">
        <v>0</v>
      </c>
      <c r="N137" s="246">
        <v>0</v>
      </c>
    </row>
    <row r="138" spans="2:14" x14ac:dyDescent="0.2">
      <c r="B138" s="228" t="s">
        <v>405</v>
      </c>
      <c r="C138" s="246">
        <v>0</v>
      </c>
      <c r="D138" s="246">
        <v>0</v>
      </c>
      <c r="E138" s="246">
        <v>0</v>
      </c>
      <c r="F138" s="246">
        <v>0</v>
      </c>
      <c r="G138" s="246">
        <f t="shared" si="21"/>
        <v>0</v>
      </c>
      <c r="H138" s="246">
        <v>0</v>
      </c>
      <c r="I138" s="246">
        <f t="shared" si="22"/>
        <v>0</v>
      </c>
      <c r="J138" s="246">
        <v>0</v>
      </c>
      <c r="K138" s="246">
        <v>33208181.289500006</v>
      </c>
      <c r="L138" s="246">
        <v>0</v>
      </c>
      <c r="M138" s="246">
        <v>0</v>
      </c>
      <c r="N138" s="246">
        <v>0</v>
      </c>
    </row>
    <row r="139" spans="2:14" x14ac:dyDescent="0.2">
      <c r="B139" s="228" t="s">
        <v>406</v>
      </c>
      <c r="C139" s="246">
        <v>0</v>
      </c>
      <c r="D139" s="246">
        <v>0</v>
      </c>
      <c r="E139" s="246">
        <v>0</v>
      </c>
      <c r="F139" s="246">
        <v>0</v>
      </c>
      <c r="G139" s="246">
        <f t="shared" si="21"/>
        <v>0</v>
      </c>
      <c r="H139" s="246">
        <v>0</v>
      </c>
      <c r="I139" s="246">
        <f t="shared" si="22"/>
        <v>0</v>
      </c>
      <c r="J139" s="246">
        <v>0</v>
      </c>
      <c r="K139" s="246">
        <v>1491958.125</v>
      </c>
      <c r="L139" s="246">
        <v>0</v>
      </c>
      <c r="M139" s="246">
        <v>0</v>
      </c>
      <c r="N139" s="246">
        <v>0</v>
      </c>
    </row>
    <row r="140" spans="2:14" x14ac:dyDescent="0.2">
      <c r="B140" s="228" t="s">
        <v>407</v>
      </c>
      <c r="C140" s="246">
        <v>0</v>
      </c>
      <c r="D140" s="246">
        <v>0</v>
      </c>
      <c r="E140" s="246">
        <v>0</v>
      </c>
      <c r="F140" s="246">
        <v>0</v>
      </c>
      <c r="G140" s="246">
        <f t="shared" si="21"/>
        <v>0</v>
      </c>
      <c r="H140" s="246">
        <v>0</v>
      </c>
      <c r="I140" s="246">
        <f t="shared" si="22"/>
        <v>0</v>
      </c>
      <c r="J140" s="246">
        <v>0</v>
      </c>
      <c r="K140" s="246">
        <v>25935168.815500002</v>
      </c>
      <c r="L140" s="246">
        <v>0</v>
      </c>
      <c r="M140" s="246">
        <v>0</v>
      </c>
      <c r="N140" s="246">
        <v>0</v>
      </c>
    </row>
    <row r="141" spans="2:14" x14ac:dyDescent="0.2">
      <c r="B141" s="228" t="s">
        <v>408</v>
      </c>
      <c r="C141" s="246">
        <v>0</v>
      </c>
      <c r="D141" s="246">
        <v>0</v>
      </c>
      <c r="E141" s="246">
        <v>0</v>
      </c>
      <c r="F141" s="246">
        <v>0</v>
      </c>
      <c r="G141" s="246">
        <f t="shared" si="21"/>
        <v>0</v>
      </c>
      <c r="H141" s="246">
        <v>0</v>
      </c>
      <c r="I141" s="246">
        <f t="shared" si="22"/>
        <v>0</v>
      </c>
      <c r="J141" s="246">
        <v>0</v>
      </c>
      <c r="K141" s="246">
        <v>4550134.5977499997</v>
      </c>
      <c r="L141" s="246">
        <v>0</v>
      </c>
      <c r="M141" s="246">
        <v>0</v>
      </c>
      <c r="N141" s="246">
        <v>0</v>
      </c>
    </row>
    <row r="142" spans="2:14" x14ac:dyDescent="0.2">
      <c r="B142" s="228" t="s">
        <v>409</v>
      </c>
      <c r="C142" s="246">
        <v>0</v>
      </c>
      <c r="D142" s="246">
        <v>0</v>
      </c>
      <c r="E142" s="246">
        <v>0</v>
      </c>
      <c r="F142" s="246">
        <v>0</v>
      </c>
      <c r="G142" s="246">
        <f t="shared" si="21"/>
        <v>0</v>
      </c>
      <c r="H142" s="246">
        <v>0</v>
      </c>
      <c r="I142" s="246">
        <f t="shared" si="22"/>
        <v>0</v>
      </c>
      <c r="J142" s="246">
        <v>0</v>
      </c>
      <c r="K142" s="246">
        <v>1716404.3155</v>
      </c>
      <c r="L142" s="246">
        <v>0</v>
      </c>
      <c r="M142" s="246">
        <v>0</v>
      </c>
      <c r="N142" s="246">
        <v>0</v>
      </c>
    </row>
    <row r="143" spans="2:14" x14ac:dyDescent="0.2">
      <c r="B143" s="228" t="s">
        <v>410</v>
      </c>
      <c r="C143" s="246">
        <v>0</v>
      </c>
      <c r="D143" s="246">
        <v>0</v>
      </c>
      <c r="E143" s="246">
        <v>0</v>
      </c>
      <c r="F143" s="246">
        <v>0</v>
      </c>
      <c r="G143" s="246">
        <f t="shared" si="21"/>
        <v>0</v>
      </c>
      <c r="H143" s="246">
        <v>0</v>
      </c>
      <c r="I143" s="246">
        <f t="shared" si="22"/>
        <v>0</v>
      </c>
      <c r="J143" s="246">
        <v>0</v>
      </c>
      <c r="K143" s="246">
        <v>1044949.892</v>
      </c>
      <c r="L143" s="246">
        <v>0</v>
      </c>
      <c r="M143" s="246">
        <v>0</v>
      </c>
      <c r="N143" s="246">
        <v>0</v>
      </c>
    </row>
    <row r="144" spans="2:14" x14ac:dyDescent="0.2">
      <c r="B144" s="228" t="s">
        <v>411</v>
      </c>
      <c r="C144" s="246">
        <v>0</v>
      </c>
      <c r="D144" s="246">
        <v>0</v>
      </c>
      <c r="E144" s="246">
        <v>0</v>
      </c>
      <c r="F144" s="246">
        <v>0</v>
      </c>
      <c r="G144" s="246">
        <f t="shared" si="21"/>
        <v>0</v>
      </c>
      <c r="H144" s="246">
        <v>0</v>
      </c>
      <c r="I144" s="246">
        <f t="shared" si="22"/>
        <v>0</v>
      </c>
      <c r="J144" s="246">
        <v>0</v>
      </c>
      <c r="K144" s="246">
        <v>2216573.8735000002</v>
      </c>
      <c r="L144" s="246">
        <v>0</v>
      </c>
      <c r="M144" s="246">
        <v>0</v>
      </c>
      <c r="N144" s="246">
        <v>0</v>
      </c>
    </row>
    <row r="145" spans="2:14" x14ac:dyDescent="0.2">
      <c r="B145" s="228" t="s">
        <v>412</v>
      </c>
      <c r="C145" s="246">
        <v>0</v>
      </c>
      <c r="D145" s="246">
        <v>0</v>
      </c>
      <c r="E145" s="246">
        <v>0</v>
      </c>
      <c r="F145" s="246">
        <v>0</v>
      </c>
      <c r="G145" s="246">
        <f t="shared" si="21"/>
        <v>0</v>
      </c>
      <c r="H145" s="246">
        <v>0</v>
      </c>
      <c r="I145" s="246">
        <f t="shared" si="22"/>
        <v>0</v>
      </c>
      <c r="J145" s="246">
        <v>0</v>
      </c>
      <c r="K145" s="246">
        <v>178172.48925000001</v>
      </c>
      <c r="L145" s="246">
        <v>0</v>
      </c>
      <c r="M145" s="246">
        <v>0</v>
      </c>
      <c r="N145" s="246">
        <v>0</v>
      </c>
    </row>
    <row r="146" spans="2:14" x14ac:dyDescent="0.2">
      <c r="B146" s="228" t="s">
        <v>413</v>
      </c>
      <c r="C146" s="246">
        <v>0</v>
      </c>
      <c r="D146" s="246">
        <v>0</v>
      </c>
      <c r="E146" s="246">
        <v>0</v>
      </c>
      <c r="F146" s="246">
        <v>0</v>
      </c>
      <c r="G146" s="246">
        <f t="shared" si="21"/>
        <v>0</v>
      </c>
      <c r="H146" s="246">
        <v>0</v>
      </c>
      <c r="I146" s="246">
        <f t="shared" si="22"/>
        <v>0</v>
      </c>
      <c r="J146" s="246">
        <v>0</v>
      </c>
      <c r="K146" s="246">
        <v>530108.55800000008</v>
      </c>
      <c r="L146" s="246">
        <v>0</v>
      </c>
      <c r="M146" s="246">
        <v>0</v>
      </c>
      <c r="N146" s="246">
        <v>0</v>
      </c>
    </row>
    <row r="147" spans="2:14" x14ac:dyDescent="0.2">
      <c r="B147" s="228" t="s">
        <v>414</v>
      </c>
      <c r="C147" s="246">
        <v>0</v>
      </c>
      <c r="D147" s="246">
        <v>0</v>
      </c>
      <c r="E147" s="246">
        <v>0</v>
      </c>
      <c r="F147" s="246">
        <v>0</v>
      </c>
      <c r="G147" s="246">
        <f t="shared" si="21"/>
        <v>0</v>
      </c>
      <c r="H147" s="246">
        <v>0</v>
      </c>
      <c r="I147" s="246">
        <f t="shared" si="22"/>
        <v>0</v>
      </c>
      <c r="J147" s="246">
        <v>0</v>
      </c>
      <c r="K147" s="246">
        <v>879234.88100000005</v>
      </c>
      <c r="L147" s="246">
        <v>0</v>
      </c>
      <c r="M147" s="246">
        <v>0</v>
      </c>
      <c r="N147" s="246">
        <v>0</v>
      </c>
    </row>
    <row r="148" spans="2:14" x14ac:dyDescent="0.2">
      <c r="B148" s="228" t="s">
        <v>415</v>
      </c>
      <c r="C148" s="246">
        <v>0</v>
      </c>
      <c r="D148" s="246">
        <v>0</v>
      </c>
      <c r="E148" s="246">
        <v>0</v>
      </c>
      <c r="F148" s="246">
        <v>0</v>
      </c>
      <c r="G148" s="246">
        <f t="shared" si="21"/>
        <v>0</v>
      </c>
      <c r="H148" s="246">
        <v>0</v>
      </c>
      <c r="I148" s="246">
        <f t="shared" si="22"/>
        <v>0</v>
      </c>
      <c r="J148" s="246">
        <v>0</v>
      </c>
      <c r="K148" s="246">
        <v>2199357.503</v>
      </c>
      <c r="L148" s="246">
        <v>0</v>
      </c>
      <c r="M148" s="246">
        <v>0</v>
      </c>
      <c r="N148" s="246">
        <v>0</v>
      </c>
    </row>
    <row r="149" spans="2:14" x14ac:dyDescent="0.2">
      <c r="B149" s="227" t="s">
        <v>317</v>
      </c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</row>
    <row r="150" spans="2:14" x14ac:dyDescent="0.2">
      <c r="B150" s="228" t="s">
        <v>535</v>
      </c>
      <c r="C150" s="246">
        <v>0</v>
      </c>
      <c r="D150" s="246">
        <v>0</v>
      </c>
      <c r="E150" s="246">
        <v>10600000</v>
      </c>
      <c r="F150" s="246">
        <v>0</v>
      </c>
      <c r="G150" s="246">
        <f t="shared" si="21"/>
        <v>0</v>
      </c>
      <c r="H150" s="246">
        <v>0</v>
      </c>
      <c r="I150" s="246">
        <f t="shared" si="22"/>
        <v>0</v>
      </c>
      <c r="J150" s="246">
        <f t="shared" si="20"/>
        <v>0</v>
      </c>
      <c r="K150" s="246">
        <v>0</v>
      </c>
      <c r="L150" s="246">
        <v>0</v>
      </c>
      <c r="M150" s="246">
        <v>0</v>
      </c>
      <c r="N150" s="246">
        <v>0</v>
      </c>
    </row>
    <row r="151" spans="2:14" x14ac:dyDescent="0.2">
      <c r="B151" s="228" t="s">
        <v>536</v>
      </c>
      <c r="C151" s="246">
        <v>0</v>
      </c>
      <c r="D151" s="246">
        <v>0</v>
      </c>
      <c r="E151" s="246">
        <v>505222</v>
      </c>
      <c r="F151" s="246">
        <v>0</v>
      </c>
      <c r="G151" s="246">
        <f t="shared" si="21"/>
        <v>0</v>
      </c>
      <c r="H151" s="246">
        <v>0</v>
      </c>
      <c r="I151" s="246">
        <f t="shared" si="22"/>
        <v>0</v>
      </c>
      <c r="J151" s="246">
        <f t="shared" si="20"/>
        <v>0</v>
      </c>
      <c r="K151" s="246">
        <v>0</v>
      </c>
      <c r="L151" s="246">
        <v>0</v>
      </c>
      <c r="M151" s="246">
        <v>0</v>
      </c>
      <c r="N151" s="246">
        <v>0</v>
      </c>
    </row>
    <row r="152" spans="2:14" x14ac:dyDescent="0.2">
      <c r="B152" s="228" t="s">
        <v>537</v>
      </c>
      <c r="C152" s="246">
        <v>0</v>
      </c>
      <c r="D152" s="246">
        <v>0</v>
      </c>
      <c r="E152" s="246">
        <v>809157.95142857148</v>
      </c>
      <c r="F152" s="246">
        <v>0</v>
      </c>
      <c r="G152" s="246">
        <f t="shared" si="21"/>
        <v>0</v>
      </c>
      <c r="H152" s="246">
        <v>0</v>
      </c>
      <c r="I152" s="246">
        <f t="shared" si="22"/>
        <v>0</v>
      </c>
      <c r="J152" s="246">
        <f t="shared" si="20"/>
        <v>0</v>
      </c>
      <c r="K152" s="246">
        <v>0</v>
      </c>
      <c r="L152" s="246">
        <v>0</v>
      </c>
      <c r="M152" s="246">
        <v>0</v>
      </c>
      <c r="N152" s="246">
        <v>0</v>
      </c>
    </row>
    <row r="153" spans="2:14" x14ac:dyDescent="0.2">
      <c r="B153" s="228" t="s">
        <v>538</v>
      </c>
      <c r="C153" s="246">
        <v>0</v>
      </c>
      <c r="D153" s="246">
        <v>0</v>
      </c>
      <c r="E153" s="246">
        <v>2022894.8785714288</v>
      </c>
      <c r="F153" s="246">
        <v>0</v>
      </c>
      <c r="G153" s="246">
        <f t="shared" si="21"/>
        <v>0</v>
      </c>
      <c r="H153" s="246">
        <v>0</v>
      </c>
      <c r="I153" s="246">
        <f t="shared" si="22"/>
        <v>0</v>
      </c>
      <c r="J153" s="246">
        <f t="shared" si="20"/>
        <v>0</v>
      </c>
      <c r="K153" s="246">
        <v>0</v>
      </c>
      <c r="L153" s="246">
        <v>0</v>
      </c>
      <c r="M153" s="246">
        <v>0</v>
      </c>
      <c r="N153" s="246">
        <v>0</v>
      </c>
    </row>
    <row r="154" spans="2:14" x14ac:dyDescent="0.2">
      <c r="B154" s="228" t="s">
        <v>539</v>
      </c>
      <c r="C154" s="246">
        <v>0</v>
      </c>
      <c r="D154" s="246">
        <v>0</v>
      </c>
      <c r="E154" s="246">
        <v>0</v>
      </c>
      <c r="F154" s="246">
        <v>404300</v>
      </c>
      <c r="G154" s="246">
        <f t="shared" si="21"/>
        <v>0</v>
      </c>
      <c r="H154" s="246">
        <v>0</v>
      </c>
      <c r="I154" s="246">
        <f t="shared" si="22"/>
        <v>0</v>
      </c>
      <c r="J154" s="246">
        <f t="shared" si="20"/>
        <v>0</v>
      </c>
      <c r="K154" s="246">
        <v>0</v>
      </c>
      <c r="L154" s="246">
        <v>0</v>
      </c>
      <c r="M154" s="246">
        <v>0</v>
      </c>
      <c r="N154" s="246">
        <v>0</v>
      </c>
    </row>
    <row r="155" spans="2:14" x14ac:dyDescent="0.2">
      <c r="B155" s="228" t="s">
        <v>299</v>
      </c>
      <c r="C155" s="246">
        <v>0</v>
      </c>
      <c r="D155" s="246">
        <v>0</v>
      </c>
      <c r="E155" s="246">
        <v>0</v>
      </c>
      <c r="F155" s="246">
        <v>943012</v>
      </c>
      <c r="G155" s="246">
        <f t="shared" si="21"/>
        <v>0</v>
      </c>
      <c r="H155" s="246">
        <v>0</v>
      </c>
      <c r="I155" s="246">
        <f t="shared" si="22"/>
        <v>0</v>
      </c>
      <c r="J155" s="246">
        <f t="shared" si="20"/>
        <v>0</v>
      </c>
      <c r="K155" s="246">
        <v>0</v>
      </c>
      <c r="L155" s="246">
        <v>0</v>
      </c>
      <c r="M155" s="246">
        <v>0</v>
      </c>
      <c r="N155" s="246">
        <v>0</v>
      </c>
    </row>
    <row r="156" spans="2:14" x14ac:dyDescent="0.2">
      <c r="B156" s="228" t="s">
        <v>535</v>
      </c>
      <c r="C156" s="246">
        <v>0</v>
      </c>
      <c r="D156" s="246">
        <v>0</v>
      </c>
      <c r="E156" s="246">
        <v>0</v>
      </c>
      <c r="F156" s="246">
        <v>10600000</v>
      </c>
      <c r="G156" s="246">
        <f t="shared" si="21"/>
        <v>0</v>
      </c>
      <c r="H156" s="246">
        <v>0</v>
      </c>
      <c r="I156" s="246">
        <f t="shared" si="22"/>
        <v>0</v>
      </c>
      <c r="J156" s="246">
        <f t="shared" si="20"/>
        <v>0</v>
      </c>
      <c r="K156" s="246">
        <v>0</v>
      </c>
      <c r="L156" s="246">
        <v>0</v>
      </c>
      <c r="M156" s="246">
        <v>0</v>
      </c>
      <c r="N156" s="246">
        <v>0</v>
      </c>
    </row>
    <row r="157" spans="2:14" x14ac:dyDescent="0.2">
      <c r="B157" s="228" t="s">
        <v>540</v>
      </c>
      <c r="C157" s="246">
        <v>0</v>
      </c>
      <c r="D157" s="246">
        <v>0</v>
      </c>
      <c r="E157" s="246">
        <v>0</v>
      </c>
      <c r="F157" s="246">
        <v>46474.58</v>
      </c>
      <c r="G157" s="246">
        <f t="shared" si="21"/>
        <v>0</v>
      </c>
      <c r="H157" s="246">
        <v>0</v>
      </c>
      <c r="I157" s="246">
        <f t="shared" si="22"/>
        <v>0</v>
      </c>
      <c r="J157" s="246">
        <f t="shared" si="20"/>
        <v>0</v>
      </c>
      <c r="K157" s="246">
        <v>0</v>
      </c>
      <c r="L157" s="246">
        <v>0</v>
      </c>
      <c r="M157" s="246">
        <v>0</v>
      </c>
      <c r="N157" s="246">
        <v>0</v>
      </c>
    </row>
    <row r="158" spans="2:14" x14ac:dyDescent="0.2">
      <c r="B158" s="228" t="s">
        <v>541</v>
      </c>
      <c r="C158" s="246">
        <v>0</v>
      </c>
      <c r="D158" s="246">
        <v>0</v>
      </c>
      <c r="E158" s="246">
        <v>0</v>
      </c>
      <c r="F158" s="246">
        <v>50830.51</v>
      </c>
      <c r="G158" s="246">
        <f t="shared" si="21"/>
        <v>0</v>
      </c>
      <c r="H158" s="246">
        <v>0</v>
      </c>
      <c r="I158" s="246">
        <f t="shared" si="22"/>
        <v>0</v>
      </c>
      <c r="J158" s="246">
        <f t="shared" si="20"/>
        <v>0</v>
      </c>
      <c r="K158" s="246">
        <v>0</v>
      </c>
      <c r="L158" s="246">
        <v>0</v>
      </c>
      <c r="M158" s="246">
        <v>0</v>
      </c>
      <c r="N158" s="246">
        <v>0</v>
      </c>
    </row>
    <row r="159" spans="2:14" x14ac:dyDescent="0.2">
      <c r="B159" s="228" t="s">
        <v>542</v>
      </c>
      <c r="C159" s="246">
        <v>0</v>
      </c>
      <c r="D159" s="246">
        <v>0</v>
      </c>
      <c r="E159" s="246">
        <v>0</v>
      </c>
      <c r="F159" s="246">
        <v>83428.539999999994</v>
      </c>
      <c r="G159" s="246">
        <f t="shared" si="21"/>
        <v>0</v>
      </c>
      <c r="H159" s="246">
        <v>0</v>
      </c>
      <c r="I159" s="246">
        <f t="shared" si="22"/>
        <v>0</v>
      </c>
      <c r="J159" s="246">
        <f t="shared" si="20"/>
        <v>0</v>
      </c>
      <c r="K159" s="246">
        <v>0</v>
      </c>
      <c r="L159" s="246">
        <v>0</v>
      </c>
      <c r="M159" s="246">
        <v>0</v>
      </c>
      <c r="N159" s="246">
        <v>0</v>
      </c>
    </row>
    <row r="160" spans="2:14" x14ac:dyDescent="0.2">
      <c r="B160" s="228" t="s">
        <v>543</v>
      </c>
      <c r="C160" s="246">
        <v>0</v>
      </c>
      <c r="D160" s="246">
        <v>0</v>
      </c>
      <c r="E160" s="246">
        <v>0</v>
      </c>
      <c r="F160" s="246">
        <v>120714.68</v>
      </c>
      <c r="G160" s="246">
        <f t="shared" si="21"/>
        <v>0</v>
      </c>
      <c r="H160" s="246">
        <v>0</v>
      </c>
      <c r="I160" s="246">
        <f t="shared" si="22"/>
        <v>0</v>
      </c>
      <c r="J160" s="246">
        <f t="shared" si="20"/>
        <v>0</v>
      </c>
      <c r="K160" s="246">
        <v>0</v>
      </c>
      <c r="L160" s="246">
        <v>0</v>
      </c>
      <c r="M160" s="246">
        <v>0</v>
      </c>
      <c r="N160" s="246">
        <v>0</v>
      </c>
    </row>
    <row r="161" spans="2:14" x14ac:dyDescent="0.2">
      <c r="B161" s="228" t="s">
        <v>544</v>
      </c>
      <c r="C161" s="246">
        <v>0</v>
      </c>
      <c r="D161" s="246">
        <v>0</v>
      </c>
      <c r="E161" s="246">
        <v>0</v>
      </c>
      <c r="F161" s="246">
        <v>19385.59</v>
      </c>
      <c r="G161" s="246">
        <f t="shared" si="21"/>
        <v>0</v>
      </c>
      <c r="H161" s="246">
        <v>0</v>
      </c>
      <c r="I161" s="246">
        <f t="shared" si="22"/>
        <v>0</v>
      </c>
      <c r="J161" s="246">
        <f t="shared" si="20"/>
        <v>0</v>
      </c>
      <c r="K161" s="246">
        <v>0</v>
      </c>
      <c r="L161" s="246">
        <v>0</v>
      </c>
      <c r="M161" s="246">
        <v>0</v>
      </c>
      <c r="N161" s="246">
        <v>0</v>
      </c>
    </row>
    <row r="162" spans="2:14" x14ac:dyDescent="0.2">
      <c r="B162" s="228" t="s">
        <v>545</v>
      </c>
      <c r="C162" s="246">
        <v>0</v>
      </c>
      <c r="D162" s="246">
        <v>0</v>
      </c>
      <c r="E162" s="246">
        <v>0</v>
      </c>
      <c r="F162" s="246">
        <v>177000</v>
      </c>
      <c r="G162" s="246">
        <f t="shared" si="21"/>
        <v>0</v>
      </c>
      <c r="H162" s="246">
        <v>0</v>
      </c>
      <c r="I162" s="246">
        <f t="shared" si="22"/>
        <v>0</v>
      </c>
      <c r="J162" s="246">
        <f t="shared" si="20"/>
        <v>0</v>
      </c>
      <c r="K162" s="246">
        <v>0</v>
      </c>
      <c r="L162" s="246">
        <v>0</v>
      </c>
      <c r="M162" s="246">
        <v>0</v>
      </c>
      <c r="N162" s="246">
        <v>0</v>
      </c>
    </row>
    <row r="163" spans="2:14" x14ac:dyDescent="0.2">
      <c r="B163" s="228" t="s">
        <v>546</v>
      </c>
      <c r="C163" s="246">
        <v>0</v>
      </c>
      <c r="D163" s="246">
        <v>0</v>
      </c>
      <c r="E163" s="246">
        <v>0</v>
      </c>
      <c r="F163" s="246">
        <v>1237500</v>
      </c>
      <c r="G163" s="246">
        <f t="shared" si="21"/>
        <v>0</v>
      </c>
      <c r="H163" s="246">
        <v>0</v>
      </c>
      <c r="I163" s="246">
        <f t="shared" si="22"/>
        <v>0</v>
      </c>
      <c r="J163" s="246">
        <f t="shared" si="20"/>
        <v>0</v>
      </c>
      <c r="K163" s="246">
        <v>0</v>
      </c>
      <c r="L163" s="246">
        <v>0</v>
      </c>
      <c r="M163" s="246">
        <v>0</v>
      </c>
      <c r="N163" s="246">
        <v>0</v>
      </c>
    </row>
    <row r="164" spans="2:14" x14ac:dyDescent="0.2">
      <c r="B164" s="228" t="s">
        <v>547</v>
      </c>
      <c r="C164" s="246">
        <v>0</v>
      </c>
      <c r="D164" s="246">
        <v>0</v>
      </c>
      <c r="E164" s="246">
        <v>0</v>
      </c>
      <c r="F164" s="246">
        <v>484500</v>
      </c>
      <c r="G164" s="246">
        <f t="shared" si="21"/>
        <v>0</v>
      </c>
      <c r="H164" s="246">
        <v>0</v>
      </c>
      <c r="I164" s="246">
        <f t="shared" si="22"/>
        <v>0</v>
      </c>
      <c r="J164" s="246">
        <f t="shared" si="20"/>
        <v>0</v>
      </c>
      <c r="K164" s="246">
        <v>0</v>
      </c>
      <c r="L164" s="246">
        <v>0</v>
      </c>
      <c r="M164" s="246">
        <v>0</v>
      </c>
      <c r="N164" s="246">
        <v>0</v>
      </c>
    </row>
    <row r="165" spans="2:14" x14ac:dyDescent="0.2">
      <c r="B165" s="228" t="s">
        <v>548</v>
      </c>
      <c r="C165" s="246">
        <v>0</v>
      </c>
      <c r="D165" s="246">
        <v>0</v>
      </c>
      <c r="E165" s="246">
        <v>0</v>
      </c>
      <c r="F165" s="246">
        <v>0</v>
      </c>
      <c r="G165" s="246">
        <f t="shared" ref="G165:G170" si="23">+H165</f>
        <v>412500</v>
      </c>
      <c r="H165" s="246">
        <v>412500</v>
      </c>
      <c r="I165" s="246">
        <f t="shared" si="22"/>
        <v>412500</v>
      </c>
      <c r="J165" s="246">
        <f t="shared" si="20"/>
        <v>0</v>
      </c>
      <c r="K165" s="246">
        <v>0</v>
      </c>
      <c r="L165" s="246">
        <v>0</v>
      </c>
      <c r="M165" s="246">
        <v>0</v>
      </c>
      <c r="N165" s="246">
        <v>0</v>
      </c>
    </row>
    <row r="166" spans="2:14" x14ac:dyDescent="0.2">
      <c r="B166" s="228" t="s">
        <v>549</v>
      </c>
      <c r="C166" s="246">
        <v>0</v>
      </c>
      <c r="D166" s="246">
        <v>0</v>
      </c>
      <c r="E166" s="246">
        <v>0</v>
      </c>
      <c r="F166" s="246">
        <v>0</v>
      </c>
      <c r="G166" s="246">
        <f t="shared" si="23"/>
        <v>45898.17</v>
      </c>
      <c r="H166" s="246">
        <v>45898.17</v>
      </c>
      <c r="I166" s="246">
        <f t="shared" si="22"/>
        <v>45898.17</v>
      </c>
      <c r="J166" s="246">
        <f t="shared" si="20"/>
        <v>0</v>
      </c>
      <c r="K166" s="246">
        <v>0</v>
      </c>
      <c r="L166" s="246">
        <v>0</v>
      </c>
      <c r="M166" s="246">
        <v>0</v>
      </c>
      <c r="N166" s="246">
        <v>0</v>
      </c>
    </row>
    <row r="167" spans="2:14" x14ac:dyDescent="0.2">
      <c r="B167" s="228" t="s">
        <v>550</v>
      </c>
      <c r="C167" s="246">
        <v>0</v>
      </c>
      <c r="D167" s="246">
        <v>0</v>
      </c>
      <c r="E167" s="246">
        <v>0</v>
      </c>
      <c r="F167" s="246">
        <v>0</v>
      </c>
      <c r="G167" s="246">
        <f t="shared" si="23"/>
        <v>85500</v>
      </c>
      <c r="H167" s="246">
        <v>85500</v>
      </c>
      <c r="I167" s="246">
        <f t="shared" si="22"/>
        <v>85500</v>
      </c>
      <c r="J167" s="246">
        <f t="shared" si="20"/>
        <v>0</v>
      </c>
      <c r="K167" s="246">
        <v>0</v>
      </c>
      <c r="L167" s="246">
        <v>0</v>
      </c>
      <c r="M167" s="246">
        <v>0</v>
      </c>
      <c r="N167" s="246">
        <v>0</v>
      </c>
    </row>
    <row r="168" spans="2:14" x14ac:dyDescent="0.2">
      <c r="B168" s="228" t="s">
        <v>551</v>
      </c>
      <c r="C168" s="246">
        <v>0</v>
      </c>
      <c r="D168" s="246">
        <v>0</v>
      </c>
      <c r="E168" s="246">
        <v>0</v>
      </c>
      <c r="F168" s="246">
        <v>0</v>
      </c>
      <c r="G168" s="246">
        <f t="shared" si="23"/>
        <v>5139000</v>
      </c>
      <c r="H168" s="246">
        <v>5139000</v>
      </c>
      <c r="I168" s="246">
        <f t="shared" si="22"/>
        <v>5139000</v>
      </c>
      <c r="J168" s="246">
        <f t="shared" si="20"/>
        <v>0</v>
      </c>
      <c r="K168" s="246">
        <v>0</v>
      </c>
      <c r="L168" s="246">
        <v>0</v>
      </c>
      <c r="M168" s="246">
        <v>0</v>
      </c>
      <c r="N168" s="246">
        <v>0</v>
      </c>
    </row>
    <row r="169" spans="2:14" x14ac:dyDescent="0.2">
      <c r="B169" s="228" t="s">
        <v>416</v>
      </c>
      <c r="C169" s="246">
        <v>0</v>
      </c>
      <c r="D169" s="246">
        <v>0</v>
      </c>
      <c r="E169" s="246">
        <v>0</v>
      </c>
      <c r="F169" s="246">
        <v>0</v>
      </c>
      <c r="G169" s="246">
        <f t="shared" si="23"/>
        <v>0</v>
      </c>
      <c r="H169" s="246">
        <v>0</v>
      </c>
      <c r="I169" s="246">
        <f t="shared" si="22"/>
        <v>0</v>
      </c>
      <c r="J169" s="246">
        <v>0</v>
      </c>
      <c r="K169" s="246">
        <v>10420062.789999999</v>
      </c>
      <c r="L169" s="246">
        <v>0</v>
      </c>
      <c r="M169" s="246">
        <v>0</v>
      </c>
      <c r="N169" s="246">
        <v>0</v>
      </c>
    </row>
    <row r="170" spans="2:14" x14ac:dyDescent="0.2">
      <c r="B170" s="228" t="s">
        <v>487</v>
      </c>
      <c r="C170" s="246">
        <v>0</v>
      </c>
      <c r="D170" s="246">
        <v>0</v>
      </c>
      <c r="E170" s="246">
        <v>0</v>
      </c>
      <c r="F170" s="246">
        <v>0</v>
      </c>
      <c r="G170" s="246">
        <f t="shared" si="23"/>
        <v>0</v>
      </c>
      <c r="H170" s="246">
        <v>0</v>
      </c>
      <c r="I170" s="246">
        <f t="shared" si="22"/>
        <v>0</v>
      </c>
      <c r="J170" s="246">
        <v>0</v>
      </c>
      <c r="K170" s="246">
        <v>300000</v>
      </c>
      <c r="L170" s="246">
        <v>0</v>
      </c>
      <c r="M170" s="246">
        <v>0</v>
      </c>
      <c r="N170" s="246">
        <v>0</v>
      </c>
    </row>
    <row r="171" spans="2:14" x14ac:dyDescent="0.2">
      <c r="B171" s="228" t="s">
        <v>552</v>
      </c>
      <c r="C171" s="246">
        <v>0</v>
      </c>
      <c r="D171" s="246">
        <v>0</v>
      </c>
      <c r="E171" s="246">
        <v>0</v>
      </c>
      <c r="F171" s="246">
        <v>0</v>
      </c>
      <c r="G171" s="246">
        <v>0</v>
      </c>
      <c r="H171" s="246">
        <v>38400000</v>
      </c>
      <c r="I171" s="246">
        <f t="shared" si="22"/>
        <v>38400000</v>
      </c>
      <c r="J171" s="246">
        <f>+K171</f>
        <v>0</v>
      </c>
      <c r="K171" s="246">
        <v>0</v>
      </c>
      <c r="L171" s="246">
        <v>0</v>
      </c>
      <c r="M171" s="246">
        <v>0</v>
      </c>
      <c r="N171" s="246">
        <v>0</v>
      </c>
    </row>
    <row r="172" spans="2:14" x14ac:dyDescent="0.2">
      <c r="B172" s="228" t="s">
        <v>553</v>
      </c>
      <c r="C172" s="246">
        <v>0</v>
      </c>
      <c r="D172" s="246">
        <v>0</v>
      </c>
      <c r="E172" s="246">
        <v>0</v>
      </c>
      <c r="F172" s="246">
        <v>0</v>
      </c>
      <c r="G172" s="246">
        <v>0</v>
      </c>
      <c r="H172" s="246">
        <v>21871424.399999999</v>
      </c>
      <c r="I172" s="246">
        <f t="shared" si="22"/>
        <v>21871424.399999999</v>
      </c>
      <c r="J172" s="246">
        <f>+K172</f>
        <v>0</v>
      </c>
      <c r="K172" s="246">
        <v>0</v>
      </c>
      <c r="L172" s="246">
        <v>0</v>
      </c>
      <c r="M172" s="246">
        <v>0</v>
      </c>
      <c r="N172" s="246">
        <v>0</v>
      </c>
    </row>
    <row r="173" spans="2:14" x14ac:dyDescent="0.2">
      <c r="B173" s="225" t="s">
        <v>320</v>
      </c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</row>
    <row r="174" spans="2:14" x14ac:dyDescent="0.2">
      <c r="B174" s="227" t="s">
        <v>315</v>
      </c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</row>
    <row r="175" spans="2:14" x14ac:dyDescent="0.2">
      <c r="B175" s="228" t="s">
        <v>417</v>
      </c>
      <c r="C175" s="246">
        <v>0</v>
      </c>
      <c r="D175" s="246">
        <v>0</v>
      </c>
      <c r="E175" s="246">
        <v>0</v>
      </c>
      <c r="F175" s="246">
        <v>0</v>
      </c>
      <c r="G175" s="246">
        <f>+H175</f>
        <v>0</v>
      </c>
      <c r="H175" s="246">
        <v>0</v>
      </c>
      <c r="I175" s="246">
        <f t="shared" si="22"/>
        <v>0</v>
      </c>
      <c r="J175" s="246">
        <f t="shared" ref="J175:J220" si="24">+K175</f>
        <v>0</v>
      </c>
      <c r="K175" s="246">
        <v>0</v>
      </c>
      <c r="L175" s="246">
        <v>0</v>
      </c>
      <c r="M175" s="246">
        <f>2431292.14/3.216</f>
        <v>755998.79975124379</v>
      </c>
      <c r="N175" s="246">
        <v>0</v>
      </c>
    </row>
    <row r="176" spans="2:14" x14ac:dyDescent="0.2">
      <c r="B176" s="227" t="s">
        <v>317</v>
      </c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</row>
    <row r="177" spans="2:14" x14ac:dyDescent="0.2">
      <c r="B177" s="228" t="s">
        <v>554</v>
      </c>
      <c r="C177" s="246">
        <v>0</v>
      </c>
      <c r="D177" s="246">
        <v>0</v>
      </c>
      <c r="E177" s="246">
        <v>0</v>
      </c>
      <c r="F177" s="246">
        <v>0</v>
      </c>
      <c r="G177" s="246">
        <f>+H177</f>
        <v>0</v>
      </c>
      <c r="H177" s="246">
        <v>0</v>
      </c>
      <c r="I177" s="246">
        <f t="shared" si="22"/>
        <v>0</v>
      </c>
      <c r="J177" s="246">
        <f t="shared" si="24"/>
        <v>0</v>
      </c>
      <c r="K177" s="246">
        <v>0</v>
      </c>
      <c r="L177" s="246">
        <v>556000</v>
      </c>
      <c r="M177" s="246">
        <v>0</v>
      </c>
      <c r="N177" s="246">
        <v>0</v>
      </c>
    </row>
    <row r="178" spans="2:14" x14ac:dyDescent="0.2">
      <c r="B178" s="228" t="s">
        <v>555</v>
      </c>
      <c r="C178" s="246">
        <v>0</v>
      </c>
      <c r="D178" s="246">
        <v>0</v>
      </c>
      <c r="E178" s="246">
        <v>0</v>
      </c>
      <c r="F178" s="246">
        <v>0</v>
      </c>
      <c r="G178" s="246">
        <f t="shared" ref="G178:G193" si="25">+H178</f>
        <v>0</v>
      </c>
      <c r="H178" s="246">
        <v>0</v>
      </c>
      <c r="I178" s="246">
        <f t="shared" si="22"/>
        <v>0</v>
      </c>
      <c r="J178" s="246">
        <f t="shared" si="24"/>
        <v>0</v>
      </c>
      <c r="K178" s="246">
        <v>0</v>
      </c>
      <c r="L178" s="246">
        <v>726000</v>
      </c>
      <c r="M178" s="246">
        <v>0</v>
      </c>
      <c r="N178" s="246">
        <v>0</v>
      </c>
    </row>
    <row r="179" spans="2:14" x14ac:dyDescent="0.2">
      <c r="B179" s="228" t="s">
        <v>556</v>
      </c>
      <c r="C179" s="246">
        <v>0</v>
      </c>
      <c r="D179" s="246">
        <v>0</v>
      </c>
      <c r="E179" s="246">
        <v>0</v>
      </c>
      <c r="F179" s="246">
        <v>0</v>
      </c>
      <c r="G179" s="246">
        <f t="shared" si="25"/>
        <v>0</v>
      </c>
      <c r="H179" s="246">
        <v>0</v>
      </c>
      <c r="I179" s="246">
        <f t="shared" si="22"/>
        <v>0</v>
      </c>
      <c r="J179" s="246">
        <f t="shared" si="24"/>
        <v>0</v>
      </c>
      <c r="K179" s="246">
        <v>0</v>
      </c>
      <c r="L179" s="246">
        <v>165000</v>
      </c>
      <c r="M179" s="246">
        <v>0</v>
      </c>
      <c r="N179" s="246">
        <v>0</v>
      </c>
    </row>
    <row r="180" spans="2:14" x14ac:dyDescent="0.2">
      <c r="B180" s="228" t="s">
        <v>557</v>
      </c>
      <c r="C180" s="246">
        <v>0</v>
      </c>
      <c r="D180" s="246">
        <v>0</v>
      </c>
      <c r="E180" s="246">
        <v>0</v>
      </c>
      <c r="F180" s="246">
        <v>0</v>
      </c>
      <c r="G180" s="246">
        <f t="shared" si="25"/>
        <v>0</v>
      </c>
      <c r="H180" s="246">
        <v>0</v>
      </c>
      <c r="I180" s="246">
        <f t="shared" si="22"/>
        <v>0</v>
      </c>
      <c r="J180" s="246">
        <f t="shared" si="24"/>
        <v>0</v>
      </c>
      <c r="K180" s="246">
        <v>0</v>
      </c>
      <c r="L180" s="246">
        <v>141000</v>
      </c>
      <c r="M180" s="246">
        <v>0</v>
      </c>
      <c r="N180" s="246">
        <v>0</v>
      </c>
    </row>
    <row r="181" spans="2:14" x14ac:dyDescent="0.2">
      <c r="B181" s="228" t="s">
        <v>558</v>
      </c>
      <c r="C181" s="246">
        <v>0</v>
      </c>
      <c r="D181" s="246">
        <v>0</v>
      </c>
      <c r="E181" s="246">
        <v>0</v>
      </c>
      <c r="F181" s="246">
        <v>0</v>
      </c>
      <c r="G181" s="246">
        <f t="shared" si="25"/>
        <v>0</v>
      </c>
      <c r="H181" s="246">
        <v>0</v>
      </c>
      <c r="I181" s="246">
        <f t="shared" si="22"/>
        <v>0</v>
      </c>
      <c r="J181" s="246">
        <f t="shared" si="24"/>
        <v>0</v>
      </c>
      <c r="K181" s="246">
        <v>0</v>
      </c>
      <c r="L181" s="246">
        <v>1778000</v>
      </c>
      <c r="M181" s="246">
        <v>0</v>
      </c>
      <c r="N181" s="246">
        <v>0</v>
      </c>
    </row>
    <row r="182" spans="2:14" x14ac:dyDescent="0.2">
      <c r="B182" s="228" t="s">
        <v>321</v>
      </c>
      <c r="C182" s="246">
        <v>0</v>
      </c>
      <c r="D182" s="246">
        <v>0</v>
      </c>
      <c r="E182" s="246">
        <v>0</v>
      </c>
      <c r="F182" s="246">
        <v>0</v>
      </c>
      <c r="G182" s="246">
        <f t="shared" si="25"/>
        <v>0</v>
      </c>
      <c r="H182" s="246">
        <v>0</v>
      </c>
      <c r="I182" s="246">
        <f t="shared" si="22"/>
        <v>0</v>
      </c>
      <c r="J182" s="246">
        <f t="shared" si="24"/>
        <v>0</v>
      </c>
      <c r="K182" s="246">
        <v>0</v>
      </c>
      <c r="L182" s="246">
        <v>824000</v>
      </c>
      <c r="M182" s="246">
        <v>0</v>
      </c>
      <c r="N182" s="246">
        <v>0</v>
      </c>
    </row>
    <row r="183" spans="2:14" x14ac:dyDescent="0.2">
      <c r="B183" s="228" t="s">
        <v>559</v>
      </c>
      <c r="C183" s="246">
        <v>0</v>
      </c>
      <c r="D183" s="246">
        <v>0</v>
      </c>
      <c r="E183" s="246">
        <v>0</v>
      </c>
      <c r="F183" s="246">
        <v>0</v>
      </c>
      <c r="G183" s="246">
        <f t="shared" si="25"/>
        <v>0</v>
      </c>
      <c r="H183" s="246">
        <v>0</v>
      </c>
      <c r="I183" s="246">
        <f t="shared" si="22"/>
        <v>0</v>
      </c>
      <c r="J183" s="246">
        <f t="shared" si="24"/>
        <v>0</v>
      </c>
      <c r="K183" s="246">
        <v>0</v>
      </c>
      <c r="L183" s="246">
        <v>832000</v>
      </c>
      <c r="M183" s="246">
        <v>0</v>
      </c>
      <c r="N183" s="246">
        <v>0</v>
      </c>
    </row>
    <row r="184" spans="2:14" x14ac:dyDescent="0.2">
      <c r="B184" s="228" t="s">
        <v>560</v>
      </c>
      <c r="C184" s="246">
        <v>0</v>
      </c>
      <c r="D184" s="246">
        <v>0</v>
      </c>
      <c r="E184" s="246">
        <v>0</v>
      </c>
      <c r="F184" s="246">
        <v>0</v>
      </c>
      <c r="G184" s="246">
        <f t="shared" si="25"/>
        <v>0</v>
      </c>
      <c r="H184" s="246">
        <v>0</v>
      </c>
      <c r="I184" s="246">
        <f t="shared" si="22"/>
        <v>0</v>
      </c>
      <c r="J184" s="246">
        <f t="shared" si="24"/>
        <v>0</v>
      </c>
      <c r="K184" s="246">
        <v>0</v>
      </c>
      <c r="L184" s="246">
        <v>3120000</v>
      </c>
      <c r="M184" s="246">
        <v>0</v>
      </c>
      <c r="N184" s="246">
        <v>0</v>
      </c>
    </row>
    <row r="185" spans="2:14" x14ac:dyDescent="0.2">
      <c r="B185" s="228" t="s">
        <v>559</v>
      </c>
      <c r="C185" s="246">
        <v>0</v>
      </c>
      <c r="D185" s="246">
        <v>0</v>
      </c>
      <c r="E185" s="246">
        <v>0</v>
      </c>
      <c r="F185" s="246">
        <v>0</v>
      </c>
      <c r="G185" s="246">
        <f t="shared" si="25"/>
        <v>0</v>
      </c>
      <c r="H185" s="246">
        <v>0</v>
      </c>
      <c r="I185" s="246">
        <f t="shared" si="22"/>
        <v>0</v>
      </c>
      <c r="J185" s="246">
        <f t="shared" si="24"/>
        <v>0</v>
      </c>
      <c r="K185" s="246">
        <v>0</v>
      </c>
      <c r="L185" s="246">
        <v>832000</v>
      </c>
      <c r="M185" s="246">
        <v>0</v>
      </c>
      <c r="N185" s="246">
        <v>0</v>
      </c>
    </row>
    <row r="186" spans="2:14" x14ac:dyDescent="0.2">
      <c r="B186" s="228" t="s">
        <v>556</v>
      </c>
      <c r="C186" s="246">
        <v>0</v>
      </c>
      <c r="D186" s="246">
        <v>0</v>
      </c>
      <c r="E186" s="246">
        <v>0</v>
      </c>
      <c r="F186" s="246">
        <v>0</v>
      </c>
      <c r="G186" s="246">
        <f t="shared" si="25"/>
        <v>0</v>
      </c>
      <c r="H186" s="246">
        <v>0</v>
      </c>
      <c r="I186" s="246">
        <f t="shared" si="22"/>
        <v>0</v>
      </c>
      <c r="J186" s="246">
        <f t="shared" si="24"/>
        <v>0</v>
      </c>
      <c r="K186" s="246">
        <v>0</v>
      </c>
      <c r="L186" s="246">
        <v>165000</v>
      </c>
      <c r="M186" s="246">
        <v>0</v>
      </c>
      <c r="N186" s="246">
        <v>0</v>
      </c>
    </row>
    <row r="187" spans="2:14" x14ac:dyDescent="0.2">
      <c r="B187" s="228" t="s">
        <v>561</v>
      </c>
      <c r="C187" s="246">
        <v>0</v>
      </c>
      <c r="D187" s="246">
        <v>0</v>
      </c>
      <c r="E187" s="246">
        <v>0</v>
      </c>
      <c r="F187" s="246">
        <v>0</v>
      </c>
      <c r="G187" s="246">
        <f t="shared" si="25"/>
        <v>0</v>
      </c>
      <c r="H187" s="246">
        <v>0</v>
      </c>
      <c r="I187" s="246">
        <f t="shared" si="22"/>
        <v>0</v>
      </c>
      <c r="J187" s="246">
        <f t="shared" si="24"/>
        <v>0</v>
      </c>
      <c r="K187" s="246">
        <v>0</v>
      </c>
      <c r="L187" s="246">
        <v>580000</v>
      </c>
      <c r="M187" s="246">
        <v>0</v>
      </c>
      <c r="N187" s="246">
        <v>0</v>
      </c>
    </row>
    <row r="188" spans="2:14" x14ac:dyDescent="0.2">
      <c r="B188" s="228" t="s">
        <v>418</v>
      </c>
      <c r="C188" s="246">
        <v>0</v>
      </c>
      <c r="D188" s="246">
        <v>0</v>
      </c>
      <c r="E188" s="246">
        <v>0</v>
      </c>
      <c r="F188" s="246">
        <v>0</v>
      </c>
      <c r="G188" s="246">
        <f t="shared" si="25"/>
        <v>0</v>
      </c>
      <c r="H188" s="246">
        <v>0</v>
      </c>
      <c r="I188" s="246">
        <f t="shared" si="22"/>
        <v>0</v>
      </c>
      <c r="J188" s="246">
        <f t="shared" si="24"/>
        <v>0</v>
      </c>
      <c r="K188" s="246">
        <v>0</v>
      </c>
      <c r="L188" s="246">
        <v>171000</v>
      </c>
      <c r="M188" s="246">
        <v>0</v>
      </c>
      <c r="N188" s="246">
        <v>0</v>
      </c>
    </row>
    <row r="189" spans="2:14" x14ac:dyDescent="0.2">
      <c r="B189" s="228" t="s">
        <v>562</v>
      </c>
      <c r="C189" s="246">
        <v>0</v>
      </c>
      <c r="D189" s="246">
        <v>0</v>
      </c>
      <c r="E189" s="246">
        <v>0</v>
      </c>
      <c r="F189" s="246">
        <v>0</v>
      </c>
      <c r="G189" s="246">
        <f t="shared" si="25"/>
        <v>0</v>
      </c>
      <c r="H189" s="246">
        <v>0</v>
      </c>
      <c r="I189" s="246">
        <f t="shared" si="22"/>
        <v>0</v>
      </c>
      <c r="J189" s="246">
        <f t="shared" si="24"/>
        <v>0</v>
      </c>
      <c r="K189" s="246">
        <v>0</v>
      </c>
      <c r="L189" s="246">
        <v>360000</v>
      </c>
      <c r="M189" s="246">
        <v>0</v>
      </c>
      <c r="N189" s="246">
        <v>0</v>
      </c>
    </row>
    <row r="190" spans="2:14" x14ac:dyDescent="0.2">
      <c r="B190" s="228" t="s">
        <v>563</v>
      </c>
      <c r="C190" s="246">
        <v>0</v>
      </c>
      <c r="D190" s="246">
        <v>0</v>
      </c>
      <c r="E190" s="246">
        <v>0</v>
      </c>
      <c r="F190" s="246">
        <v>0</v>
      </c>
      <c r="G190" s="246">
        <f t="shared" si="25"/>
        <v>0</v>
      </c>
      <c r="H190" s="246">
        <v>0</v>
      </c>
      <c r="I190" s="246">
        <f t="shared" si="22"/>
        <v>0</v>
      </c>
      <c r="J190" s="246">
        <f t="shared" si="24"/>
        <v>0</v>
      </c>
      <c r="K190" s="246">
        <v>0</v>
      </c>
      <c r="L190" s="246">
        <v>0</v>
      </c>
      <c r="M190" s="246">
        <f>1729000/3.216</f>
        <v>537624.37810945266</v>
      </c>
      <c r="N190" s="246">
        <v>0</v>
      </c>
    </row>
    <row r="191" spans="2:14" x14ac:dyDescent="0.2">
      <c r="B191" s="228" t="s">
        <v>564</v>
      </c>
      <c r="C191" s="246">
        <v>0</v>
      </c>
      <c r="D191" s="246">
        <v>0</v>
      </c>
      <c r="E191" s="246">
        <v>0</v>
      </c>
      <c r="F191" s="246">
        <v>0</v>
      </c>
      <c r="G191" s="246">
        <f t="shared" si="25"/>
        <v>0</v>
      </c>
      <c r="H191" s="246">
        <v>0</v>
      </c>
      <c r="I191" s="246">
        <f t="shared" si="22"/>
        <v>0</v>
      </c>
      <c r="J191" s="246">
        <f t="shared" si="24"/>
        <v>0</v>
      </c>
      <c r="K191" s="246">
        <v>0</v>
      </c>
      <c r="L191" s="246">
        <v>0</v>
      </c>
      <c r="M191" s="246">
        <v>40000</v>
      </c>
      <c r="N191" s="246">
        <v>0</v>
      </c>
    </row>
    <row r="192" spans="2:14" x14ac:dyDescent="0.2">
      <c r="B192" s="227" t="s">
        <v>319</v>
      </c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</row>
    <row r="193" spans="1:14" x14ac:dyDescent="0.2">
      <c r="B193" s="228" t="s">
        <v>322</v>
      </c>
      <c r="C193" s="246">
        <v>0</v>
      </c>
      <c r="D193" s="246">
        <v>0</v>
      </c>
      <c r="E193" s="246">
        <v>0</v>
      </c>
      <c r="F193" s="246">
        <v>0</v>
      </c>
      <c r="G193" s="246">
        <f t="shared" si="25"/>
        <v>0</v>
      </c>
      <c r="H193" s="246">
        <v>0</v>
      </c>
      <c r="I193" s="246">
        <f t="shared" si="22"/>
        <v>0</v>
      </c>
      <c r="J193" s="246">
        <f t="shared" si="24"/>
        <v>0</v>
      </c>
      <c r="K193" s="246">
        <v>0</v>
      </c>
      <c r="L193" s="246">
        <v>0</v>
      </c>
      <c r="M193" s="246">
        <v>0</v>
      </c>
      <c r="N193" s="246">
        <f>2521000/3.261</f>
        <v>773075.74363692116</v>
      </c>
    </row>
    <row r="194" spans="1:14" x14ac:dyDescent="0.2">
      <c r="B194" s="229" t="s">
        <v>323</v>
      </c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</row>
    <row r="195" spans="1:14" x14ac:dyDescent="0.2">
      <c r="B195" s="225" t="s">
        <v>324</v>
      </c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</row>
    <row r="196" spans="1:14" x14ac:dyDescent="0.2">
      <c r="B196" s="226" t="s">
        <v>325</v>
      </c>
      <c r="C196" s="269">
        <v>9468.75</v>
      </c>
      <c r="D196" s="269">
        <v>0</v>
      </c>
      <c r="E196" s="269">
        <v>0</v>
      </c>
      <c r="F196" s="269">
        <v>0</v>
      </c>
      <c r="G196" s="269">
        <f>+H196</f>
        <v>0</v>
      </c>
      <c r="H196" s="269">
        <v>0</v>
      </c>
      <c r="I196" s="246">
        <f t="shared" si="22"/>
        <v>0</v>
      </c>
      <c r="J196" s="246">
        <f t="shared" si="24"/>
        <v>0</v>
      </c>
      <c r="K196" s="269">
        <v>0</v>
      </c>
      <c r="L196" s="269">
        <v>0</v>
      </c>
      <c r="M196" s="269">
        <v>0</v>
      </c>
      <c r="N196" s="269">
        <v>0</v>
      </c>
    </row>
    <row r="197" spans="1:14" x14ac:dyDescent="0.2">
      <c r="B197" s="245" t="s">
        <v>326</v>
      </c>
      <c r="C197" s="246">
        <v>0</v>
      </c>
      <c r="D197" s="246">
        <v>1262587.9085684761</v>
      </c>
      <c r="E197" s="246">
        <v>-561818.57856847602</v>
      </c>
      <c r="F197" s="246">
        <v>316053.75999999989</v>
      </c>
      <c r="G197" s="246">
        <f>+H197</f>
        <v>638184.61000000022</v>
      </c>
      <c r="H197" s="246">
        <v>638184.61000000022</v>
      </c>
      <c r="I197" s="246">
        <f t="shared" si="22"/>
        <v>638184.61000000022</v>
      </c>
      <c r="J197" s="246">
        <f t="shared" si="24"/>
        <v>2533859.9699999997</v>
      </c>
      <c r="K197" s="246">
        <v>2533859.9699999997</v>
      </c>
      <c r="L197" s="246">
        <v>27221.259999999776</v>
      </c>
      <c r="M197" s="246">
        <v>0</v>
      </c>
      <c r="N197" s="246">
        <v>28864.230000000447</v>
      </c>
    </row>
    <row r="198" spans="1:14" x14ac:dyDescent="0.2">
      <c r="B198" s="226" t="s">
        <v>319</v>
      </c>
      <c r="C198" s="246">
        <v>0</v>
      </c>
      <c r="D198" s="246">
        <v>0</v>
      </c>
      <c r="E198" s="246">
        <v>0</v>
      </c>
      <c r="F198" s="246">
        <v>109126.04</v>
      </c>
      <c r="G198" s="246">
        <f>+H198</f>
        <v>0</v>
      </c>
      <c r="H198" s="246">
        <v>0</v>
      </c>
      <c r="I198" s="246">
        <f t="shared" si="22"/>
        <v>0</v>
      </c>
      <c r="J198" s="246">
        <f t="shared" si="24"/>
        <v>0</v>
      </c>
      <c r="K198" s="246">
        <v>0</v>
      </c>
      <c r="L198" s="246">
        <v>0</v>
      </c>
      <c r="M198" s="246">
        <v>0</v>
      </c>
      <c r="N198" s="246">
        <v>0</v>
      </c>
    </row>
    <row r="199" spans="1:14" x14ac:dyDescent="0.2">
      <c r="B199" s="226" t="s">
        <v>488</v>
      </c>
      <c r="C199" s="269">
        <v>0</v>
      </c>
      <c r="D199" s="269">
        <v>0</v>
      </c>
      <c r="E199" s="269">
        <v>0</v>
      </c>
      <c r="F199" s="269">
        <v>0</v>
      </c>
      <c r="G199" s="246">
        <f t="shared" ref="G199:G220" si="26">+H199</f>
        <v>0</v>
      </c>
      <c r="H199" s="269">
        <v>0</v>
      </c>
      <c r="I199" s="246">
        <f t="shared" ref="I199" si="27">+H199</f>
        <v>0</v>
      </c>
      <c r="J199" s="246">
        <f t="shared" si="24"/>
        <v>0</v>
      </c>
      <c r="K199" s="269">
        <v>0</v>
      </c>
      <c r="L199" s="269">
        <v>0</v>
      </c>
      <c r="M199" s="269">
        <v>514199.75</v>
      </c>
      <c r="N199" s="269">
        <v>0</v>
      </c>
    </row>
    <row r="200" spans="1:14" x14ac:dyDescent="0.2">
      <c r="B200" s="226" t="s">
        <v>327</v>
      </c>
      <c r="C200" s="269">
        <v>0</v>
      </c>
      <c r="D200" s="269">
        <v>0</v>
      </c>
      <c r="E200" s="269">
        <v>0</v>
      </c>
      <c r="F200" s="269">
        <v>0</v>
      </c>
      <c r="G200" s="246">
        <f t="shared" si="26"/>
        <v>0</v>
      </c>
      <c r="H200" s="269">
        <v>0</v>
      </c>
      <c r="I200" s="246">
        <f t="shared" si="22"/>
        <v>0</v>
      </c>
      <c r="J200" s="246">
        <f t="shared" si="24"/>
        <v>5502975.29</v>
      </c>
      <c r="K200" s="269">
        <v>5502975.29</v>
      </c>
      <c r="L200" s="269">
        <v>0</v>
      </c>
      <c r="M200" s="269">
        <v>0</v>
      </c>
      <c r="N200" s="269">
        <v>0</v>
      </c>
    </row>
    <row r="201" spans="1:14" x14ac:dyDescent="0.2">
      <c r="B201" s="226" t="s">
        <v>440</v>
      </c>
      <c r="C201" s="269">
        <v>0</v>
      </c>
      <c r="D201" s="269">
        <v>0</v>
      </c>
      <c r="E201" s="269">
        <v>0</v>
      </c>
      <c r="F201" s="269">
        <v>0</v>
      </c>
      <c r="G201" s="246">
        <f t="shared" si="26"/>
        <v>0</v>
      </c>
      <c r="H201" s="269">
        <v>0</v>
      </c>
      <c r="I201" s="246">
        <f t="shared" si="22"/>
        <v>0</v>
      </c>
      <c r="J201" s="246">
        <f t="shared" si="24"/>
        <v>363425.53</v>
      </c>
      <c r="K201" s="269">
        <v>363425.53</v>
      </c>
      <c r="L201" s="269">
        <v>0</v>
      </c>
      <c r="M201" s="269">
        <v>0</v>
      </c>
      <c r="N201" s="269">
        <v>0</v>
      </c>
    </row>
    <row r="202" spans="1:14" x14ac:dyDescent="0.2">
      <c r="B202" s="226" t="s">
        <v>489</v>
      </c>
      <c r="C202" s="269">
        <v>0</v>
      </c>
      <c r="D202" s="269">
        <v>0</v>
      </c>
      <c r="E202" s="269">
        <v>0</v>
      </c>
      <c r="F202" s="269">
        <v>0</v>
      </c>
      <c r="G202" s="246">
        <f t="shared" si="26"/>
        <v>0</v>
      </c>
      <c r="H202" s="269">
        <v>0</v>
      </c>
      <c r="I202" s="246">
        <f t="shared" si="22"/>
        <v>0</v>
      </c>
      <c r="J202" s="246">
        <f t="shared" si="24"/>
        <v>5358.06</v>
      </c>
      <c r="K202" s="269">
        <v>5358.06</v>
      </c>
      <c r="L202" s="269">
        <v>0</v>
      </c>
      <c r="M202" s="269">
        <v>0</v>
      </c>
      <c r="N202" s="269">
        <v>0</v>
      </c>
    </row>
    <row r="203" spans="1:14" x14ac:dyDescent="0.2">
      <c r="B203" s="226" t="s">
        <v>444</v>
      </c>
      <c r="C203" s="269">
        <v>0</v>
      </c>
      <c r="D203" s="269">
        <v>0</v>
      </c>
      <c r="E203" s="269">
        <v>0</v>
      </c>
      <c r="F203" s="269">
        <v>0</v>
      </c>
      <c r="G203" s="246">
        <f t="shared" si="26"/>
        <v>0</v>
      </c>
      <c r="H203" s="269">
        <v>0</v>
      </c>
      <c r="I203" s="246">
        <f t="shared" si="22"/>
        <v>0</v>
      </c>
      <c r="J203" s="246">
        <f t="shared" si="24"/>
        <v>54077.5</v>
      </c>
      <c r="K203" s="269">
        <v>54077.5</v>
      </c>
      <c r="L203" s="269">
        <v>0</v>
      </c>
      <c r="M203" s="269">
        <v>0</v>
      </c>
      <c r="N203" s="269">
        <v>0</v>
      </c>
    </row>
    <row r="204" spans="1:14" x14ac:dyDescent="0.2">
      <c r="A204" s="44"/>
      <c r="B204" s="226" t="s">
        <v>316</v>
      </c>
      <c r="C204" s="269">
        <v>0</v>
      </c>
      <c r="D204" s="269">
        <v>0</v>
      </c>
      <c r="E204" s="269">
        <v>0</v>
      </c>
      <c r="F204" s="269">
        <v>0</v>
      </c>
      <c r="G204" s="246">
        <f t="shared" si="26"/>
        <v>0</v>
      </c>
      <c r="H204" s="269">
        <v>0</v>
      </c>
      <c r="I204" s="246">
        <f t="shared" si="22"/>
        <v>0</v>
      </c>
      <c r="J204" s="246">
        <f t="shared" si="24"/>
        <v>0</v>
      </c>
      <c r="K204" s="269">
        <v>0</v>
      </c>
      <c r="L204" s="269">
        <v>758444.72</v>
      </c>
      <c r="M204" s="269">
        <v>0</v>
      </c>
      <c r="N204" s="269">
        <v>0</v>
      </c>
    </row>
    <row r="205" spans="1:14" x14ac:dyDescent="0.2">
      <c r="A205" s="44"/>
      <c r="B205" s="225" t="s">
        <v>317</v>
      </c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</row>
    <row r="206" spans="1:14" x14ac:dyDescent="0.2">
      <c r="A206" s="44"/>
      <c r="B206" s="226" t="s">
        <v>318</v>
      </c>
      <c r="C206" s="246">
        <v>826371.86</v>
      </c>
      <c r="D206" s="246">
        <v>0</v>
      </c>
      <c r="E206" s="246">
        <v>0</v>
      </c>
      <c r="F206" s="246">
        <v>0</v>
      </c>
      <c r="G206" s="246">
        <f t="shared" si="26"/>
        <v>0</v>
      </c>
      <c r="H206" s="246">
        <v>0</v>
      </c>
      <c r="I206" s="246">
        <f t="shared" si="22"/>
        <v>0</v>
      </c>
      <c r="J206" s="246">
        <f t="shared" si="24"/>
        <v>0</v>
      </c>
      <c r="K206" s="246">
        <v>0</v>
      </c>
      <c r="L206" s="246">
        <v>0</v>
      </c>
      <c r="M206" s="246">
        <v>0</v>
      </c>
      <c r="N206" s="246">
        <v>0</v>
      </c>
    </row>
    <row r="207" spans="1:14" x14ac:dyDescent="0.2">
      <c r="A207" s="44"/>
      <c r="B207" s="226" t="s">
        <v>299</v>
      </c>
      <c r="C207" s="246">
        <v>0</v>
      </c>
      <c r="D207" s="246">
        <v>0</v>
      </c>
      <c r="E207" s="246">
        <v>0</v>
      </c>
      <c r="F207" s="246">
        <v>0</v>
      </c>
      <c r="G207" s="246">
        <f t="shared" si="26"/>
        <v>0</v>
      </c>
      <c r="H207" s="246">
        <v>0</v>
      </c>
      <c r="I207" s="246">
        <f t="shared" ref="I207:I220" si="28">+H207</f>
        <v>0</v>
      </c>
      <c r="J207" s="246">
        <f t="shared" si="24"/>
        <v>0</v>
      </c>
      <c r="K207" s="246">
        <v>0</v>
      </c>
      <c r="L207" s="246">
        <v>0</v>
      </c>
      <c r="M207" s="246">
        <v>0</v>
      </c>
      <c r="N207" s="246">
        <v>0</v>
      </c>
    </row>
    <row r="208" spans="1:14" x14ac:dyDescent="0.2">
      <c r="B208" s="226" t="s">
        <v>293</v>
      </c>
      <c r="C208" s="246">
        <v>5800.05</v>
      </c>
      <c r="D208" s="246">
        <v>0</v>
      </c>
      <c r="E208" s="246">
        <v>0</v>
      </c>
      <c r="F208" s="246">
        <v>0</v>
      </c>
      <c r="G208" s="246">
        <f t="shared" si="26"/>
        <v>0</v>
      </c>
      <c r="H208" s="246">
        <v>0</v>
      </c>
      <c r="I208" s="246">
        <f t="shared" si="28"/>
        <v>0</v>
      </c>
      <c r="J208" s="246">
        <f t="shared" si="24"/>
        <v>0</v>
      </c>
      <c r="K208" s="246">
        <v>0</v>
      </c>
      <c r="L208" s="246">
        <v>0</v>
      </c>
      <c r="M208" s="246">
        <v>0</v>
      </c>
      <c r="N208" s="246">
        <v>0</v>
      </c>
    </row>
    <row r="209" spans="1:14" x14ac:dyDescent="0.2">
      <c r="B209" s="226" t="s">
        <v>490</v>
      </c>
      <c r="C209" s="246">
        <v>0</v>
      </c>
      <c r="D209" s="246">
        <v>54795.72</v>
      </c>
      <c r="E209" s="246">
        <v>0</v>
      </c>
      <c r="F209" s="246">
        <v>0</v>
      </c>
      <c r="G209" s="246">
        <f t="shared" si="26"/>
        <v>0</v>
      </c>
      <c r="H209" s="246">
        <v>0</v>
      </c>
      <c r="I209" s="246">
        <f t="shared" si="28"/>
        <v>0</v>
      </c>
      <c r="J209" s="246">
        <f t="shared" si="24"/>
        <v>0</v>
      </c>
      <c r="K209" s="246">
        <v>0</v>
      </c>
      <c r="L209" s="246">
        <v>0</v>
      </c>
      <c r="M209" s="246">
        <v>0</v>
      </c>
      <c r="N209" s="246">
        <v>0</v>
      </c>
    </row>
    <row r="210" spans="1:14" x14ac:dyDescent="0.2">
      <c r="B210" s="226" t="s">
        <v>328</v>
      </c>
      <c r="C210" s="246">
        <v>0</v>
      </c>
      <c r="D210" s="246">
        <v>0</v>
      </c>
      <c r="E210" s="246">
        <v>167676.69</v>
      </c>
      <c r="F210" s="246">
        <v>0</v>
      </c>
      <c r="G210" s="246">
        <f t="shared" si="26"/>
        <v>0</v>
      </c>
      <c r="H210" s="246">
        <v>0</v>
      </c>
      <c r="I210" s="246">
        <f t="shared" si="28"/>
        <v>0</v>
      </c>
      <c r="J210" s="246">
        <f t="shared" si="24"/>
        <v>0</v>
      </c>
      <c r="K210" s="246">
        <v>0</v>
      </c>
      <c r="L210" s="246">
        <v>0</v>
      </c>
      <c r="M210" s="246">
        <v>0</v>
      </c>
      <c r="N210" s="246">
        <v>0</v>
      </c>
    </row>
    <row r="211" spans="1:14" x14ac:dyDescent="0.2">
      <c r="B211" s="226" t="s">
        <v>321</v>
      </c>
      <c r="C211" s="246">
        <v>0</v>
      </c>
      <c r="D211" s="246">
        <v>0</v>
      </c>
      <c r="E211" s="246">
        <v>0</v>
      </c>
      <c r="F211" s="246">
        <v>569830.1</v>
      </c>
      <c r="G211" s="246">
        <f t="shared" si="26"/>
        <v>0</v>
      </c>
      <c r="H211" s="246">
        <v>0</v>
      </c>
      <c r="I211" s="246">
        <f t="shared" si="28"/>
        <v>0</v>
      </c>
      <c r="J211" s="246">
        <f t="shared" si="24"/>
        <v>0</v>
      </c>
      <c r="K211" s="246">
        <v>0</v>
      </c>
      <c r="L211" s="246">
        <v>0</v>
      </c>
      <c r="M211" s="246">
        <v>0</v>
      </c>
      <c r="N211" s="246">
        <v>0</v>
      </c>
    </row>
    <row r="212" spans="1:14" x14ac:dyDescent="0.2">
      <c r="B212" s="226" t="s">
        <v>329</v>
      </c>
      <c r="C212" s="246">
        <v>0</v>
      </c>
      <c r="D212" s="246">
        <v>0</v>
      </c>
      <c r="E212" s="246">
        <v>0</v>
      </c>
      <c r="F212" s="246">
        <v>0</v>
      </c>
      <c r="G212" s="246">
        <f t="shared" si="26"/>
        <v>0</v>
      </c>
      <c r="H212" s="246">
        <v>0</v>
      </c>
      <c r="I212" s="246">
        <f t="shared" si="28"/>
        <v>0</v>
      </c>
      <c r="J212" s="246">
        <f t="shared" si="24"/>
        <v>220755.47</v>
      </c>
      <c r="K212" s="246">
        <v>220755.47</v>
      </c>
      <c r="L212" s="246">
        <v>0</v>
      </c>
      <c r="M212" s="246">
        <v>0</v>
      </c>
      <c r="N212" s="246">
        <v>0</v>
      </c>
    </row>
    <row r="213" spans="1:14" x14ac:dyDescent="0.2">
      <c r="B213" s="226" t="s">
        <v>330</v>
      </c>
      <c r="C213" s="246">
        <v>0</v>
      </c>
      <c r="D213" s="246">
        <v>0</v>
      </c>
      <c r="E213" s="246">
        <v>0</v>
      </c>
      <c r="F213" s="246">
        <v>0</v>
      </c>
      <c r="G213" s="246">
        <f t="shared" si="26"/>
        <v>0</v>
      </c>
      <c r="H213" s="246">
        <v>0</v>
      </c>
      <c r="I213" s="246">
        <f t="shared" si="28"/>
        <v>0</v>
      </c>
      <c r="J213" s="246">
        <f t="shared" si="24"/>
        <v>54965.759999999995</v>
      </c>
      <c r="K213" s="246">
        <v>54965.759999999995</v>
      </c>
      <c r="L213" s="246">
        <v>0</v>
      </c>
      <c r="M213" s="246">
        <v>0</v>
      </c>
      <c r="N213" s="246">
        <v>0</v>
      </c>
    </row>
    <row r="214" spans="1:14" x14ac:dyDescent="0.2">
      <c r="B214" s="226" t="s">
        <v>331</v>
      </c>
      <c r="C214" s="246">
        <v>0</v>
      </c>
      <c r="D214" s="246">
        <v>0</v>
      </c>
      <c r="E214" s="246">
        <v>0</v>
      </c>
      <c r="F214" s="246">
        <v>0</v>
      </c>
      <c r="G214" s="246">
        <f t="shared" si="26"/>
        <v>0</v>
      </c>
      <c r="H214" s="246">
        <v>0</v>
      </c>
      <c r="I214" s="246">
        <f t="shared" si="28"/>
        <v>0</v>
      </c>
      <c r="J214" s="246">
        <f t="shared" si="24"/>
        <v>48918.490000000005</v>
      </c>
      <c r="K214" s="246">
        <v>48918.490000000005</v>
      </c>
      <c r="L214" s="246">
        <v>0</v>
      </c>
      <c r="M214" s="246">
        <v>0</v>
      </c>
      <c r="N214" s="246">
        <v>0</v>
      </c>
    </row>
    <row r="215" spans="1:14" x14ac:dyDescent="0.2">
      <c r="B215" s="226" t="s">
        <v>332</v>
      </c>
      <c r="C215" s="246">
        <v>0</v>
      </c>
      <c r="D215" s="246">
        <v>0</v>
      </c>
      <c r="E215" s="246">
        <v>0</v>
      </c>
      <c r="F215" s="246">
        <v>0</v>
      </c>
      <c r="G215" s="246">
        <f t="shared" si="26"/>
        <v>0</v>
      </c>
      <c r="H215" s="246">
        <v>0</v>
      </c>
      <c r="I215" s="246">
        <f t="shared" si="28"/>
        <v>0</v>
      </c>
      <c r="J215" s="246">
        <f t="shared" si="24"/>
        <v>0</v>
      </c>
      <c r="K215" s="246">
        <v>0</v>
      </c>
      <c r="L215" s="246">
        <v>20533.97</v>
      </c>
      <c r="M215" s="246">
        <v>0</v>
      </c>
      <c r="N215" s="246">
        <v>0</v>
      </c>
    </row>
    <row r="216" spans="1:14" x14ac:dyDescent="0.2">
      <c r="B216" s="226" t="s">
        <v>333</v>
      </c>
      <c r="C216" s="246">
        <v>0</v>
      </c>
      <c r="D216" s="246">
        <v>0</v>
      </c>
      <c r="E216" s="246">
        <v>0</v>
      </c>
      <c r="F216" s="246">
        <v>0</v>
      </c>
      <c r="G216" s="246">
        <f t="shared" si="26"/>
        <v>0</v>
      </c>
      <c r="H216" s="246">
        <v>0</v>
      </c>
      <c r="I216" s="246">
        <f t="shared" si="28"/>
        <v>0</v>
      </c>
      <c r="J216" s="246">
        <f t="shared" si="24"/>
        <v>0</v>
      </c>
      <c r="K216" s="246">
        <v>0</v>
      </c>
      <c r="L216" s="246">
        <v>462702.91</v>
      </c>
      <c r="M216" s="246">
        <v>0</v>
      </c>
      <c r="N216" s="246">
        <v>0</v>
      </c>
    </row>
    <row r="217" spans="1:14" x14ac:dyDescent="0.2">
      <c r="B217" s="226" t="s">
        <v>334</v>
      </c>
      <c r="C217" s="246">
        <v>0</v>
      </c>
      <c r="D217" s="246">
        <v>0</v>
      </c>
      <c r="E217" s="246">
        <v>0</v>
      </c>
      <c r="F217" s="246">
        <v>0</v>
      </c>
      <c r="G217" s="246">
        <f t="shared" si="26"/>
        <v>0</v>
      </c>
      <c r="H217" s="246">
        <v>0</v>
      </c>
      <c r="I217" s="246">
        <f t="shared" si="28"/>
        <v>0</v>
      </c>
      <c r="J217" s="246">
        <f t="shared" si="24"/>
        <v>0</v>
      </c>
      <c r="K217" s="246">
        <v>0</v>
      </c>
      <c r="L217" s="246">
        <v>0</v>
      </c>
      <c r="M217" s="246">
        <v>0</v>
      </c>
      <c r="N217" s="246">
        <v>160500</v>
      </c>
    </row>
    <row r="218" spans="1:14" x14ac:dyDescent="0.2">
      <c r="B218" s="226" t="s">
        <v>335</v>
      </c>
      <c r="C218" s="246">
        <v>0</v>
      </c>
      <c r="D218" s="246">
        <v>0</v>
      </c>
      <c r="E218" s="246">
        <v>0</v>
      </c>
      <c r="F218" s="246">
        <v>0</v>
      </c>
      <c r="G218" s="246">
        <f t="shared" si="26"/>
        <v>0</v>
      </c>
      <c r="H218" s="246">
        <v>0</v>
      </c>
      <c r="I218" s="246">
        <f t="shared" si="28"/>
        <v>0</v>
      </c>
      <c r="J218" s="246">
        <f t="shared" si="24"/>
        <v>0</v>
      </c>
      <c r="K218" s="246">
        <v>0</v>
      </c>
      <c r="L218" s="246">
        <v>0</v>
      </c>
      <c r="M218" s="246">
        <v>0</v>
      </c>
      <c r="N218" s="246">
        <v>1559997.33</v>
      </c>
    </row>
    <row r="219" spans="1:14" x14ac:dyDescent="0.2">
      <c r="A219" s="44"/>
      <c r="B219" s="226" t="s">
        <v>336</v>
      </c>
      <c r="C219" s="246">
        <v>0</v>
      </c>
      <c r="D219" s="246">
        <v>0</v>
      </c>
      <c r="E219" s="246">
        <v>0</v>
      </c>
      <c r="F219" s="246">
        <v>0</v>
      </c>
      <c r="G219" s="246">
        <f t="shared" si="26"/>
        <v>0</v>
      </c>
      <c r="H219" s="246">
        <v>0</v>
      </c>
      <c r="I219" s="246">
        <f t="shared" si="28"/>
        <v>0</v>
      </c>
      <c r="J219" s="246">
        <f t="shared" si="24"/>
        <v>0</v>
      </c>
      <c r="K219" s="246">
        <v>0</v>
      </c>
      <c r="L219" s="246">
        <v>0</v>
      </c>
      <c r="M219" s="246">
        <v>0</v>
      </c>
      <c r="N219" s="246">
        <v>564256.63</v>
      </c>
    </row>
    <row r="220" spans="1:14" x14ac:dyDescent="0.2">
      <c r="A220" s="44"/>
      <c r="B220" s="226" t="s">
        <v>491</v>
      </c>
      <c r="C220" s="246">
        <v>0</v>
      </c>
      <c r="D220" s="246">
        <v>0</v>
      </c>
      <c r="E220" s="246">
        <v>0</v>
      </c>
      <c r="F220" s="246">
        <v>0</v>
      </c>
      <c r="G220" s="246">
        <f t="shared" si="26"/>
        <v>0</v>
      </c>
      <c r="H220" s="246">
        <v>0</v>
      </c>
      <c r="I220" s="246">
        <f t="shared" si="28"/>
        <v>0</v>
      </c>
      <c r="J220" s="246">
        <f t="shared" si="24"/>
        <v>0</v>
      </c>
      <c r="K220" s="246">
        <v>0</v>
      </c>
      <c r="L220" s="246">
        <v>0</v>
      </c>
      <c r="M220" s="246">
        <v>0</v>
      </c>
      <c r="N220" s="246">
        <v>118348.72</v>
      </c>
    </row>
    <row r="221" spans="1:14" x14ac:dyDescent="0.2">
      <c r="B221" s="225" t="s">
        <v>337</v>
      </c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</row>
    <row r="222" spans="1:14" x14ac:dyDescent="0.2">
      <c r="B222" s="226" t="s">
        <v>338</v>
      </c>
      <c r="C222" s="246">
        <v>3599</v>
      </c>
      <c r="D222" s="246">
        <v>286280.31249976484</v>
      </c>
      <c r="E222" s="246">
        <v>2938586.2475002357</v>
      </c>
      <c r="F222" s="246">
        <v>52464.299999999814</v>
      </c>
      <c r="G222" s="246">
        <f>+H222</f>
        <v>486092.2</v>
      </c>
      <c r="H222" s="246">
        <v>486092.2</v>
      </c>
      <c r="I222" s="246">
        <f>+H222</f>
        <v>486092.2</v>
      </c>
      <c r="J222" s="246">
        <f>+K222</f>
        <v>589769.63</v>
      </c>
      <c r="K222" s="246">
        <v>589769.63</v>
      </c>
      <c r="L222" s="246">
        <v>0</v>
      </c>
      <c r="M222" s="246">
        <v>104074.43</v>
      </c>
      <c r="N222" s="246">
        <v>0</v>
      </c>
    </row>
    <row r="223" spans="1:14" x14ac:dyDescent="0.2">
      <c r="B223" s="31" t="s">
        <v>339</v>
      </c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</row>
    <row r="224" spans="1:14" x14ac:dyDescent="0.2">
      <c r="B224" s="230" t="s">
        <v>315</v>
      </c>
      <c r="C224" s="246">
        <v>30527949</v>
      </c>
      <c r="D224" s="246">
        <v>0</v>
      </c>
      <c r="E224" s="246">
        <v>0</v>
      </c>
      <c r="F224" s="246">
        <v>0</v>
      </c>
      <c r="G224" s="246">
        <f>+H224</f>
        <v>0</v>
      </c>
      <c r="H224" s="246">
        <v>0</v>
      </c>
      <c r="I224" s="246">
        <f>+H224</f>
        <v>0</v>
      </c>
      <c r="J224" s="246">
        <f>+K224</f>
        <v>0</v>
      </c>
      <c r="K224" s="246">
        <v>0</v>
      </c>
      <c r="L224" s="246">
        <v>0</v>
      </c>
      <c r="M224" s="246">
        <v>0</v>
      </c>
      <c r="N224" s="246">
        <v>0</v>
      </c>
    </row>
    <row r="225" spans="2:14" x14ac:dyDescent="0.2">
      <c r="B225" s="176" t="s">
        <v>317</v>
      </c>
      <c r="C225" s="241">
        <v>27780819</v>
      </c>
      <c r="D225" s="241">
        <v>0</v>
      </c>
      <c r="E225" s="241">
        <v>0</v>
      </c>
      <c r="F225" s="241">
        <v>0</v>
      </c>
      <c r="G225" s="241">
        <f>+H225</f>
        <v>0</v>
      </c>
      <c r="H225" s="241">
        <v>0</v>
      </c>
      <c r="I225" s="241">
        <f>+H225</f>
        <v>0</v>
      </c>
      <c r="J225" s="241">
        <f>+K225</f>
        <v>0</v>
      </c>
      <c r="K225" s="241">
        <v>0</v>
      </c>
      <c r="L225" s="241">
        <v>0</v>
      </c>
      <c r="M225" s="241">
        <v>0</v>
      </c>
      <c r="N225" s="241">
        <v>0</v>
      </c>
    </row>
    <row r="226" spans="2:14" x14ac:dyDescent="0.2">
      <c r="B226" s="189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</row>
    <row r="227" spans="2:14" x14ac:dyDescent="0.2">
      <c r="B227" s="189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</row>
    <row r="228" spans="2:14" x14ac:dyDescent="0.2">
      <c r="B228" s="38" t="s">
        <v>576</v>
      </c>
    </row>
    <row r="229" spans="2:14" x14ac:dyDescent="0.2">
      <c r="B229" s="1"/>
    </row>
    <row r="230" spans="2:14" x14ac:dyDescent="0.2">
      <c r="B230" s="35"/>
      <c r="C230" s="168">
        <v>2011</v>
      </c>
      <c r="D230" s="168">
        <v>2012</v>
      </c>
      <c r="E230" s="168">
        <v>2013</v>
      </c>
      <c r="F230" s="168">
        <v>2014</v>
      </c>
      <c r="G230" s="188" t="s">
        <v>421</v>
      </c>
      <c r="H230" s="168">
        <v>2015</v>
      </c>
      <c r="I230" s="191" t="s">
        <v>422</v>
      </c>
      <c r="J230" s="191" t="s">
        <v>423</v>
      </c>
      <c r="K230" s="168">
        <v>2016</v>
      </c>
      <c r="L230" s="168">
        <v>2017</v>
      </c>
      <c r="M230" s="168">
        <v>2018</v>
      </c>
      <c r="N230" s="168">
        <v>2019</v>
      </c>
    </row>
    <row r="231" spans="2:14" x14ac:dyDescent="0.2">
      <c r="B231" s="31" t="s">
        <v>284</v>
      </c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</row>
    <row r="232" spans="2:14" x14ac:dyDescent="0.2">
      <c r="B232" s="173" t="s">
        <v>285</v>
      </c>
    </row>
    <row r="233" spans="2:14" x14ac:dyDescent="0.2">
      <c r="B233" s="169" t="s">
        <v>342</v>
      </c>
      <c r="C233" s="170"/>
      <c r="D233" s="170">
        <f>+SUM($C12:C12)*'2.2.3.1.TasasDeprec'!$C10</f>
        <v>6770.7517679629191</v>
      </c>
      <c r="E233" s="170">
        <f>+SUM($C12:D12)*'2.2.3.1.TasasDeprec'!$C10</f>
        <v>10933.361939326136</v>
      </c>
      <c r="F233" s="170">
        <f>+SUM($C12:E12)*'2.2.3.1.TasasDeprec'!$C10</f>
        <v>23411.076225040422</v>
      </c>
      <c r="G233" s="170">
        <f>+H233</f>
        <v>23397.484796468991</v>
      </c>
      <c r="H233" s="170">
        <f>+SUM($C12:F12)*'2.2.3.1.TasasDeprec'!$C10</f>
        <v>23397.484796468991</v>
      </c>
      <c r="I233" s="170">
        <f>+H233</f>
        <v>23397.484796468991</v>
      </c>
      <c r="J233" s="170">
        <f>+K233</f>
        <v>23397.484796468991</v>
      </c>
      <c r="K233" s="170">
        <f>+SUM($C12:H12)*'2.2.3.1.TasasDeprec'!$C10</f>
        <v>23397.484796468991</v>
      </c>
      <c r="L233" s="170">
        <f>+SUM($C12:K12)*'2.2.3.1.TasasDeprec'!$C10</f>
        <v>23397.484796468991</v>
      </c>
      <c r="M233" s="170">
        <f>+SUM($C12:L12)*'2.2.3.1.TasasDeprec'!$C10</f>
        <v>23397.484796468991</v>
      </c>
      <c r="N233" s="184">
        <f>+SUM($C12:M12)*'2.2.3.1.TasasDeprec'!$C10</f>
        <v>23397.484796468991</v>
      </c>
    </row>
    <row r="234" spans="2:14" x14ac:dyDescent="0.2">
      <c r="B234" s="169" t="s">
        <v>501</v>
      </c>
      <c r="C234" s="170"/>
      <c r="D234" s="170">
        <f>+SUM($C13:C13)*'2.2.3.1.TasasDeprec'!$C11</f>
        <v>0</v>
      </c>
      <c r="E234" s="170">
        <f>+SUM($C13:D13)*'2.2.3.1.TasasDeprec'!$C11</f>
        <v>0</v>
      </c>
      <c r="F234" s="170">
        <f>+SUM($C13:E13)*'2.2.3.1.TasasDeprec'!$C11</f>
        <v>494.18700000000001</v>
      </c>
      <c r="G234" s="170">
        <f>+H234</f>
        <v>494.18700000000001</v>
      </c>
      <c r="H234" s="170">
        <f>+SUM($C13:F13)*'2.2.3.1.TasasDeprec'!$C11</f>
        <v>494.18700000000001</v>
      </c>
      <c r="I234" s="170">
        <f t="shared" ref="I234:I243" si="29">+H234</f>
        <v>494.18700000000001</v>
      </c>
      <c r="J234" s="170">
        <f t="shared" ref="J234:J298" si="30">+K234</f>
        <v>494.18700000000001</v>
      </c>
      <c r="K234" s="170">
        <f>+SUM($C13:H13)*'2.2.3.1.TasasDeprec'!$C11</f>
        <v>494.18700000000001</v>
      </c>
      <c r="L234" s="170">
        <f>+SUM($C13:K13)*'2.2.3.1.TasasDeprec'!$C11</f>
        <v>494.18700000000001</v>
      </c>
      <c r="M234" s="170">
        <f>+SUM($C13:L13)*'2.2.3.1.TasasDeprec'!$C11</f>
        <v>494.18700000000001</v>
      </c>
      <c r="N234" s="184">
        <f>+SUM($C13:M13)*'2.2.3.1.TasasDeprec'!$C11</f>
        <v>494.18700000000001</v>
      </c>
    </row>
    <row r="235" spans="2:14" x14ac:dyDescent="0.2">
      <c r="B235" s="169" t="s">
        <v>343</v>
      </c>
      <c r="C235" s="170"/>
      <c r="D235" s="170">
        <f>+SUM($C14:C14)*'2.2.3.1.TasasDeprec'!$C12</f>
        <v>212.3401429828169</v>
      </c>
      <c r="E235" s="170">
        <f>+SUM($C14:D14)*'2.2.3.1.TasasDeprec'!$C12</f>
        <v>213.04188473111248</v>
      </c>
      <c r="F235" s="170">
        <f>+SUM($C14:E14)*'2.2.3.1.TasasDeprec'!$C12</f>
        <v>213.04188473111248</v>
      </c>
      <c r="G235" s="170">
        <f t="shared" ref="G235:G242" si="31">+H235</f>
        <v>213.04188473111248</v>
      </c>
      <c r="H235" s="170">
        <f>+SUM($C14:F14)*'2.2.3.1.TasasDeprec'!$C12</f>
        <v>213.04188473111248</v>
      </c>
      <c r="I235" s="170">
        <f t="shared" si="29"/>
        <v>213.04188473111248</v>
      </c>
      <c r="J235" s="170">
        <f t="shared" si="30"/>
        <v>213.04188473111248</v>
      </c>
      <c r="K235" s="170">
        <f>+SUM($C14:H14)*'2.2.3.1.TasasDeprec'!$C12</f>
        <v>213.04188473111248</v>
      </c>
      <c r="L235" s="170">
        <f>+SUM($C14:K14)*'2.2.3.1.TasasDeprec'!$C12</f>
        <v>213.04188473111248</v>
      </c>
      <c r="M235" s="170">
        <f>+SUM($C14:L14)*'2.2.3.1.TasasDeprec'!$C12</f>
        <v>213.04188473111248</v>
      </c>
      <c r="N235" s="184">
        <f>+SUM($C14:M14)*'2.2.3.1.TasasDeprec'!$C12</f>
        <v>213.04188473111248</v>
      </c>
    </row>
    <row r="236" spans="2:14" x14ac:dyDescent="0.2">
      <c r="B236" s="169" t="s">
        <v>469</v>
      </c>
      <c r="C236" s="170"/>
      <c r="D236" s="170">
        <f>+SUM($C15:C15)*'2.2.3.1.TasasDeprec'!$C13</f>
        <v>125.51360111781025</v>
      </c>
      <c r="E236" s="170">
        <f>+SUM($C15:D15)*'2.2.3.1.TasasDeprec'!$C13</f>
        <v>125.92839849265431</v>
      </c>
      <c r="F236" s="170">
        <f>+SUM($C15:E15)*'2.2.3.1.TasasDeprec'!$C13</f>
        <v>125.92839849265431</v>
      </c>
      <c r="G236" s="170">
        <f t="shared" si="31"/>
        <v>125.92839849265431</v>
      </c>
      <c r="H236" s="170">
        <f>+SUM($C15:F15)*'2.2.3.1.TasasDeprec'!$C13</f>
        <v>125.92839849265431</v>
      </c>
      <c r="I236" s="170">
        <f t="shared" si="29"/>
        <v>125.92839849265431</v>
      </c>
      <c r="J236" s="170">
        <f t="shared" si="30"/>
        <v>125.92839849265431</v>
      </c>
      <c r="K236" s="170">
        <f>+SUM($C15:H15)*'2.2.3.1.TasasDeprec'!$C13</f>
        <v>125.92839849265431</v>
      </c>
      <c r="L236" s="170">
        <f>+SUM($C15:K15)*'2.2.3.1.TasasDeprec'!$C13</f>
        <v>125.92839849265431</v>
      </c>
      <c r="M236" s="170">
        <f>+SUM($C15:L15)*'2.2.3.1.TasasDeprec'!$C13</f>
        <v>125.92839849265431</v>
      </c>
      <c r="N236" s="184">
        <f>+SUM($C15:M15)*'2.2.3.1.TasasDeprec'!$C13</f>
        <v>125.92839849265431</v>
      </c>
    </row>
    <row r="237" spans="2:14" x14ac:dyDescent="0.2">
      <c r="B237" s="169" t="s">
        <v>470</v>
      </c>
      <c r="C237" s="170"/>
      <c r="D237" s="170">
        <f>+SUM($C16:C16)*'2.2.3.1.TasasDeprec'!$C14</f>
        <v>0</v>
      </c>
      <c r="E237" s="170">
        <f>+SUM($C16:D16)*'2.2.3.1.TasasDeprec'!$C14</f>
        <v>330.93066322108098</v>
      </c>
      <c r="F237" s="170">
        <f>+SUM($C16:E16)*'2.2.3.1.TasasDeprec'!$C14</f>
        <v>330.93066322108098</v>
      </c>
      <c r="G237" s="170">
        <f t="shared" si="31"/>
        <v>330.93066322108098</v>
      </c>
      <c r="H237" s="170">
        <f>+SUM($C16:F16)*'2.2.3.1.TasasDeprec'!$C14</f>
        <v>330.93066322108098</v>
      </c>
      <c r="I237" s="170">
        <f t="shared" si="29"/>
        <v>330.93066322108098</v>
      </c>
      <c r="J237" s="170">
        <f t="shared" si="30"/>
        <v>330.93066322108098</v>
      </c>
      <c r="K237" s="170">
        <f>+SUM($C16:H16)*'2.2.3.1.TasasDeprec'!$C14</f>
        <v>330.93066322108098</v>
      </c>
      <c r="L237" s="170">
        <f>+SUM($C16:K16)*'2.2.3.1.TasasDeprec'!$C14</f>
        <v>330.93066322108098</v>
      </c>
      <c r="M237" s="170">
        <f>+SUM($C16:L16)*'2.2.3.1.TasasDeprec'!$C14</f>
        <v>330.93066322108098</v>
      </c>
      <c r="N237" s="184">
        <f>+SUM($C16:M16)*'2.2.3.1.TasasDeprec'!$C14</f>
        <v>330.93066322108098</v>
      </c>
    </row>
    <row r="238" spans="2:14" x14ac:dyDescent="0.2">
      <c r="B238" s="169" t="s">
        <v>471</v>
      </c>
      <c r="C238" s="170"/>
      <c r="D238" s="170">
        <f>+SUM($C17:C17)*'2.2.3.1.TasasDeprec'!$C15</f>
        <v>0</v>
      </c>
      <c r="E238" s="170">
        <f>+SUM($C17:D17)*'2.2.3.1.TasasDeprec'!$C15</f>
        <v>0</v>
      </c>
      <c r="F238" s="170">
        <f>+SUM($C17:E17)*'2.2.3.1.TasasDeprec'!$C15</f>
        <v>321.45729794356771</v>
      </c>
      <c r="G238" s="170">
        <f t="shared" si="31"/>
        <v>321.45729794356771</v>
      </c>
      <c r="H238" s="170">
        <f>+SUM($C17:F17)*'2.2.3.1.TasasDeprec'!$C15</f>
        <v>321.45729794356771</v>
      </c>
      <c r="I238" s="170">
        <f t="shared" si="29"/>
        <v>321.45729794356771</v>
      </c>
      <c r="J238" s="170">
        <f t="shared" si="30"/>
        <v>321.45729794356771</v>
      </c>
      <c r="K238" s="170">
        <f>+SUM($C17:H17)*'2.2.3.1.TasasDeprec'!$C15</f>
        <v>321.45729794356771</v>
      </c>
      <c r="L238" s="170">
        <f>+SUM($C17:K17)*'2.2.3.1.TasasDeprec'!$C15</f>
        <v>321.45729794356771</v>
      </c>
      <c r="M238" s="170">
        <f>+SUM($C17:L17)*'2.2.3.1.TasasDeprec'!$C15</f>
        <v>321.45729794356771</v>
      </c>
      <c r="N238" s="184">
        <f>+SUM($C17:M17)*'2.2.3.1.TasasDeprec'!$C15</f>
        <v>321.45729794356771</v>
      </c>
    </row>
    <row r="239" spans="2:14" x14ac:dyDescent="0.2">
      <c r="B239" s="169" t="s">
        <v>502</v>
      </c>
      <c r="C239" s="170"/>
      <c r="D239" s="170">
        <f>+SUM($C18:C18)*'2.2.3.1.TasasDeprec'!$C16</f>
        <v>0</v>
      </c>
      <c r="E239" s="170">
        <f>+SUM($C18:D18)*'2.2.3.1.TasasDeprec'!$C16</f>
        <v>0</v>
      </c>
      <c r="F239" s="170">
        <f>+SUM($C18:E18)*'2.2.3.1.TasasDeprec'!$C16</f>
        <v>419.41666335057698</v>
      </c>
      <c r="G239" s="170">
        <f t="shared" si="31"/>
        <v>419.41666335057698</v>
      </c>
      <c r="H239" s="170">
        <f>+SUM($C18:F18)*'2.2.3.1.TasasDeprec'!$C16</f>
        <v>419.41666335057698</v>
      </c>
      <c r="I239" s="170">
        <f t="shared" si="29"/>
        <v>419.41666335057698</v>
      </c>
      <c r="J239" s="170">
        <f t="shared" si="30"/>
        <v>419.41666335057698</v>
      </c>
      <c r="K239" s="170">
        <f>+SUM($C18:H18)*'2.2.3.1.TasasDeprec'!$C16</f>
        <v>419.41666335057698</v>
      </c>
      <c r="L239" s="170">
        <f>+SUM($C18:K18)*'2.2.3.1.TasasDeprec'!$C16</f>
        <v>419.41666335057698</v>
      </c>
      <c r="M239" s="170">
        <f>+SUM($C18:L18)*'2.2.3.1.TasasDeprec'!$C16</f>
        <v>419.41666335057698</v>
      </c>
      <c r="N239" s="184">
        <f>+SUM($C18:M18)*'2.2.3.1.TasasDeprec'!$C16</f>
        <v>419.41666335057698</v>
      </c>
    </row>
    <row r="240" spans="2:14" x14ac:dyDescent="0.2">
      <c r="B240" s="169" t="s">
        <v>472</v>
      </c>
      <c r="C240" s="170"/>
      <c r="D240" s="170">
        <f>+SUM($C19:C19)*'2.2.3.1.TasasDeprec'!$C17</f>
        <v>0</v>
      </c>
      <c r="E240" s="170">
        <f>+SUM($C19:D19)*'2.2.3.1.TasasDeprec'!$C17</f>
        <v>1376.9733333333334</v>
      </c>
      <c r="F240" s="170">
        <f>+SUM($C19:E19)*'2.2.3.1.TasasDeprec'!$C17</f>
        <v>1376.9733333333334</v>
      </c>
      <c r="G240" s="170">
        <f t="shared" si="31"/>
        <v>1376.9733333333334</v>
      </c>
      <c r="H240" s="170">
        <f>+SUM($C19:F19)*'2.2.3.1.TasasDeprec'!$C17</f>
        <v>1376.9733333333334</v>
      </c>
      <c r="I240" s="170">
        <f t="shared" si="29"/>
        <v>1376.9733333333334</v>
      </c>
      <c r="J240" s="170">
        <f t="shared" si="30"/>
        <v>0</v>
      </c>
      <c r="K240" s="170">
        <v>0</v>
      </c>
      <c r="L240" s="170">
        <v>0</v>
      </c>
      <c r="M240" s="170">
        <v>0</v>
      </c>
      <c r="N240" s="184">
        <v>0</v>
      </c>
    </row>
    <row r="241" spans="2:14" x14ac:dyDescent="0.2">
      <c r="B241" s="169" t="s">
        <v>503</v>
      </c>
      <c r="C241" s="170"/>
      <c r="D241" s="170">
        <f>+SUM($C20:C20)*'2.2.3.1.TasasDeprec'!$C18</f>
        <v>0</v>
      </c>
      <c r="E241" s="170">
        <f>+SUM($C20:D20)*'2.2.3.1.TasasDeprec'!$C18</f>
        <v>0</v>
      </c>
      <c r="F241" s="170">
        <f>+SUM($C20:E20)*'2.2.3.1.TasasDeprec'!$C18</f>
        <v>0</v>
      </c>
      <c r="G241" s="170">
        <f t="shared" si="31"/>
        <v>1026.6666666666665</v>
      </c>
      <c r="H241" s="170">
        <f>+SUM($C20:F20)*'2.2.3.1.TasasDeprec'!$C18</f>
        <v>1026.6666666666665</v>
      </c>
      <c r="I241" s="170">
        <f t="shared" si="29"/>
        <v>1026.6666666666665</v>
      </c>
      <c r="J241" s="170">
        <f t="shared" si="30"/>
        <v>1026.6666666666665</v>
      </c>
      <c r="K241" s="170">
        <f>+SUM($C20:H20)*'2.2.3.1.TasasDeprec'!$C18</f>
        <v>1026.6666666666665</v>
      </c>
      <c r="L241" s="170">
        <f>+SUM($C20:K20)*'2.2.3.1.TasasDeprec'!$C18</f>
        <v>1026.6666666666665</v>
      </c>
      <c r="M241" s="170">
        <v>0</v>
      </c>
      <c r="N241" s="184">
        <v>0</v>
      </c>
    </row>
    <row r="242" spans="2:14" x14ac:dyDescent="0.2">
      <c r="B242" s="169" t="s">
        <v>565</v>
      </c>
      <c r="C242" s="170"/>
      <c r="D242" s="170">
        <f>+SUM($C21:C21)*'2.2.3.1.TasasDeprec'!$C19</f>
        <v>0</v>
      </c>
      <c r="E242" s="170">
        <f>+SUM($C21:D21)*'2.2.3.1.TasasDeprec'!$C19</f>
        <v>78.433984401262734</v>
      </c>
      <c r="F242" s="170">
        <f>+SUM($C21:E21)*'2.2.3.1.TasasDeprec'!$C19</f>
        <v>78.435000000000002</v>
      </c>
      <c r="G242" s="170">
        <f t="shared" si="31"/>
        <v>78.435000000000002</v>
      </c>
      <c r="H242" s="170">
        <f>+SUM($C21:F21)*'2.2.3.1.TasasDeprec'!$C19</f>
        <v>78.435000000000002</v>
      </c>
      <c r="I242" s="170">
        <f t="shared" si="29"/>
        <v>78.435000000000002</v>
      </c>
      <c r="J242" s="170">
        <f t="shared" si="30"/>
        <v>78.435000000000002</v>
      </c>
      <c r="K242" s="170">
        <f>+SUM($C21:H21)*'2.2.3.1.TasasDeprec'!$C19</f>
        <v>78.435000000000002</v>
      </c>
      <c r="L242" s="170">
        <v>0</v>
      </c>
      <c r="M242" s="170">
        <v>0</v>
      </c>
      <c r="N242" s="184">
        <v>0</v>
      </c>
    </row>
    <row r="243" spans="2:14" x14ac:dyDescent="0.2">
      <c r="B243" s="169" t="s">
        <v>344</v>
      </c>
      <c r="C243" s="170"/>
      <c r="D243" s="170">
        <f>+SUM($C22:C22)*'2.2.3.1.TasasDeprec'!$C20</f>
        <v>28810.59141038929</v>
      </c>
      <c r="E243" s="170">
        <f>+SUM($C22:D22)*'2.2.3.1.TasasDeprec'!$C20</f>
        <v>91577.532063992097</v>
      </c>
      <c r="F243" s="170">
        <f>+SUM($C22:E22)*'2.2.3.1.TasasDeprec'!$C20</f>
        <v>129768.65206399211</v>
      </c>
      <c r="G243" s="170">
        <f>+H243</f>
        <v>140695.72349256353</v>
      </c>
      <c r="H243" s="170">
        <f>+SUM($C22:F22)*'2.2.3.1.TasasDeprec'!$C20</f>
        <v>140695.72349256353</v>
      </c>
      <c r="I243" s="170">
        <f t="shared" si="29"/>
        <v>140695.72349256353</v>
      </c>
      <c r="J243" s="170">
        <f t="shared" si="30"/>
        <v>145985.82492113495</v>
      </c>
      <c r="K243" s="170">
        <f>+(SUM($C22:H22)-$G$22)*'2.2.3.1.TasasDeprec'!$C20</f>
        <v>145985.82492113495</v>
      </c>
      <c r="L243" s="170">
        <f>+(SUM($C22:K22)-$G$22-$I$22-$J$22)*'2.2.3.1.TasasDeprec'!$C20</f>
        <v>144661.49634970637</v>
      </c>
      <c r="M243" s="170">
        <f>+(SUM($C22:L22)-$G$22-$I$22-$J$22)*'2.2.3.1.TasasDeprec'!$C20</f>
        <v>144661.49634970637</v>
      </c>
      <c r="N243" s="170">
        <f>+(SUM($C22:M22)-$G$22-$I$22-$J$22)*'2.2.3.1.TasasDeprec'!$C20</f>
        <v>144661.49634970637</v>
      </c>
    </row>
    <row r="244" spans="2:14" x14ac:dyDescent="0.2">
      <c r="B244" s="169" t="s">
        <v>473</v>
      </c>
      <c r="C244" s="170"/>
      <c r="D244" s="170">
        <f>+SUM($C23:C23)*'2.2.3.1.TasasDeprec'!$C21</f>
        <v>1478.6659944836349</v>
      </c>
      <c r="E244" s="170">
        <f>+SUM($C23:D23)*'2.2.3.1.TasasDeprec'!$C21</f>
        <v>14960.853358218706</v>
      </c>
      <c r="F244" s="170">
        <f>+SUM($C23:E23)*'2.2.3.1.TasasDeprec'!$C21</f>
        <v>19389.509858218706</v>
      </c>
      <c r="G244" s="170">
        <f>+H244</f>
        <v>19389.509858218706</v>
      </c>
      <c r="H244" s="170">
        <f>+SUM($C23:F23)*'2.2.3.1.TasasDeprec'!$C21</f>
        <v>19389.509858218706</v>
      </c>
      <c r="I244" s="170">
        <f>+H244</f>
        <v>19389.509858218706</v>
      </c>
      <c r="J244" s="170">
        <f t="shared" si="30"/>
        <v>19389.509858218706</v>
      </c>
      <c r="K244" s="170">
        <f>+SUM($C23:H23)*'2.2.3.1.TasasDeprec'!$C21</f>
        <v>19389.509858218706</v>
      </c>
      <c r="L244" s="170">
        <f>+SUM($C23:K23)*'2.2.3.1.TasasDeprec'!$C21</f>
        <v>19389.509858218706</v>
      </c>
      <c r="M244" s="170">
        <f>+SUM($C23:L23)*'2.2.3.1.TasasDeprec'!$C21</f>
        <v>19389.509858218706</v>
      </c>
      <c r="N244" s="184">
        <f>+SUM($C23:M23)*'2.2.3.1.TasasDeprec'!$C21</f>
        <v>19389.509858218706</v>
      </c>
    </row>
    <row r="245" spans="2:14" x14ac:dyDescent="0.2">
      <c r="B245" s="169" t="s">
        <v>566</v>
      </c>
      <c r="C245" s="170"/>
      <c r="D245" s="170">
        <f>+SUM($C24:C24)*'2.2.3.1.TasasDeprec'!$C22</f>
        <v>0</v>
      </c>
      <c r="E245" s="170">
        <f>+SUM($C24:D24)*'2.2.3.1.TasasDeprec'!$C22</f>
        <v>0</v>
      </c>
      <c r="F245" s="170">
        <f>+SUM($C24:E24)*'2.2.3.1.TasasDeprec'!$C22</f>
        <v>0</v>
      </c>
      <c r="G245" s="170">
        <f t="shared" ref="G245:G258" si="32">+H245</f>
        <v>488.68639999999999</v>
      </c>
      <c r="H245" s="170">
        <f>+SUM($C24:F24)*'2.2.3.1.TasasDeprec'!$C22</f>
        <v>488.68639999999999</v>
      </c>
      <c r="I245" s="170">
        <f t="shared" ref="I245:I308" si="33">+H245</f>
        <v>488.68639999999999</v>
      </c>
      <c r="J245" s="170">
        <f t="shared" si="30"/>
        <v>488.68639999999999</v>
      </c>
      <c r="K245" s="170">
        <f>+SUM($C24:H24)*'2.2.3.1.TasasDeprec'!$C22</f>
        <v>488.68639999999999</v>
      </c>
      <c r="L245" s="170">
        <f>+SUM($C24:K24)*'2.2.3.1.TasasDeprec'!$C22</f>
        <v>488.68639999999999</v>
      </c>
      <c r="M245" s="170">
        <f>+SUM($C24:L24)*'2.2.3.1.TasasDeprec'!$C22</f>
        <v>488.68639999999999</v>
      </c>
      <c r="N245" s="184">
        <f>+SUM($C24:M24)*'2.2.3.1.TasasDeprec'!$C22</f>
        <v>488.68639999999999</v>
      </c>
    </row>
    <row r="246" spans="2:14" x14ac:dyDescent="0.2">
      <c r="B246" s="169" t="s">
        <v>504</v>
      </c>
      <c r="C246" s="170"/>
      <c r="D246" s="170">
        <f>+SUM($C25:C25)*'2.2.3.1.TasasDeprec'!$C23</f>
        <v>0</v>
      </c>
      <c r="E246" s="170">
        <f>+SUM($C25:D25)*'2.2.3.1.TasasDeprec'!$C23</f>
        <v>0</v>
      </c>
      <c r="F246" s="170">
        <f>+SUM($C25:E25)*'2.2.3.1.TasasDeprec'!$C23</f>
        <v>344.60862325304788</v>
      </c>
      <c r="G246" s="170">
        <f t="shared" si="32"/>
        <v>344.60862325304788</v>
      </c>
      <c r="H246" s="170">
        <f>+SUM($C25:F25)*'2.2.3.1.TasasDeprec'!$C23</f>
        <v>344.60862325304788</v>
      </c>
      <c r="I246" s="170">
        <f t="shared" si="33"/>
        <v>344.60862325304788</v>
      </c>
      <c r="J246" s="170">
        <f t="shared" si="30"/>
        <v>344.60862325304788</v>
      </c>
      <c r="K246" s="170">
        <f>+SUM($C25:H25)*'2.2.3.1.TasasDeprec'!$C23</f>
        <v>344.60862325304788</v>
      </c>
      <c r="L246" s="170">
        <f>+SUM($C25:K25)*'2.2.3.1.TasasDeprec'!$C23</f>
        <v>344.60862325304788</v>
      </c>
      <c r="M246" s="170">
        <f>+SUM($C25:L25)*'2.2.3.1.TasasDeprec'!$C23</f>
        <v>344.60862325304788</v>
      </c>
      <c r="N246" s="184">
        <f>+SUM($C25:M25)*'2.2.3.1.TasasDeprec'!$C23</f>
        <v>344.60862325304788</v>
      </c>
    </row>
    <row r="247" spans="2:14" x14ac:dyDescent="0.2">
      <c r="B247" s="169" t="s">
        <v>474</v>
      </c>
      <c r="C247" s="170"/>
      <c r="D247" s="170">
        <f>+SUM($C26:C26)*'2.2.3.1.TasasDeprec'!$C24</f>
        <v>0</v>
      </c>
      <c r="E247" s="170">
        <f>+SUM($C26:D26)*'2.2.3.1.TasasDeprec'!$C24</f>
        <v>268.90165340487806</v>
      </c>
      <c r="F247" s="170">
        <f>+SUM($C26:E26)*'2.2.3.1.TasasDeprec'!$C24</f>
        <v>268.90165340487806</v>
      </c>
      <c r="G247" s="170">
        <f t="shared" si="32"/>
        <v>268.90165340487806</v>
      </c>
      <c r="H247" s="170">
        <f>+SUM($C26:F26)*'2.2.3.1.TasasDeprec'!$C24</f>
        <v>268.90165340487806</v>
      </c>
      <c r="I247" s="170">
        <f t="shared" si="33"/>
        <v>268.90165340487806</v>
      </c>
      <c r="J247" s="170">
        <f t="shared" si="30"/>
        <v>268.90165340487806</v>
      </c>
      <c r="K247" s="170">
        <f>+SUM($C26:H26)*'2.2.3.1.TasasDeprec'!$C24</f>
        <v>268.90165340487806</v>
      </c>
      <c r="L247" s="170">
        <f>+SUM($C26:K26)*'2.2.3.1.TasasDeprec'!$C24</f>
        <v>268.90165340487806</v>
      </c>
      <c r="M247" s="170">
        <f>+SUM($C26:L26)*'2.2.3.1.TasasDeprec'!$C24</f>
        <v>268.90165340487806</v>
      </c>
      <c r="N247" s="184">
        <f>+SUM($C26:M26)*'2.2.3.1.TasasDeprec'!$C24</f>
        <v>268.90165340487806</v>
      </c>
    </row>
    <row r="248" spans="2:14" x14ac:dyDescent="0.2">
      <c r="B248" s="169" t="s">
        <v>286</v>
      </c>
      <c r="C248" s="170"/>
      <c r="D248" s="170">
        <f>+SUM($C27:C27)*'2.2.3.1.TasasDeprec'!$C25</f>
        <v>0</v>
      </c>
      <c r="E248" s="170">
        <f>+SUM($C27:D27)*'2.2.3.1.TasasDeprec'!$C25</f>
        <v>22409.656666666666</v>
      </c>
      <c r="F248" s="170">
        <f>+SUM($C27:E27)*'2.2.3.1.TasasDeprec'!$C25</f>
        <v>22409.656666666666</v>
      </c>
      <c r="G248" s="170">
        <f t="shared" si="32"/>
        <v>22409.656666666666</v>
      </c>
      <c r="H248" s="170">
        <f>+SUM($C27:F27)*'2.2.3.1.TasasDeprec'!$C25</f>
        <v>22409.656666666666</v>
      </c>
      <c r="I248" s="170">
        <f t="shared" si="33"/>
        <v>22409.656666666666</v>
      </c>
      <c r="J248" s="170">
        <f t="shared" si="30"/>
        <v>0</v>
      </c>
      <c r="K248" s="170">
        <v>0</v>
      </c>
      <c r="L248" s="170">
        <f>+SUM($K27:K27)*'2.2.3.1.TasasDeprec'!$C25</f>
        <v>1956.6666666666665</v>
      </c>
      <c r="M248" s="170">
        <f>+SUM($K27:L27)*'2.2.3.1.TasasDeprec'!$C25</f>
        <v>1956.6666666666665</v>
      </c>
      <c r="N248" s="184">
        <f>+SUM($K27:M27)*'2.2.3.1.TasasDeprec'!$C25</f>
        <v>1956.6666666666665</v>
      </c>
    </row>
    <row r="249" spans="2:14" x14ac:dyDescent="0.2">
      <c r="B249" s="169" t="s">
        <v>475</v>
      </c>
      <c r="C249" s="170"/>
      <c r="D249" s="170">
        <f>+SUM($C28:C28)*'2.2.3.1.TasasDeprec'!$C26</f>
        <v>0</v>
      </c>
      <c r="E249" s="170">
        <f>+SUM($C28:D28)*'2.2.3.1.TasasDeprec'!$C26</f>
        <v>1802.679795987159</v>
      </c>
      <c r="F249" s="170">
        <f>+SUM($C28:E28)*'2.2.3.1.TasasDeprec'!$C26</f>
        <v>1802.679795987159</v>
      </c>
      <c r="G249" s="170">
        <f t="shared" si="32"/>
        <v>1802.679795987159</v>
      </c>
      <c r="H249" s="170">
        <f>+SUM($C28:F28)*'2.2.3.1.TasasDeprec'!$C26</f>
        <v>1802.679795987159</v>
      </c>
      <c r="I249" s="170">
        <f t="shared" si="33"/>
        <v>1802.679795987159</v>
      </c>
      <c r="J249" s="170">
        <f t="shared" si="30"/>
        <v>1802.679795987159</v>
      </c>
      <c r="K249" s="170">
        <f>+SUM($C28:H28)*'2.2.3.1.TasasDeprec'!$C26</f>
        <v>1802.679795987159</v>
      </c>
      <c r="L249" s="170">
        <f>+SUM($C28:K28)*'2.2.3.1.TasasDeprec'!$C26</f>
        <v>1802.679795987159</v>
      </c>
      <c r="M249" s="170">
        <f>+SUM($C28:L28)*'2.2.3.1.TasasDeprec'!$C26</f>
        <v>1802.679795987159</v>
      </c>
      <c r="N249" s="184">
        <f>+SUM($C28:M28)*'2.2.3.1.TasasDeprec'!$C26</f>
        <v>1802.679795987159</v>
      </c>
    </row>
    <row r="250" spans="2:14" x14ac:dyDescent="0.2">
      <c r="B250" s="169" t="s">
        <v>476</v>
      </c>
      <c r="C250" s="170"/>
      <c r="D250" s="170">
        <f>+SUM($C29:C29)*'2.2.3.1.TasasDeprec'!$C27</f>
        <v>0</v>
      </c>
      <c r="E250" s="170">
        <f>+SUM($C29:D29)*'2.2.3.1.TasasDeprec'!$C27</f>
        <v>709.70857142857142</v>
      </c>
      <c r="F250" s="170">
        <f>+SUM($C29:E29)*'2.2.3.1.TasasDeprec'!$C27</f>
        <v>709.70857142857142</v>
      </c>
      <c r="G250" s="170">
        <f t="shared" si="32"/>
        <v>709.70857142857142</v>
      </c>
      <c r="H250" s="170">
        <f>+SUM($C29:F29)*'2.2.3.1.TasasDeprec'!$C27</f>
        <v>709.70857142857142</v>
      </c>
      <c r="I250" s="170">
        <f t="shared" si="33"/>
        <v>709.70857142857142</v>
      </c>
      <c r="J250" s="170">
        <f t="shared" si="30"/>
        <v>709.70857142857142</v>
      </c>
      <c r="K250" s="170">
        <f>+SUM($C29:H29)*'2.2.3.1.TasasDeprec'!$C27</f>
        <v>709.70857142857142</v>
      </c>
      <c r="L250" s="170">
        <f>+SUM($C29:K29)*'2.2.3.1.TasasDeprec'!$C27</f>
        <v>709.70857142857142</v>
      </c>
      <c r="M250" s="170">
        <f>+SUM($C29:L29)*'2.2.3.1.TasasDeprec'!$C27</f>
        <v>709.70857142857142</v>
      </c>
      <c r="N250" s="184">
        <f>+SUM($C29:M29)*'2.2.3.1.TasasDeprec'!$C27</f>
        <v>709.70857142857142</v>
      </c>
    </row>
    <row r="251" spans="2:14" x14ac:dyDescent="0.2">
      <c r="B251" s="169" t="s">
        <v>345</v>
      </c>
      <c r="C251" s="170"/>
      <c r="D251" s="170">
        <f>+SUM($C30:C30)*'2.2.3.1.TasasDeprec'!$C28</f>
        <v>0</v>
      </c>
      <c r="E251" s="170">
        <f>+SUM($C30:D30)*'2.2.3.1.TasasDeprec'!$C28</f>
        <v>493.87875578855397</v>
      </c>
      <c r="F251" s="170">
        <f>+SUM($C30:E30)*'2.2.3.1.TasasDeprec'!$C28</f>
        <v>493.87875578855397</v>
      </c>
      <c r="G251" s="170">
        <f t="shared" si="32"/>
        <v>493.87875578855397</v>
      </c>
      <c r="H251" s="170">
        <f>+SUM($C30:F30)*'2.2.3.1.TasasDeprec'!$C28</f>
        <v>493.87875578855397</v>
      </c>
      <c r="I251" s="170">
        <f t="shared" si="33"/>
        <v>493.87875578855397</v>
      </c>
      <c r="J251" s="170">
        <f t="shared" si="30"/>
        <v>493.87875578855397</v>
      </c>
      <c r="K251" s="170">
        <f>+SUM($C30:H30)*'2.2.3.1.TasasDeprec'!$C28</f>
        <v>493.87875578855397</v>
      </c>
      <c r="L251" s="170">
        <f>+SUM($C30:K30)*'2.2.3.1.TasasDeprec'!$C28</f>
        <v>493.87875578855397</v>
      </c>
      <c r="M251" s="170">
        <f>+SUM($C30:L30)*'2.2.3.1.TasasDeprec'!$C28</f>
        <v>493.87875578855397</v>
      </c>
      <c r="N251" s="184">
        <f>+SUM($C30:M30)*'2.2.3.1.TasasDeprec'!$C28</f>
        <v>493.87875578855397</v>
      </c>
    </row>
    <row r="252" spans="2:14" x14ac:dyDescent="0.2">
      <c r="B252" s="169" t="s">
        <v>346</v>
      </c>
      <c r="C252" s="170"/>
      <c r="D252" s="170">
        <f>+SUM($C31:C31)*'2.2.3.1.TasasDeprec'!$C29</f>
        <v>0</v>
      </c>
      <c r="E252" s="170">
        <f>+SUM($C31:D31)*'2.2.3.1.TasasDeprec'!$C29</f>
        <v>4138.4285714285716</v>
      </c>
      <c r="F252" s="170">
        <f>+SUM($C31:E31)*'2.2.3.1.TasasDeprec'!$C29</f>
        <v>4138.4285714285716</v>
      </c>
      <c r="G252" s="170">
        <f t="shared" si="32"/>
        <v>4138.4285714285716</v>
      </c>
      <c r="H252" s="170">
        <f>+SUM($C31:F31)*'2.2.3.1.TasasDeprec'!$C29</f>
        <v>4138.4285714285716</v>
      </c>
      <c r="I252" s="170">
        <f t="shared" si="33"/>
        <v>4138.4285714285716</v>
      </c>
      <c r="J252" s="170">
        <f t="shared" si="30"/>
        <v>4138.4285714285716</v>
      </c>
      <c r="K252" s="170">
        <f>+SUM($C31:H31)*'2.2.3.1.TasasDeprec'!$C29</f>
        <v>4138.4285714285716</v>
      </c>
      <c r="L252" s="170">
        <f>+SUM($C31:K31)*'2.2.3.1.TasasDeprec'!$C29</f>
        <v>4138.4285714285716</v>
      </c>
      <c r="M252" s="170">
        <f>+SUM($C31:L31)*'2.2.3.1.TasasDeprec'!$C29</f>
        <v>4138.4285714285716</v>
      </c>
      <c r="N252" s="184">
        <f>+SUM($C31:M31)*'2.2.3.1.TasasDeprec'!$C29</f>
        <v>4138.4285714285716</v>
      </c>
    </row>
    <row r="253" spans="2:14" x14ac:dyDescent="0.2">
      <c r="B253" s="169" t="s">
        <v>477</v>
      </c>
      <c r="C253" s="170"/>
      <c r="D253" s="170">
        <f>+SUM($C32:C32)*'2.2.3.1.TasasDeprec'!$C30</f>
        <v>0</v>
      </c>
      <c r="E253" s="170">
        <f>+SUM($C32:D32)*'2.2.3.1.TasasDeprec'!$C30</f>
        <v>0</v>
      </c>
      <c r="F253" s="170">
        <f>+SUM($C32:E32)*'2.2.3.1.TasasDeprec'!$C30</f>
        <v>198.15999999999997</v>
      </c>
      <c r="G253" s="170">
        <f t="shared" si="32"/>
        <v>198.15999999999997</v>
      </c>
      <c r="H253" s="170">
        <f>+SUM($C32:F32)*'2.2.3.1.TasasDeprec'!$C30</f>
        <v>198.15999999999997</v>
      </c>
      <c r="I253" s="170">
        <f t="shared" si="33"/>
        <v>198.15999999999997</v>
      </c>
      <c r="J253" s="170">
        <f t="shared" si="30"/>
        <v>198.15999999999997</v>
      </c>
      <c r="K253" s="170">
        <f>+SUM($C32:H32)*'2.2.3.1.TasasDeprec'!$C30</f>
        <v>198.15999999999997</v>
      </c>
      <c r="L253" s="170">
        <f>+SUM($C32:K32)*'2.2.3.1.TasasDeprec'!$C30</f>
        <v>198.15999999999997</v>
      </c>
      <c r="M253" s="170">
        <f>+SUM($C32:L32)*'2.2.3.1.TasasDeprec'!$C30</f>
        <v>198.15999999999997</v>
      </c>
      <c r="N253" s="184">
        <f>+SUM($C32:M32)*'2.2.3.1.TasasDeprec'!$C30</f>
        <v>198.15999999999997</v>
      </c>
    </row>
    <row r="254" spans="2:14" x14ac:dyDescent="0.2">
      <c r="B254" s="169" t="s">
        <v>347</v>
      </c>
      <c r="C254" s="170"/>
      <c r="D254" s="170">
        <f>+SUM($C33:C33)*'2.2.3.1.TasasDeprec'!$C31</f>
        <v>0</v>
      </c>
      <c r="E254" s="170">
        <f>+SUM($C33:D33)*'2.2.3.1.TasasDeprec'!$C31</f>
        <v>0</v>
      </c>
      <c r="F254" s="170">
        <f>+SUM($C33:E33)*'2.2.3.1.TasasDeprec'!$C31</f>
        <v>1197.6585714285713</v>
      </c>
      <c r="G254" s="170">
        <f t="shared" si="32"/>
        <v>1197.6585714285713</v>
      </c>
      <c r="H254" s="170">
        <f>+SUM($C33:F33)*'2.2.3.1.TasasDeprec'!$C31</f>
        <v>1197.6585714285713</v>
      </c>
      <c r="I254" s="170">
        <f t="shared" si="33"/>
        <v>1197.6585714285713</v>
      </c>
      <c r="J254" s="170">
        <f t="shared" si="30"/>
        <v>1197.6585714285713</v>
      </c>
      <c r="K254" s="170">
        <f>+SUM($C33:H33)*'2.2.3.1.TasasDeprec'!$C31</f>
        <v>1197.6585714285713</v>
      </c>
      <c r="L254" s="170">
        <f>+SUM($C33:K33)*'2.2.3.1.TasasDeprec'!$C31</f>
        <v>1197.6585714285713</v>
      </c>
      <c r="M254" s="170">
        <f>+SUM($C33:L33)*'2.2.3.1.TasasDeprec'!$C31</f>
        <v>1197.6585714285713</v>
      </c>
      <c r="N254" s="184">
        <f>+SUM($C33:M33)*'2.2.3.1.TasasDeprec'!$C31</f>
        <v>1197.6585714285713</v>
      </c>
    </row>
    <row r="255" spans="2:14" x14ac:dyDescent="0.2">
      <c r="B255" s="169" t="s">
        <v>347</v>
      </c>
      <c r="C255" s="170"/>
      <c r="D255" s="170">
        <f>+SUM($C34:C34)*'2.2.3.1.TasasDeprec'!$C32</f>
        <v>0</v>
      </c>
      <c r="E255" s="170">
        <f>+SUM($C34:D34)*'2.2.3.1.TasasDeprec'!$C32</f>
        <v>0</v>
      </c>
      <c r="F255" s="170">
        <f>+SUM($C34:E34)*'2.2.3.1.TasasDeprec'!$C32</f>
        <v>1102.0571428571427</v>
      </c>
      <c r="G255" s="170">
        <f t="shared" si="32"/>
        <v>1102.0571428571427</v>
      </c>
      <c r="H255" s="170">
        <f>+SUM($C34:F34)*'2.2.3.1.TasasDeprec'!$C32</f>
        <v>1102.0571428571427</v>
      </c>
      <c r="I255" s="170">
        <f t="shared" si="33"/>
        <v>1102.0571428571427</v>
      </c>
      <c r="J255" s="170">
        <f t="shared" si="30"/>
        <v>1102.0571428571427</v>
      </c>
      <c r="K255" s="170">
        <f>+SUM($C34:H34)*'2.2.3.1.TasasDeprec'!$C32</f>
        <v>1102.0571428571427</v>
      </c>
      <c r="L255" s="170">
        <f>+SUM($C34:K34)*'2.2.3.1.TasasDeprec'!$C32</f>
        <v>1102.0571428571427</v>
      </c>
      <c r="M255" s="170">
        <f>+SUM($C34:L34)*'2.2.3.1.TasasDeprec'!$C32</f>
        <v>1102.0571428571427</v>
      </c>
      <c r="N255" s="184">
        <f>+SUM($C34:M34)*'2.2.3.1.TasasDeprec'!$C32</f>
        <v>1102.0571428571427</v>
      </c>
    </row>
    <row r="256" spans="2:14" x14ac:dyDescent="0.2">
      <c r="B256" s="169" t="s">
        <v>505</v>
      </c>
      <c r="C256" s="170"/>
      <c r="D256" s="170">
        <f>+SUM($C35:C35)*'2.2.3.1.TasasDeprec'!$C33</f>
        <v>0</v>
      </c>
      <c r="E256" s="170">
        <f>+SUM($C35:D35)*'2.2.3.1.TasasDeprec'!$C33</f>
        <v>0</v>
      </c>
      <c r="F256" s="170">
        <f>+SUM($C35:E35)*'2.2.3.1.TasasDeprec'!$C33</f>
        <v>0</v>
      </c>
      <c r="G256" s="170">
        <f t="shared" si="32"/>
        <v>1734.9271428571428</v>
      </c>
      <c r="H256" s="170">
        <f>+SUM($C35:F35)*'2.2.3.1.TasasDeprec'!$C33</f>
        <v>1734.9271428571428</v>
      </c>
      <c r="I256" s="170">
        <f t="shared" si="33"/>
        <v>1734.9271428571428</v>
      </c>
      <c r="J256" s="170">
        <f t="shared" si="30"/>
        <v>1734.9271428571428</v>
      </c>
      <c r="K256" s="170">
        <f>+SUM($C35:H35)*'2.2.3.1.TasasDeprec'!$C33</f>
        <v>1734.9271428571428</v>
      </c>
      <c r="L256" s="170">
        <f>+SUM($C35:K35)*'2.2.3.1.TasasDeprec'!$C33</f>
        <v>1734.9271428571428</v>
      </c>
      <c r="M256" s="170">
        <f>+SUM($C35:L35)*'2.2.3.1.TasasDeprec'!$C33</f>
        <v>1734.9271428571428</v>
      </c>
      <c r="N256" s="184">
        <f>+SUM($C35:M35)*'2.2.3.1.TasasDeprec'!$C33</f>
        <v>1734.9271428571428</v>
      </c>
    </row>
    <row r="257" spans="2:14" x14ac:dyDescent="0.2">
      <c r="B257" s="169" t="s">
        <v>506</v>
      </c>
      <c r="C257" s="170"/>
      <c r="D257" s="170">
        <f>+SUM($C36:C36)*'2.2.3.1.TasasDeprec'!$C34</f>
        <v>0</v>
      </c>
      <c r="E257" s="170">
        <f>+SUM($C36:D36)*'2.2.3.1.TasasDeprec'!$C34</f>
        <v>0</v>
      </c>
      <c r="F257" s="170">
        <f>+SUM($C36:E36)*'2.2.3.1.TasasDeprec'!$C34</f>
        <v>0</v>
      </c>
      <c r="G257" s="170">
        <f t="shared" si="32"/>
        <v>11503.54857142857</v>
      </c>
      <c r="H257" s="170">
        <f>+SUM($C36:F36)*'2.2.3.1.TasasDeprec'!$C34</f>
        <v>11503.54857142857</v>
      </c>
      <c r="I257" s="170">
        <f t="shared" si="33"/>
        <v>11503.54857142857</v>
      </c>
      <c r="J257" s="170">
        <f t="shared" si="30"/>
        <v>11503.54857142857</v>
      </c>
      <c r="K257" s="170">
        <f>+SUM($C36:H36)*'2.2.3.1.TasasDeprec'!$C34</f>
        <v>11503.54857142857</v>
      </c>
      <c r="L257" s="170">
        <f>+SUM($C36:K36)*'2.2.3.1.TasasDeprec'!$C34</f>
        <v>11503.54857142857</v>
      </c>
      <c r="M257" s="170">
        <f>+SUM($C36:L36)*'2.2.3.1.TasasDeprec'!$C34</f>
        <v>11503.54857142857</v>
      </c>
      <c r="N257" s="184">
        <f>+SUM($C36:M36)*'2.2.3.1.TasasDeprec'!$C34</f>
        <v>11503.54857142857</v>
      </c>
    </row>
    <row r="258" spans="2:14" x14ac:dyDescent="0.2">
      <c r="B258" s="169" t="s">
        <v>507</v>
      </c>
      <c r="C258" s="170"/>
      <c r="D258" s="170">
        <f>+SUM($C37:C37)*'2.2.3.1.TasasDeprec'!$C35</f>
        <v>0</v>
      </c>
      <c r="E258" s="170">
        <f>+SUM($C37:D37)*'2.2.3.1.TasasDeprec'!$C35</f>
        <v>0</v>
      </c>
      <c r="F258" s="170">
        <f>+SUM($C37:E37)*'2.2.3.1.TasasDeprec'!$C35</f>
        <v>0</v>
      </c>
      <c r="G258" s="170">
        <f t="shared" si="32"/>
        <v>2344.0871428571427</v>
      </c>
      <c r="H258" s="170">
        <f>+SUM($C37:F37)*'2.2.3.1.TasasDeprec'!$C35</f>
        <v>2344.0871428571427</v>
      </c>
      <c r="I258" s="170">
        <f t="shared" si="33"/>
        <v>2344.0871428571427</v>
      </c>
      <c r="J258" s="170">
        <f t="shared" si="30"/>
        <v>2344.0871428571427</v>
      </c>
      <c r="K258" s="170">
        <f>+SUM($C37:H37)*'2.2.3.1.TasasDeprec'!$C35</f>
        <v>2344.0871428571427</v>
      </c>
      <c r="L258" s="170">
        <f>+SUM($C37:K37)*'2.2.3.1.TasasDeprec'!$C35</f>
        <v>2344.0871428571427</v>
      </c>
      <c r="M258" s="170">
        <f>+SUM($C37:L37)*'2.2.3.1.TasasDeprec'!$C35</f>
        <v>2344.0871428571427</v>
      </c>
      <c r="N258" s="184">
        <f>+SUM($C37:M37)*'2.2.3.1.TasasDeprec'!$C35</f>
        <v>2344.0871428571427</v>
      </c>
    </row>
    <row r="259" spans="2:14" x14ac:dyDescent="0.2">
      <c r="B259" s="169" t="s">
        <v>508</v>
      </c>
      <c r="C259" s="170"/>
      <c r="D259" s="170">
        <f>+SUM($C38:C38)*'2.2.3.1.TasasDeprec'!$C36</f>
        <v>0</v>
      </c>
      <c r="E259" s="170">
        <f>+SUM($C38:D38)*'2.2.3.1.TasasDeprec'!$C36</f>
        <v>0</v>
      </c>
      <c r="F259" s="170">
        <f>+SUM($C38:E38)*'2.2.3.1.TasasDeprec'!$C36</f>
        <v>0</v>
      </c>
      <c r="G259" s="170">
        <f>+H259</f>
        <v>0</v>
      </c>
      <c r="H259" s="170">
        <f>+SUM($C38:F38)*'2.2.3.1.TasasDeprec'!$C36</f>
        <v>0</v>
      </c>
      <c r="I259" s="170">
        <f t="shared" si="33"/>
        <v>0</v>
      </c>
      <c r="J259" s="170">
        <f t="shared" si="30"/>
        <v>4898.8385714285714</v>
      </c>
      <c r="K259" s="170">
        <f>+(SUM($C38:H38)-$G$38)*'2.2.3.1.TasasDeprec'!$C36</f>
        <v>4898.8385714285714</v>
      </c>
      <c r="L259" s="170">
        <f>+(SUM($C38:K38)-$G$38-$I$38)*'2.2.3.1.TasasDeprec'!$C36</f>
        <v>4898.8385714285732</v>
      </c>
      <c r="M259" s="170">
        <f>+(SUM($C38:L38)-$G$38-$I$38)*'2.2.3.1.TasasDeprec'!$C36</f>
        <v>4898.8385714285732</v>
      </c>
      <c r="N259" s="170">
        <f>+(SUM($C38:M38)-$G$38-$I$38)*'2.2.3.1.TasasDeprec'!$C36</f>
        <v>4898.8385714285732</v>
      </c>
    </row>
    <row r="260" spans="2:14" x14ac:dyDescent="0.2">
      <c r="B260" s="169" t="s">
        <v>509</v>
      </c>
      <c r="C260" s="170"/>
      <c r="D260" s="170">
        <f>+SUM($C39:C39)*'2.2.3.1.TasasDeprec'!$C37</f>
        <v>0</v>
      </c>
      <c r="E260" s="170">
        <f>+SUM($C39:D39)*'2.2.3.1.TasasDeprec'!$C37</f>
        <v>0</v>
      </c>
      <c r="F260" s="170">
        <f>+SUM($C39:E39)*'2.2.3.1.TasasDeprec'!$C37</f>
        <v>0</v>
      </c>
      <c r="G260" s="170">
        <f>+H260</f>
        <v>0</v>
      </c>
      <c r="H260" s="170">
        <f>+SUM($C39:F39)*'2.2.3.1.TasasDeprec'!$C37</f>
        <v>0</v>
      </c>
      <c r="I260" s="170">
        <f t="shared" si="33"/>
        <v>0</v>
      </c>
      <c r="J260" s="170">
        <f t="shared" si="30"/>
        <v>0</v>
      </c>
      <c r="K260" s="170">
        <f>+SUM($C39:H39)*'2.2.3.1.TasasDeprec'!$C37</f>
        <v>0</v>
      </c>
      <c r="L260" s="170">
        <f>+(SUM($C39:K39)-$J$39)*'2.2.3.1.TasasDeprec'!$C37</f>
        <v>7381.4285714285706</v>
      </c>
      <c r="M260" s="170">
        <f>+(SUM($C39:L39)-$J$39)*'2.2.3.1.TasasDeprec'!$C37</f>
        <v>7381.4285714285706</v>
      </c>
      <c r="N260" s="170">
        <f>+(SUM($C39:M39)-$J$39)*'2.2.3.1.TasasDeprec'!$C37</f>
        <v>7381.4285714285706</v>
      </c>
    </row>
    <row r="261" spans="2:14" x14ac:dyDescent="0.2">
      <c r="B261" s="169" t="s">
        <v>510</v>
      </c>
      <c r="C261" s="170"/>
      <c r="D261" s="170">
        <f>+SUM($C40:C40)*'2.2.3.1.TasasDeprec'!$C38</f>
        <v>0</v>
      </c>
      <c r="E261" s="170">
        <f>+SUM($C40:D40)*'2.2.3.1.TasasDeprec'!$C38</f>
        <v>7533.880666666666</v>
      </c>
      <c r="F261" s="170">
        <f>+SUM($C40:E40)*'2.2.3.1.TasasDeprec'!$C38</f>
        <v>7533.880666666666</v>
      </c>
      <c r="G261" s="170">
        <f>+H261</f>
        <v>7533.880666666666</v>
      </c>
      <c r="H261" s="170">
        <f>+SUM($C40:F40)*'2.2.3.1.TasasDeprec'!$C38</f>
        <v>7533.880666666666</v>
      </c>
      <c r="I261" s="170">
        <f t="shared" si="33"/>
        <v>7533.880666666666</v>
      </c>
      <c r="J261" s="170">
        <f t="shared" si="30"/>
        <v>7533.880666666666</v>
      </c>
      <c r="K261" s="170">
        <f>+SUM($C40:H40)*'2.2.3.1.TasasDeprec'!$C38</f>
        <v>7533.880666666666</v>
      </c>
      <c r="L261" s="170">
        <f>+SUM($C40:K40)*'2.2.3.1.TasasDeprec'!$C38</f>
        <v>7533.880666666666</v>
      </c>
      <c r="M261" s="170">
        <f>+SUM($C40:L40)*'2.2.3.1.TasasDeprec'!$C38</f>
        <v>7533.880666666666</v>
      </c>
      <c r="N261" s="184">
        <f>+SUM($C40:M40)*'2.2.3.1.TasasDeprec'!$C38</f>
        <v>7533.880666666666</v>
      </c>
    </row>
    <row r="262" spans="2:14" x14ac:dyDescent="0.2">
      <c r="B262" s="169" t="s">
        <v>567</v>
      </c>
      <c r="C262" s="170"/>
      <c r="D262" s="170">
        <f>+SUM($C41:C41)*'2.2.3.1.TasasDeprec'!$C39</f>
        <v>0</v>
      </c>
      <c r="E262" s="170">
        <f>+SUM($C41:D41)*'2.2.3.1.TasasDeprec'!$C39</f>
        <v>0</v>
      </c>
      <c r="F262" s="170">
        <f>+SUM($C41:E41)*'2.2.3.1.TasasDeprec'!$C39</f>
        <v>8887.7206666666661</v>
      </c>
      <c r="G262" s="170">
        <f t="shared" ref="G262:G263" si="34">+H262</f>
        <v>8887.7206666666661</v>
      </c>
      <c r="H262" s="170">
        <f>+SUM($C41:F41)*'2.2.3.1.TasasDeprec'!$C39</f>
        <v>8887.7206666666661</v>
      </c>
      <c r="I262" s="170">
        <f t="shared" si="33"/>
        <v>8887.7206666666661</v>
      </c>
      <c r="J262" s="170">
        <f t="shared" si="30"/>
        <v>8887.7206666666661</v>
      </c>
      <c r="K262" s="170">
        <f>+SUM($C41:H41)*'2.2.3.1.TasasDeprec'!$C39</f>
        <v>8887.7206666666661</v>
      </c>
      <c r="L262" s="170">
        <f>+SUM($C41:K41)*'2.2.3.1.TasasDeprec'!$C39</f>
        <v>8887.7206666666661</v>
      </c>
      <c r="M262" s="170">
        <f>+SUM($C41:L41)*'2.2.3.1.TasasDeprec'!$C39</f>
        <v>8887.7206666666661</v>
      </c>
      <c r="N262" s="184">
        <f>+SUM($C41:M41)*'2.2.3.1.TasasDeprec'!$C39</f>
        <v>8887.7206666666661</v>
      </c>
    </row>
    <row r="263" spans="2:14" x14ac:dyDescent="0.2">
      <c r="B263" s="169" t="s">
        <v>478</v>
      </c>
      <c r="C263" s="170"/>
      <c r="D263" s="170">
        <f>+SUM($C42:C42)*'2.2.3.1.TasasDeprec'!$C40</f>
        <v>9450.1280275626777</v>
      </c>
      <c r="E263" s="170">
        <f>+SUM($C42:D42)*'2.2.3.1.TasasDeprec'!$C40</f>
        <v>9460.2970000000005</v>
      </c>
      <c r="F263" s="170">
        <f>+SUM($C42:E42)*'2.2.3.1.TasasDeprec'!$C40</f>
        <v>9460.2970000000005</v>
      </c>
      <c r="G263" s="170">
        <f t="shared" si="34"/>
        <v>9460.2970000000005</v>
      </c>
      <c r="H263" s="170">
        <f>+SUM($C42:F42)*'2.2.3.1.TasasDeprec'!$C40</f>
        <v>9460.2970000000005</v>
      </c>
      <c r="I263" s="170">
        <f t="shared" si="33"/>
        <v>9460.2970000000005</v>
      </c>
      <c r="J263" s="170">
        <f t="shared" si="30"/>
        <v>9460.2970000000005</v>
      </c>
      <c r="K263" s="170">
        <f>+SUM($C42:H42)*'2.2.3.1.TasasDeprec'!$C40</f>
        <v>9460.2970000000005</v>
      </c>
      <c r="L263" s="170">
        <f>+SUM($C42:K42)*'2.2.3.1.TasasDeprec'!$C40</f>
        <v>9460.2970000000005</v>
      </c>
      <c r="M263" s="170">
        <f>+SUM($C42:L42)*'2.2.3.1.TasasDeprec'!$C40</f>
        <v>9460.2970000000005</v>
      </c>
      <c r="N263" s="184">
        <f>+SUM($C42:M42)*'2.2.3.1.TasasDeprec'!$C40</f>
        <v>9460.2970000000005</v>
      </c>
    </row>
    <row r="264" spans="2:14" x14ac:dyDescent="0.2">
      <c r="B264" s="169" t="s">
        <v>511</v>
      </c>
      <c r="C264" s="170"/>
      <c r="D264" s="170">
        <f>+SUM($C43:C43)*'2.2.3.1.TasasDeprec'!$C41</f>
        <v>0</v>
      </c>
      <c r="E264" s="170">
        <f>+SUM($C43:D43)*'2.2.3.1.TasasDeprec'!$C41</f>
        <v>0</v>
      </c>
      <c r="F264" s="170">
        <f>+SUM($C43:E43)*'2.2.3.1.TasasDeprec'!$C41</f>
        <v>0</v>
      </c>
      <c r="G264" s="170">
        <f>+H264</f>
        <v>0</v>
      </c>
      <c r="H264" s="170">
        <f>+SUM($C43:F43)*'2.2.3.1.TasasDeprec'!$C41</f>
        <v>0</v>
      </c>
      <c r="I264" s="170">
        <f t="shared" si="33"/>
        <v>0</v>
      </c>
      <c r="J264" s="170">
        <f t="shared" si="30"/>
        <v>17412.7595</v>
      </c>
      <c r="K264" s="170">
        <f>+(SUM($C43:H43)-$G$43)*'2.2.3.1.TasasDeprec'!$C41</f>
        <v>17412.7595</v>
      </c>
      <c r="L264" s="170">
        <f>+(SUM($C43:K43)-$G$43-$I$43)*'2.2.3.1.TasasDeprec'!$C41</f>
        <v>17412.759500000007</v>
      </c>
      <c r="M264" s="170">
        <f>+(SUM($C43:L43)-$G$43-$I$43)*'2.2.3.1.TasasDeprec'!$C41</f>
        <v>17412.759500000007</v>
      </c>
      <c r="N264" s="170">
        <f>+(SUM($C43:M43)-$G$43-$I$43)*'2.2.3.1.TasasDeprec'!$C41</f>
        <v>17412.759500000007</v>
      </c>
    </row>
    <row r="265" spans="2:14" x14ac:dyDescent="0.2">
      <c r="B265" s="169" t="s">
        <v>512</v>
      </c>
      <c r="C265" s="170"/>
      <c r="D265" s="170">
        <f>+SUM($C44:C44)*'2.2.3.1.TasasDeprec'!$C42</f>
        <v>0</v>
      </c>
      <c r="E265" s="170">
        <f>+SUM($C44:D44)*'2.2.3.1.TasasDeprec'!$C42</f>
        <v>0</v>
      </c>
      <c r="F265" s="170">
        <f>+SUM($C44:E44)*'2.2.3.1.TasasDeprec'!$C42</f>
        <v>94.184093452714066</v>
      </c>
      <c r="G265" s="170">
        <f>+H265</f>
        <v>94.184093452714066</v>
      </c>
      <c r="H265" s="170">
        <f>+SUM($C44:F44)*'2.2.3.1.TasasDeprec'!$C42</f>
        <v>94.184093452714066</v>
      </c>
      <c r="I265" s="170">
        <f t="shared" si="33"/>
        <v>94.184093452714066</v>
      </c>
      <c r="J265" s="170">
        <f t="shared" si="30"/>
        <v>94.184093452714066</v>
      </c>
      <c r="K265" s="170">
        <f>+SUM($C44:H44)*'2.2.3.1.TasasDeprec'!$C42</f>
        <v>94.184093452714066</v>
      </c>
      <c r="L265" s="170">
        <f>+SUM($C44:K44)*'2.2.3.1.TasasDeprec'!$C42</f>
        <v>94.184093452714066</v>
      </c>
      <c r="M265" s="170">
        <f>+SUM($C44:L44)*'2.2.3.1.TasasDeprec'!$C42</f>
        <v>94.184093452714066</v>
      </c>
      <c r="N265" s="184">
        <f>+SUM($C44:M44)*'2.2.3.1.TasasDeprec'!$C42</f>
        <v>94.184093452714066</v>
      </c>
    </row>
    <row r="266" spans="2:14" x14ac:dyDescent="0.2">
      <c r="B266" s="169" t="s">
        <v>287</v>
      </c>
      <c r="C266" s="170"/>
      <c r="D266" s="170">
        <f>+SUM($C45:C45)*'2.2.3.1.TasasDeprec'!$C43</f>
        <v>0</v>
      </c>
      <c r="E266" s="170">
        <f>+SUM($C45:D45)*'2.2.3.1.TasasDeprec'!$C43</f>
        <v>737.39970727432069</v>
      </c>
      <c r="F266" s="170">
        <f>+SUM($C45:E45)*'2.2.3.1.TasasDeprec'!$C43</f>
        <v>737.40033245149903</v>
      </c>
      <c r="G266" s="170">
        <f t="shared" ref="G266:G282" si="35">+H266</f>
        <v>737.40033245149903</v>
      </c>
      <c r="H266" s="170">
        <f>+SUM($C45:F45)*'2.2.3.1.TasasDeprec'!$C43</f>
        <v>737.40033245149903</v>
      </c>
      <c r="I266" s="170">
        <f t="shared" si="33"/>
        <v>737.40033245149903</v>
      </c>
      <c r="J266" s="170">
        <f t="shared" si="30"/>
        <v>737.40033245149903</v>
      </c>
      <c r="K266" s="170">
        <f>+SUM($C45:H45)*'2.2.3.1.TasasDeprec'!$C43</f>
        <v>737.40033245149903</v>
      </c>
      <c r="L266" s="170">
        <f>+SUM($C45:K45)*'2.2.3.1.TasasDeprec'!$C43</f>
        <v>737.40033245149903</v>
      </c>
      <c r="M266" s="170">
        <f>+SUM($C45:L45)*'2.2.3.1.TasasDeprec'!$C43</f>
        <v>737.40033245149903</v>
      </c>
      <c r="N266" s="184">
        <f>+SUM($C45:M45)*'2.2.3.1.TasasDeprec'!$C43</f>
        <v>737.40033245149903</v>
      </c>
    </row>
    <row r="267" spans="2:14" x14ac:dyDescent="0.2">
      <c r="B267" s="169" t="s">
        <v>288</v>
      </c>
      <c r="C267" s="170"/>
      <c r="D267" s="170">
        <f>+SUM($C46:C46)*'2.2.3.1.TasasDeprec'!$C44</f>
        <v>0</v>
      </c>
      <c r="E267" s="170">
        <f>+SUM($C46:D46)*'2.2.3.1.TasasDeprec'!$C44</f>
        <v>84.001922427983544</v>
      </c>
      <c r="F267" s="170">
        <f>+SUM($C46:E46)*'2.2.3.1.TasasDeprec'!$C44</f>
        <v>84.001922427983544</v>
      </c>
      <c r="G267" s="170">
        <f t="shared" si="35"/>
        <v>84.001922427983544</v>
      </c>
      <c r="H267" s="170">
        <f>+SUM($C46:F46)*'2.2.3.1.TasasDeprec'!$C44</f>
        <v>84.001922427983544</v>
      </c>
      <c r="I267" s="170">
        <f t="shared" si="33"/>
        <v>84.001922427983544</v>
      </c>
      <c r="J267" s="170">
        <f t="shared" si="30"/>
        <v>84.001922427983544</v>
      </c>
      <c r="K267" s="170">
        <f>+SUM($C46:H46)*'2.2.3.1.TasasDeprec'!$C44</f>
        <v>84.001922427983544</v>
      </c>
      <c r="L267" s="170">
        <f>+SUM($C46:K46)*'2.2.3.1.TasasDeprec'!$C44</f>
        <v>84.001922427983544</v>
      </c>
      <c r="M267" s="170">
        <f>+SUM($C46:L46)*'2.2.3.1.TasasDeprec'!$C44</f>
        <v>84.001922427983544</v>
      </c>
      <c r="N267" s="184">
        <f>+SUM($C46:M46)*'2.2.3.1.TasasDeprec'!$C44</f>
        <v>84.001922427983544</v>
      </c>
    </row>
    <row r="268" spans="2:14" x14ac:dyDescent="0.2">
      <c r="B268" s="169" t="s">
        <v>289</v>
      </c>
      <c r="C268" s="170"/>
      <c r="D268" s="170">
        <f>+SUM($C47:C47)*'2.2.3.1.TasasDeprec'!$C45</f>
        <v>0</v>
      </c>
      <c r="E268" s="170">
        <f>+SUM($C47:D47)*'2.2.3.1.TasasDeprec'!$C45</f>
        <v>0</v>
      </c>
      <c r="F268" s="170">
        <f>+SUM($C47:E47)*'2.2.3.1.TasasDeprec'!$C45</f>
        <v>9246.4974534769844</v>
      </c>
      <c r="G268" s="170">
        <f t="shared" si="35"/>
        <v>9246.4974534769844</v>
      </c>
      <c r="H268" s="170">
        <f>+SUM($C47:F47)*'2.2.3.1.TasasDeprec'!$C45</f>
        <v>9246.4974534769844</v>
      </c>
      <c r="I268" s="170">
        <f t="shared" si="33"/>
        <v>9246.4974534769844</v>
      </c>
      <c r="J268" s="170">
        <f t="shared" si="30"/>
        <v>9246.4974534769844</v>
      </c>
      <c r="K268" s="170">
        <f>+SUM($C47:H47)*'2.2.3.1.TasasDeprec'!$C45</f>
        <v>9246.4974534769844</v>
      </c>
      <c r="L268" s="170">
        <f>+SUM($C47:K47)*'2.2.3.1.TasasDeprec'!$C45</f>
        <v>9246.4974534769844</v>
      </c>
      <c r="M268" s="170">
        <f>+SUM($C47:L47)*'2.2.3.1.TasasDeprec'!$C45</f>
        <v>9246.4974534769844</v>
      </c>
      <c r="N268" s="184">
        <f>+SUM($C47:M47)*'2.2.3.1.TasasDeprec'!$C45</f>
        <v>9246.4974534769844</v>
      </c>
    </row>
    <row r="269" spans="2:14" x14ac:dyDescent="0.2">
      <c r="B269" s="169" t="s">
        <v>290</v>
      </c>
      <c r="C269" s="170"/>
      <c r="D269" s="170">
        <f>+SUM($C48:C48)*'2.2.3.1.TasasDeprec'!$C46</f>
        <v>0</v>
      </c>
      <c r="E269" s="170">
        <f>+SUM($C48:D48)*'2.2.3.1.TasasDeprec'!$C46</f>
        <v>0</v>
      </c>
      <c r="F269" s="170">
        <f>+SUM($C48:E48)*'2.2.3.1.TasasDeprec'!$C46</f>
        <v>19466.514285714286</v>
      </c>
      <c r="G269" s="170">
        <f t="shared" si="35"/>
        <v>22653.807142857142</v>
      </c>
      <c r="H269" s="170">
        <f>+SUM($C48:F48)*'2.2.3.1.TasasDeprec'!$C46</f>
        <v>22653.807142857142</v>
      </c>
      <c r="I269" s="170">
        <f t="shared" si="33"/>
        <v>22653.807142857142</v>
      </c>
      <c r="J269" s="170">
        <f t="shared" si="30"/>
        <v>22653.807142857142</v>
      </c>
      <c r="K269" s="170">
        <f>+SUM($C48:H48)*'2.2.3.1.TasasDeprec'!$C46</f>
        <v>22653.807142857142</v>
      </c>
      <c r="L269" s="170">
        <f>+(SUM($C48:K48)-$J$48)*'2.2.3.1.TasasDeprec'!$C46</f>
        <v>23264.521428571428</v>
      </c>
      <c r="M269" s="170">
        <f>+(SUM($C48:L48)-$J$48)*'2.2.3.1.TasasDeprec'!$C46</f>
        <v>27468.807142857142</v>
      </c>
      <c r="N269" s="170">
        <f>+(SUM($C48:M48)-$J$48)*'2.2.3.1.TasasDeprec'!$C46</f>
        <v>27468.807142857142</v>
      </c>
    </row>
    <row r="270" spans="2:14" x14ac:dyDescent="0.2">
      <c r="B270" s="169" t="s">
        <v>291</v>
      </c>
      <c r="C270" s="170"/>
      <c r="D270" s="170">
        <f>+SUM($C49:C49)*'2.2.3.1.TasasDeprec'!$C47</f>
        <v>0</v>
      </c>
      <c r="E270" s="170">
        <f>+SUM($C49:D49)*'2.2.3.1.TasasDeprec'!$C47</f>
        <v>0</v>
      </c>
      <c r="F270" s="170">
        <f>+SUM($C49:E49)*'2.2.3.1.TasasDeprec'!$C47</f>
        <v>0</v>
      </c>
      <c r="G270" s="170">
        <f t="shared" si="35"/>
        <v>0</v>
      </c>
      <c r="H270" s="170">
        <f>+SUM($C49:F49)*'2.2.3.1.TasasDeprec'!$C47</f>
        <v>0</v>
      </c>
      <c r="I270" s="170">
        <f t="shared" si="33"/>
        <v>0</v>
      </c>
      <c r="J270" s="170">
        <f t="shared" si="30"/>
        <v>0</v>
      </c>
      <c r="K270" s="170">
        <f>+SUM($C49:H49)*'2.2.3.1.TasasDeprec'!$C47</f>
        <v>0</v>
      </c>
      <c r="L270" s="170">
        <f>+(SUM($C49:K49)-$J$49)*'2.2.3.1.TasasDeprec'!$C47</f>
        <v>1192.8571428571429</v>
      </c>
      <c r="M270" s="170">
        <f>+(SUM($C49:L49)-$J$49)*'2.2.3.1.TasasDeprec'!$C47</f>
        <v>1192.8571428571429</v>
      </c>
      <c r="N270" s="170">
        <f>+(SUM($C49:M49)-$J$49)*'2.2.3.1.TasasDeprec'!$C47</f>
        <v>1192.8571428571429</v>
      </c>
    </row>
    <row r="271" spans="2:14" x14ac:dyDescent="0.2">
      <c r="B271" s="173" t="s">
        <v>292</v>
      </c>
      <c r="C271" s="170"/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84"/>
    </row>
    <row r="272" spans="2:14" x14ac:dyDescent="0.2">
      <c r="B272" s="189" t="s">
        <v>293</v>
      </c>
      <c r="C272" s="184"/>
      <c r="D272" s="184">
        <f>+SUM($C51:C51)*'2.2.3.1.TasasDeprec'!$C49</f>
        <v>122065.97202384971</v>
      </c>
      <c r="E272" s="184">
        <f>+SUM($C51:D51)*'2.2.3.1.TasasDeprec'!$C49</f>
        <v>133990.91096177173</v>
      </c>
      <c r="F272" s="184">
        <f>+SUM($C51:E51)*'2.2.3.1.TasasDeprec'!$C49</f>
        <v>153395.99600000001</v>
      </c>
      <c r="G272" s="170">
        <f t="shared" si="35"/>
        <v>144073.96200000003</v>
      </c>
      <c r="H272" s="184">
        <f>+SUM($C51:F51)*'2.2.3.1.TasasDeprec'!$C49</f>
        <v>144073.96200000003</v>
      </c>
      <c r="I272" s="170">
        <f t="shared" si="33"/>
        <v>144073.96200000003</v>
      </c>
      <c r="J272" s="170">
        <f t="shared" si="30"/>
        <v>144073.96200000003</v>
      </c>
      <c r="K272" s="184">
        <f>+SUM($C51:H51)*'2.2.3.1.TasasDeprec'!$C49</f>
        <v>144073.96200000003</v>
      </c>
      <c r="L272" s="184">
        <v>22769.007014378498</v>
      </c>
      <c r="M272" s="184">
        <v>0</v>
      </c>
      <c r="N272" s="184">
        <v>0</v>
      </c>
    </row>
    <row r="273" spans="2:14" x14ac:dyDescent="0.2">
      <c r="B273" s="169" t="s">
        <v>479</v>
      </c>
      <c r="C273" s="170"/>
      <c r="D273" s="170">
        <f>+SUM($C52:C52)*'2.2.3.1.TasasDeprec'!$C50</f>
        <v>100025.87120325345</v>
      </c>
      <c r="E273" s="170">
        <f>+SUM($C52:D52)*'2.2.3.1.TasasDeprec'!$C50</f>
        <v>101063.50112588314</v>
      </c>
      <c r="F273" s="170">
        <f>+SUM($C52:E52)*'2.2.3.1.TasasDeprec'!$C50</f>
        <v>101063.50200000001</v>
      </c>
      <c r="G273" s="170">
        <f t="shared" si="35"/>
        <v>101063.50200000001</v>
      </c>
      <c r="H273" s="170">
        <f>+SUM($C52:F52)*'2.2.3.1.TasasDeprec'!$C50</f>
        <v>101063.50200000001</v>
      </c>
      <c r="I273" s="170">
        <f t="shared" si="33"/>
        <v>101063.50200000001</v>
      </c>
      <c r="J273" s="170">
        <f t="shared" si="30"/>
        <v>101063.50200000001</v>
      </c>
      <c r="K273" s="170">
        <f>+SUM($C52:H52)*'2.2.3.1.TasasDeprec'!$C50</f>
        <v>101063.50200000001</v>
      </c>
      <c r="L273" s="170">
        <v>1037.6316708633967</v>
      </c>
      <c r="M273" s="170">
        <v>0</v>
      </c>
      <c r="N273" s="184">
        <v>0</v>
      </c>
    </row>
    <row r="274" spans="2:14" x14ac:dyDescent="0.2">
      <c r="B274" s="169" t="s">
        <v>294</v>
      </c>
      <c r="C274" s="170"/>
      <c r="D274" s="170">
        <f>+SUM($C53:C53)*'2.2.3.1.TasasDeprec'!$C51</f>
        <v>1354.5421716619121</v>
      </c>
      <c r="E274" s="170">
        <f>+SUM($C53:D53)*'2.2.3.1.TasasDeprec'!$C51</f>
        <v>1368.5936712576936</v>
      </c>
      <c r="F274" s="170">
        <f>+SUM($C53:E53)*'2.2.3.1.TasasDeprec'!$C51</f>
        <v>1368.5920000000001</v>
      </c>
      <c r="G274" s="170">
        <f t="shared" si="35"/>
        <v>1368.5920000000001</v>
      </c>
      <c r="H274" s="170">
        <f>+SUM($C53:F53)*'2.2.3.1.TasasDeprec'!$C51</f>
        <v>1368.5920000000001</v>
      </c>
      <c r="I274" s="170">
        <f t="shared" si="33"/>
        <v>1368.5920000000001</v>
      </c>
      <c r="J274" s="170">
        <f t="shared" si="30"/>
        <v>1368.5920000000001</v>
      </c>
      <c r="K274" s="170">
        <f>+SUM($C53:H53)*'2.2.3.1.TasasDeprec'!$C51</f>
        <v>1368.5920000000001</v>
      </c>
      <c r="L274" s="170">
        <v>14</v>
      </c>
      <c r="M274" s="170">
        <v>0</v>
      </c>
      <c r="N274" s="184">
        <v>0</v>
      </c>
    </row>
    <row r="275" spans="2:14" x14ac:dyDescent="0.2">
      <c r="B275" s="169" t="s">
        <v>295</v>
      </c>
      <c r="C275" s="170"/>
      <c r="D275" s="170">
        <f>+SUM($C54:C54)*'2.2.3.1.TasasDeprec'!$C52</f>
        <v>0</v>
      </c>
      <c r="E275" s="170">
        <f>+SUM($C54:D54)*'2.2.3.1.TasasDeprec'!$C52</f>
        <v>3529.5542081727067</v>
      </c>
      <c r="F275" s="170">
        <f>+SUM($C54:E54)*'2.2.3.1.TasasDeprec'!$C52</f>
        <v>3529.5540000000001</v>
      </c>
      <c r="G275" s="170">
        <f t="shared" si="35"/>
        <v>3529.5540000000001</v>
      </c>
      <c r="H275" s="170">
        <f>+SUM($C54:F54)*'2.2.3.1.TasasDeprec'!$C52</f>
        <v>3529.5540000000001</v>
      </c>
      <c r="I275" s="170">
        <f t="shared" si="33"/>
        <v>3529.5540000000001</v>
      </c>
      <c r="J275" s="170">
        <f t="shared" si="30"/>
        <v>3529.5540000000001</v>
      </c>
      <c r="K275" s="170">
        <f>+SUM($C54:H54)*'2.2.3.1.TasasDeprec'!$C52</f>
        <v>3529.5540000000001</v>
      </c>
      <c r="L275" s="170">
        <f>+SUM($C54:K54)*'2.2.3.1.TasasDeprec'!$C52</f>
        <v>3529.5540000000001</v>
      </c>
      <c r="M275" s="170">
        <v>0</v>
      </c>
      <c r="N275" s="184">
        <v>0</v>
      </c>
    </row>
    <row r="276" spans="2:14" x14ac:dyDescent="0.2">
      <c r="B276" s="169" t="s">
        <v>296</v>
      </c>
      <c r="C276" s="170"/>
      <c r="D276" s="170">
        <f>+SUM($C55:C55)*'2.2.3.1.TasasDeprec'!$C53</f>
        <v>0</v>
      </c>
      <c r="E276" s="170">
        <f>+SUM($C55:D55)*'2.2.3.1.TasasDeprec'!$C53</f>
        <v>0</v>
      </c>
      <c r="F276" s="170">
        <f>+SUM($C55:E55)*'2.2.3.1.TasasDeprec'!$C53</f>
        <v>0</v>
      </c>
      <c r="G276" s="170">
        <f t="shared" si="35"/>
        <v>0</v>
      </c>
      <c r="H276" s="170">
        <f>+SUM($C55:F55)*'2.2.3.1.TasasDeprec'!$C53</f>
        <v>0</v>
      </c>
      <c r="I276" s="170">
        <f t="shared" si="33"/>
        <v>0</v>
      </c>
      <c r="J276" s="170">
        <f t="shared" si="30"/>
        <v>0</v>
      </c>
      <c r="K276" s="170">
        <f>+SUM($C55:H55)*'2.2.3.1.TasasDeprec'!$C53</f>
        <v>0</v>
      </c>
      <c r="L276" s="170">
        <f>+(SUM($C55:K55)-$J$55)*'2.2.3.1.TasasDeprec'!$C53</f>
        <v>11438.988000000001</v>
      </c>
      <c r="M276" s="170">
        <f>+(SUM($C55:L55)-$J$55)*'2.2.3.1.TasasDeprec'!$C53</f>
        <v>11438.988000000001</v>
      </c>
      <c r="N276" s="170">
        <f>+(SUM($C55:M55)-$J$55)*'2.2.3.1.TasasDeprec'!$C53</f>
        <v>11438.988000000001</v>
      </c>
    </row>
    <row r="277" spans="2:14" x14ac:dyDescent="0.2">
      <c r="B277" s="173" t="s">
        <v>297</v>
      </c>
      <c r="C277" s="170"/>
      <c r="D277" s="170"/>
      <c r="E277" s="170"/>
      <c r="F277" s="170"/>
      <c r="G277" s="170"/>
      <c r="H277" s="170"/>
      <c r="I277" s="170"/>
      <c r="J277" s="170"/>
      <c r="K277" s="170"/>
      <c r="L277" s="170"/>
      <c r="M277" s="170"/>
      <c r="N277" s="184"/>
    </row>
    <row r="278" spans="2:14" x14ac:dyDescent="0.2">
      <c r="B278" s="169" t="s">
        <v>492</v>
      </c>
      <c r="C278" s="170"/>
      <c r="D278" s="170">
        <f>+SUM($C57:C57)*'2.2.3.1.TasasDeprec'!$C55</f>
        <v>245.21587779108881</v>
      </c>
      <c r="E278" s="170">
        <f>+SUM($C57:D57)*'2.2.3.1.TasasDeprec'!$C55</f>
        <v>245.27520098948668</v>
      </c>
      <c r="F278" s="170">
        <f>+SUM($C57:E57)*'2.2.3.1.TasasDeprec'!$C55</f>
        <v>245.27520098948668</v>
      </c>
      <c r="G278" s="170">
        <f t="shared" si="35"/>
        <v>0</v>
      </c>
      <c r="H278" s="170">
        <v>0</v>
      </c>
      <c r="I278" s="170">
        <f t="shared" si="33"/>
        <v>0</v>
      </c>
      <c r="J278" s="170">
        <f t="shared" si="30"/>
        <v>0</v>
      </c>
      <c r="K278" s="170">
        <v>0</v>
      </c>
      <c r="L278" s="170">
        <v>0</v>
      </c>
      <c r="M278" s="170">
        <v>0</v>
      </c>
      <c r="N278" s="184">
        <v>0</v>
      </c>
    </row>
    <row r="279" spans="2:14" x14ac:dyDescent="0.2">
      <c r="B279" s="169" t="s">
        <v>348</v>
      </c>
      <c r="C279" s="170"/>
      <c r="D279" s="170">
        <f>+SUM($C58:C58)*'2.2.3.1.TasasDeprec'!$C56</f>
        <v>0</v>
      </c>
      <c r="E279" s="170">
        <f>+SUM($C58:D58)*'2.2.3.1.TasasDeprec'!$C56</f>
        <v>0</v>
      </c>
      <c r="F279" s="170">
        <f>+SUM($C58:E58)*'2.2.3.1.TasasDeprec'!$C56</f>
        <v>0</v>
      </c>
      <c r="G279" s="170">
        <f t="shared" si="35"/>
        <v>0</v>
      </c>
      <c r="H279" s="170">
        <f>+SUM($C58:F58)*'2.2.3.1.TasasDeprec'!$C56</f>
        <v>0</v>
      </c>
      <c r="I279" s="170">
        <f t="shared" si="33"/>
        <v>0</v>
      </c>
      <c r="J279" s="170">
        <f t="shared" si="30"/>
        <v>0</v>
      </c>
      <c r="K279" s="170">
        <f>+SUM($C58:H58)*'2.2.3.1.TasasDeprec'!$C56</f>
        <v>0</v>
      </c>
      <c r="L279" s="170">
        <f>+SUM($C58:K58)*'2.2.3.1.TasasDeprec'!$C56</f>
        <v>0</v>
      </c>
      <c r="M279" s="170">
        <f>+SUM($C58:L58)*'2.2.3.1.TasasDeprec'!$C56</f>
        <v>0</v>
      </c>
      <c r="N279" s="184">
        <f>+SUM($C58:M58)*'2.2.3.1.TasasDeprec'!$C56</f>
        <v>193.79999999999998</v>
      </c>
    </row>
    <row r="280" spans="2:14" x14ac:dyDescent="0.2">
      <c r="B280" s="169" t="s">
        <v>513</v>
      </c>
      <c r="C280" s="170"/>
      <c r="D280" s="170">
        <f>+SUM($C59:C59)*'2.2.3.1.TasasDeprec'!$C57</f>
        <v>0</v>
      </c>
      <c r="E280" s="170">
        <f>+SUM($C59:D59)*'2.2.3.1.TasasDeprec'!$C57</f>
        <v>133.06399999999999</v>
      </c>
      <c r="F280" s="170">
        <f>+SUM($C59:E59)*'2.2.3.1.TasasDeprec'!$C57</f>
        <v>133.06399999999999</v>
      </c>
      <c r="G280" s="170">
        <f t="shared" si="35"/>
        <v>133.06399999999999</v>
      </c>
      <c r="H280" s="170">
        <f>+SUM($C59:F59)*'2.2.3.1.TasasDeprec'!$C57</f>
        <v>133.06399999999999</v>
      </c>
      <c r="I280" s="170">
        <f t="shared" si="33"/>
        <v>133.06399999999999</v>
      </c>
      <c r="J280" s="170">
        <f t="shared" si="30"/>
        <v>133.06399999999999</v>
      </c>
      <c r="K280" s="170">
        <f>+SUM($C59:H59)*'2.2.3.1.TasasDeprec'!$C57</f>
        <v>133.06399999999999</v>
      </c>
      <c r="L280" s="170">
        <f>+SUM($C59:K59)*'2.2.3.1.TasasDeprec'!$C57</f>
        <v>133.06399999999999</v>
      </c>
      <c r="M280" s="170">
        <v>0</v>
      </c>
      <c r="N280" s="184">
        <v>0</v>
      </c>
    </row>
    <row r="281" spans="2:14" x14ac:dyDescent="0.2">
      <c r="B281" s="169" t="s">
        <v>349</v>
      </c>
      <c r="C281" s="170"/>
      <c r="D281" s="170">
        <f>+SUM($C60:C60)*'2.2.3.1.TasasDeprec'!$C58</f>
        <v>0</v>
      </c>
      <c r="E281" s="170">
        <f>+SUM($C60:D60)*'2.2.3.1.TasasDeprec'!$C58</f>
        <v>0</v>
      </c>
      <c r="F281" s="170">
        <f>+SUM($C60:E60)*'2.2.3.1.TasasDeprec'!$C58</f>
        <v>0</v>
      </c>
      <c r="G281" s="170">
        <f t="shared" si="35"/>
        <v>0</v>
      </c>
      <c r="H281" s="170">
        <f>+SUM($C60:F60)*'2.2.3.1.TasasDeprec'!$C58</f>
        <v>0</v>
      </c>
      <c r="I281" s="170">
        <f t="shared" si="33"/>
        <v>0</v>
      </c>
      <c r="J281" s="170">
        <f t="shared" si="30"/>
        <v>0</v>
      </c>
      <c r="K281" s="170">
        <f>+SUM($C60:H60)*'2.2.3.1.TasasDeprec'!$C58</f>
        <v>0</v>
      </c>
      <c r="L281" s="170">
        <f>+(SUM($C60:K60)-$J$60)*'2.2.3.1.TasasDeprec'!$C58</f>
        <v>1001.558</v>
      </c>
      <c r="M281" s="170">
        <f>+(SUM($C60:L60)-$J$60)*'2.2.3.1.TasasDeprec'!$C58</f>
        <v>1001.558</v>
      </c>
      <c r="N281" s="170">
        <f>+(SUM($C60:M60)-$J$60)*'2.2.3.1.TasasDeprec'!$C58</f>
        <v>1001.558</v>
      </c>
    </row>
    <row r="282" spans="2:14" x14ac:dyDescent="0.2">
      <c r="B282" s="169" t="s">
        <v>514</v>
      </c>
      <c r="C282" s="170"/>
      <c r="D282" s="170">
        <f>+SUM($C61:C61)*'2.2.3.1.TasasDeprec'!$C59</f>
        <v>0</v>
      </c>
      <c r="E282" s="170">
        <f>+SUM($C61:D61)*'2.2.3.1.TasasDeprec'!$C59</f>
        <v>0</v>
      </c>
      <c r="F282" s="170">
        <f>+SUM($C61:E61)*'2.2.3.1.TasasDeprec'!$C59</f>
        <v>0</v>
      </c>
      <c r="G282" s="170">
        <f t="shared" si="35"/>
        <v>0</v>
      </c>
      <c r="H282" s="170">
        <f>+SUM($C61:F61)*'2.2.3.1.TasasDeprec'!$C59</f>
        <v>0</v>
      </c>
      <c r="I282" s="170">
        <f t="shared" si="33"/>
        <v>0</v>
      </c>
      <c r="J282" s="170">
        <f t="shared" si="30"/>
        <v>0</v>
      </c>
      <c r="K282" s="170">
        <f>+SUM($C61:H61)*'2.2.3.1.TasasDeprec'!$C59</f>
        <v>0</v>
      </c>
      <c r="L282" s="170">
        <f>+SUM($C61:K61)*'2.2.3.1.TasasDeprec'!$C59</f>
        <v>0</v>
      </c>
      <c r="M282" s="170">
        <f>+SUM($C61:L61)*'2.2.3.1.TasasDeprec'!$C59</f>
        <v>605.00200000000007</v>
      </c>
      <c r="N282" s="184">
        <f>+SUM($C61:M61)*'2.2.3.1.TasasDeprec'!$C59</f>
        <v>605.00200000000007</v>
      </c>
    </row>
    <row r="283" spans="2:14" x14ac:dyDescent="0.2">
      <c r="B283" s="189" t="s">
        <v>350</v>
      </c>
      <c r="C283" s="184"/>
      <c r="D283" s="184">
        <f>+SUM($C62:C62)*'2.2.3.1.TasasDeprec'!$C60</f>
        <v>62159.006960693121</v>
      </c>
      <c r="E283" s="184">
        <f>+SUM($C62:D62)*'2.2.3.1.TasasDeprec'!$C60</f>
        <v>84124.661198177433</v>
      </c>
      <c r="F283" s="184">
        <f>+SUM($C62:E62)*'2.2.3.1.TasasDeprec'!$C60</f>
        <v>93271.203442761194</v>
      </c>
      <c r="G283" s="184">
        <f>+H283</f>
        <v>93242.060585618325</v>
      </c>
      <c r="H283" s="184">
        <f>+SUM($C62:F62)*'2.2.3.1.TasasDeprec'!$C60</f>
        <v>93242.060585618325</v>
      </c>
      <c r="I283" s="170">
        <f t="shared" si="33"/>
        <v>93242.060585618325</v>
      </c>
      <c r="J283" s="170">
        <f t="shared" si="30"/>
        <v>92068.082014189757</v>
      </c>
      <c r="K283" s="184">
        <f>+(SUM($C62:H62)-$G$62)*'2.2.3.1.TasasDeprec'!$C60</f>
        <v>92068.082014189757</v>
      </c>
      <c r="L283" s="184">
        <f>+(SUM($C62:K62)-$G$62-$I$62-$J$62)*'2.2.3.1.TasasDeprec'!$C60</f>
        <v>95090.502014189769</v>
      </c>
      <c r="M283" s="184">
        <f>+(SUM($C62:L62)-$G$62-$I$62-$J$62)*'2.2.3.1.TasasDeprec'!$C60</f>
        <v>95090.502014189769</v>
      </c>
      <c r="N283" s="184">
        <v>50587.495869508959</v>
      </c>
    </row>
    <row r="284" spans="2:14" x14ac:dyDescent="0.2">
      <c r="B284" s="173" t="s">
        <v>141</v>
      </c>
      <c r="C284" s="170"/>
      <c r="D284" s="170"/>
      <c r="E284" s="170"/>
      <c r="F284" s="170"/>
      <c r="G284" s="170"/>
      <c r="H284" s="170"/>
      <c r="I284" s="170"/>
      <c r="J284" s="170"/>
      <c r="K284" s="170"/>
      <c r="L284" s="170"/>
      <c r="M284" s="170"/>
      <c r="N284" s="184"/>
    </row>
    <row r="285" spans="2:14" x14ac:dyDescent="0.2">
      <c r="B285" s="169" t="s">
        <v>480</v>
      </c>
      <c r="C285" s="170"/>
      <c r="D285" s="170">
        <f>+SUM($C64:C64)*'2.2.3.1.TasasDeprec'!$C62</f>
        <v>236.19711798460179</v>
      </c>
      <c r="E285" s="170">
        <f>+SUM($C64:D64)*'2.2.3.1.TasasDeprec'!$C62</f>
        <v>236.26097711812</v>
      </c>
      <c r="F285" s="170">
        <f>+SUM($C64:E64)*'2.2.3.1.TasasDeprec'!$C62</f>
        <v>236.26097711812</v>
      </c>
      <c r="G285" s="170">
        <f>+H285</f>
        <v>0</v>
      </c>
      <c r="H285" s="170">
        <v>0</v>
      </c>
      <c r="I285" s="170">
        <f t="shared" si="33"/>
        <v>0</v>
      </c>
      <c r="J285" s="170">
        <f t="shared" si="30"/>
        <v>0</v>
      </c>
      <c r="K285" s="170">
        <v>0</v>
      </c>
      <c r="L285" s="170">
        <v>0</v>
      </c>
      <c r="M285" s="170">
        <v>0</v>
      </c>
      <c r="N285" s="184">
        <v>0</v>
      </c>
    </row>
    <row r="286" spans="2:14" x14ac:dyDescent="0.2">
      <c r="B286" s="169" t="s">
        <v>141</v>
      </c>
      <c r="C286" s="170"/>
      <c r="D286" s="170">
        <f>+SUM($C65:C65)*'2.2.3.1.TasasDeprec'!$C63</f>
        <v>189725.89237020505</v>
      </c>
      <c r="E286" s="170">
        <f>+SUM($C65:D65)*'2.2.3.1.TasasDeprec'!$C63</f>
        <v>329944.49949542398</v>
      </c>
      <c r="F286" s="170">
        <f>+SUM($C65:E65)*'2.2.3.1.TasasDeprec'!$C63</f>
        <v>362030.32616209064</v>
      </c>
      <c r="G286" s="170">
        <f t="shared" ref="G286:G288" si="36">+H286</f>
        <v>367718.81045855227</v>
      </c>
      <c r="H286" s="170">
        <v>367718.81045855227</v>
      </c>
      <c r="I286" s="170">
        <f t="shared" si="33"/>
        <v>367718.81045855227</v>
      </c>
      <c r="J286" s="170">
        <f t="shared" si="30"/>
        <v>0</v>
      </c>
      <c r="K286" s="170">
        <v>0</v>
      </c>
      <c r="L286" s="170">
        <f>+SUM($K65:K65)*'2.2.3.1.TasasDeprec'!$C63</f>
        <v>19771.240000000009</v>
      </c>
      <c r="M286" s="170">
        <f>+SUM($K65:L65)*'2.2.3.1.TasasDeprec'!$C63</f>
        <v>19771.240000000009</v>
      </c>
      <c r="N286" s="184">
        <f>+SUM($K65:M65)*'2.2.3.1.TasasDeprec'!$C63</f>
        <v>19771.240000000009</v>
      </c>
    </row>
    <row r="287" spans="2:14" x14ac:dyDescent="0.2">
      <c r="B287" s="169" t="s">
        <v>351</v>
      </c>
      <c r="C287" s="170"/>
      <c r="D287" s="170">
        <f>+SUM($C66:C66)*'2.2.3.1.TasasDeprec'!$C64</f>
        <v>0</v>
      </c>
      <c r="E287" s="170">
        <f>+SUM($C66:D66)*'2.2.3.1.TasasDeprec'!$C64</f>
        <v>0</v>
      </c>
      <c r="F287" s="170">
        <f>+SUM($C66:E66)*'2.2.3.1.TasasDeprec'!$C64</f>
        <v>0</v>
      </c>
      <c r="G287" s="170">
        <f t="shared" si="36"/>
        <v>0</v>
      </c>
      <c r="H287" s="170">
        <f>+SUM($C66:F66)*'2.2.3.1.TasasDeprec'!$C64</f>
        <v>0</v>
      </c>
      <c r="I287" s="170">
        <f t="shared" si="33"/>
        <v>0</v>
      </c>
      <c r="J287" s="170">
        <f t="shared" si="30"/>
        <v>0</v>
      </c>
      <c r="K287" s="170">
        <f>+SUM($C66:H66)*'2.2.3.1.TasasDeprec'!$C64</f>
        <v>0</v>
      </c>
      <c r="L287" s="170">
        <f>+SUM($C66:K66)*'2.2.3.1.TasasDeprec'!$C64</f>
        <v>0</v>
      </c>
      <c r="M287" s="170">
        <f>+SUM($C66:L66)*'2.2.3.1.TasasDeprec'!$C64</f>
        <v>651.26666666666665</v>
      </c>
      <c r="N287" s="184">
        <f>+SUM($C66:M66)*'2.2.3.1.TasasDeprec'!$C64</f>
        <v>651.26666666666665</v>
      </c>
    </row>
    <row r="288" spans="2:14" x14ac:dyDescent="0.2">
      <c r="B288" s="169" t="s">
        <v>352</v>
      </c>
      <c r="C288" s="170"/>
      <c r="D288" s="170">
        <f>+SUM($C67:C67)*'2.2.3.1.TasasDeprec'!$C65</f>
        <v>0</v>
      </c>
      <c r="E288" s="170">
        <f>+SUM($C67:D67)*'2.2.3.1.TasasDeprec'!$C65</f>
        <v>0</v>
      </c>
      <c r="F288" s="170">
        <f>+SUM($C67:E67)*'2.2.3.1.TasasDeprec'!$C65</f>
        <v>0</v>
      </c>
      <c r="G288" s="170">
        <f t="shared" si="36"/>
        <v>0</v>
      </c>
      <c r="H288" s="170">
        <f>+SUM($C67:F67)*'2.2.3.1.TasasDeprec'!$C65</f>
        <v>0</v>
      </c>
      <c r="I288" s="170">
        <f t="shared" si="33"/>
        <v>0</v>
      </c>
      <c r="J288" s="170">
        <f t="shared" si="30"/>
        <v>0</v>
      </c>
      <c r="K288" s="170">
        <f>+SUM($C67:H67)*'2.2.3.1.TasasDeprec'!$C65</f>
        <v>0</v>
      </c>
      <c r="L288" s="170">
        <f>+SUM($C67:K67)*'2.2.3.1.TasasDeprec'!$C65</f>
        <v>0</v>
      </c>
      <c r="M288" s="170">
        <f>+SUM($C67:L67)*'2.2.3.1.TasasDeprec'!$C65</f>
        <v>926.02666666666664</v>
      </c>
      <c r="N288" s="184">
        <f>+SUM($C67:M67)*'2.2.3.1.TasasDeprec'!$C65</f>
        <v>926.02666666666664</v>
      </c>
    </row>
    <row r="289" spans="2:14" x14ac:dyDescent="0.2">
      <c r="B289" s="169" t="s">
        <v>353</v>
      </c>
      <c r="C289" s="170"/>
      <c r="D289" s="170">
        <f>+SUM($C68:C68)*'2.2.3.1.TasasDeprec'!$C66</f>
        <v>0</v>
      </c>
      <c r="E289" s="170">
        <f>+SUM($C68:D68)*'2.2.3.1.TasasDeprec'!$C66</f>
        <v>0</v>
      </c>
      <c r="F289" s="170">
        <f>+SUM($C68:E68)*'2.2.3.1.TasasDeprec'!$C66</f>
        <v>858.97400000000005</v>
      </c>
      <c r="G289" s="170">
        <f>+H289</f>
        <v>858.97400000000005</v>
      </c>
      <c r="H289" s="170">
        <f>+SUM($C68:F68)*'2.2.3.1.TasasDeprec'!$C66</f>
        <v>858.97400000000005</v>
      </c>
      <c r="I289" s="170">
        <f t="shared" si="33"/>
        <v>858.97400000000005</v>
      </c>
      <c r="J289" s="170">
        <f t="shared" si="30"/>
        <v>858.97400000000005</v>
      </c>
      <c r="K289" s="170">
        <f>+SUM($C68:H68)*'2.2.3.1.TasasDeprec'!$C66</f>
        <v>858.97400000000005</v>
      </c>
      <c r="L289" s="170">
        <f>+SUM($C68:K68)*'2.2.3.1.TasasDeprec'!$C66</f>
        <v>858.97400000000005</v>
      </c>
      <c r="M289" s="170">
        <f>+SUM($C68:L68)*'2.2.3.1.TasasDeprec'!$C66</f>
        <v>858.97400000000005</v>
      </c>
      <c r="N289" s="184">
        <v>0</v>
      </c>
    </row>
    <row r="290" spans="2:14" x14ac:dyDescent="0.2">
      <c r="B290" s="169" t="s">
        <v>481</v>
      </c>
      <c r="C290" s="170"/>
      <c r="D290" s="170">
        <f>+SUM($C69:C69)*'2.2.3.1.TasasDeprec'!$C67</f>
        <v>0</v>
      </c>
      <c r="E290" s="170">
        <f>+SUM($C69:D69)*'2.2.3.1.TasasDeprec'!$C67</f>
        <v>0</v>
      </c>
      <c r="F290" s="170">
        <f>+SUM($C69:E69)*'2.2.3.1.TasasDeprec'!$C67</f>
        <v>0</v>
      </c>
      <c r="G290" s="170">
        <f>+H290</f>
        <v>0</v>
      </c>
      <c r="H290" s="170">
        <f>+SUM($C69:F69)*'2.2.3.1.TasasDeprec'!$C67</f>
        <v>0</v>
      </c>
      <c r="I290" s="170">
        <f t="shared" si="33"/>
        <v>0</v>
      </c>
      <c r="J290" s="170">
        <f t="shared" si="30"/>
        <v>0</v>
      </c>
      <c r="K290" s="170">
        <f>+SUM($C69:H69)*'2.2.3.1.TasasDeprec'!$C67</f>
        <v>0</v>
      </c>
      <c r="L290" s="170">
        <f>+SUM($C69:K69)*'2.2.3.1.TasasDeprec'!$C67</f>
        <v>0</v>
      </c>
      <c r="M290" s="170">
        <f>+SUM($C69:L69)*'2.2.3.1.TasasDeprec'!$C67</f>
        <v>712.98</v>
      </c>
      <c r="N290" s="184">
        <f>+SUM($C69:M69)*'2.2.3.1.TasasDeprec'!$C67</f>
        <v>712.98</v>
      </c>
    </row>
    <row r="291" spans="2:14" x14ac:dyDescent="0.2">
      <c r="B291" s="169" t="s">
        <v>354</v>
      </c>
      <c r="C291" s="170"/>
      <c r="D291" s="170">
        <f>+SUM($C70:C70)*'2.2.3.1.TasasDeprec'!$C68</f>
        <v>61130.978556585964</v>
      </c>
      <c r="E291" s="170">
        <f>+SUM($C70:D70)*'2.2.3.1.TasasDeprec'!$C68</f>
        <v>77552.535083717463</v>
      </c>
      <c r="F291" s="170">
        <f>+SUM($C70:E70)*'2.2.3.1.TasasDeprec'!$C68</f>
        <v>79138.986512288902</v>
      </c>
      <c r="G291" s="170">
        <f>+H291</f>
        <v>80423.216512288898</v>
      </c>
      <c r="H291" s="170">
        <f>+SUM($C70:F70)*'2.2.3.1.TasasDeprec'!$C68</f>
        <v>80423.216512288898</v>
      </c>
      <c r="I291" s="170">
        <f t="shared" si="33"/>
        <v>80423.216512288898</v>
      </c>
      <c r="J291" s="170">
        <f t="shared" si="30"/>
        <v>91280.359369431753</v>
      </c>
      <c r="K291" s="170">
        <f>+(SUM($C70:H70)-$G$70)*'2.2.3.1.TasasDeprec'!$C68</f>
        <v>91280.359369431753</v>
      </c>
      <c r="L291" s="170">
        <f>+(SUM($C70:K70)-$G$70-$I$70-$J$70)*'2.2.3.1.TasasDeprec'!$C68</f>
        <v>85751.575083717471</v>
      </c>
      <c r="M291" s="170">
        <f>+(SUM($C70:L70)-$G$70-$I$70-$J$70)*'2.2.3.1.TasasDeprec'!$C68</f>
        <v>104347.64222657461</v>
      </c>
      <c r="N291" s="170">
        <f>+(SUM($C70:M70)-$G$70-$I$70-$J$70)*'2.2.3.1.TasasDeprec'!$C68</f>
        <v>112348.28794086032</v>
      </c>
    </row>
    <row r="292" spans="2:14" x14ac:dyDescent="0.2">
      <c r="B292" s="169" t="s">
        <v>515</v>
      </c>
      <c r="C292" s="170"/>
      <c r="D292" s="170">
        <f>+SUM($C71:C71)*'2.2.3.1.TasasDeprec'!$C69</f>
        <v>0</v>
      </c>
      <c r="E292" s="170">
        <f>+SUM($C71:D71)*'2.2.3.1.TasasDeprec'!$C69</f>
        <v>0</v>
      </c>
      <c r="F292" s="170">
        <f>+SUM($C71:E71)*'2.2.3.1.TasasDeprec'!$C69</f>
        <v>0</v>
      </c>
      <c r="G292" s="170">
        <f>+H292</f>
        <v>0</v>
      </c>
      <c r="H292" s="170">
        <f>+SUM($C71:F71)*'2.2.3.1.TasasDeprec'!$C69</f>
        <v>0</v>
      </c>
      <c r="I292" s="170">
        <f t="shared" si="33"/>
        <v>0</v>
      </c>
      <c r="J292" s="170">
        <f t="shared" si="30"/>
        <v>146.66666666666666</v>
      </c>
      <c r="K292" s="170">
        <f>+(SUM($C71:H71)-$G$71)*'2.2.3.1.TasasDeprec'!$C69</f>
        <v>146.66666666666666</v>
      </c>
      <c r="L292" s="170">
        <f>+(SUM($C71:K71)-$G$71-$I$71)*'2.2.3.1.TasasDeprec'!$C69</f>
        <v>146.66666666666666</v>
      </c>
      <c r="M292" s="170">
        <f>+(SUM($C71:L71)-$G$71-$I$71)*'2.2.3.1.TasasDeprec'!$C69</f>
        <v>146.66666666666666</v>
      </c>
      <c r="N292" s="170">
        <f>+(SUM($C71:M71)-$G$71-$I$71)*'2.2.3.1.TasasDeprec'!$C69</f>
        <v>146.66666666666666</v>
      </c>
    </row>
    <row r="293" spans="2:14" x14ac:dyDescent="0.2">
      <c r="B293" s="169" t="s">
        <v>355</v>
      </c>
      <c r="C293" s="170"/>
      <c r="D293" s="170">
        <f>+SUM($C72:C72)*'2.2.3.1.TasasDeprec'!$C70</f>
        <v>0</v>
      </c>
      <c r="E293" s="170">
        <f>+SUM($C72:D72)*'2.2.3.1.TasasDeprec'!$C70</f>
        <v>0</v>
      </c>
      <c r="F293" s="170">
        <f>+SUM($C72:E72)*'2.2.3.1.TasasDeprec'!$C70</f>
        <v>0</v>
      </c>
      <c r="G293" s="170">
        <f>+H293</f>
        <v>0</v>
      </c>
      <c r="H293" s="170">
        <f>+SUM($C72:F72)*'2.2.3.1.TasasDeprec'!$C70</f>
        <v>0</v>
      </c>
      <c r="I293" s="170">
        <f t="shared" si="33"/>
        <v>0</v>
      </c>
      <c r="J293" s="170">
        <f t="shared" si="30"/>
        <v>0</v>
      </c>
      <c r="K293" s="170">
        <f>+SUM($C72:H72)*'2.2.3.1.TasasDeprec'!$C70</f>
        <v>0</v>
      </c>
      <c r="L293" s="170">
        <f>+(SUM($C72:K72)-$J$72)*'2.2.3.1.TasasDeprec'!$C70</f>
        <v>96.583333333333329</v>
      </c>
      <c r="M293" s="170">
        <f>+(SUM($C72:L72)-$J$72)*'2.2.3.1.TasasDeprec'!$C70</f>
        <v>96.583333333333329</v>
      </c>
      <c r="N293" s="170">
        <f>+(SUM($C72:M72)-$J$72)*'2.2.3.1.TasasDeprec'!$C70</f>
        <v>96.583333333333329</v>
      </c>
    </row>
    <row r="294" spans="2:14" x14ac:dyDescent="0.2">
      <c r="B294" s="169" t="s">
        <v>516</v>
      </c>
      <c r="C294" s="170"/>
      <c r="D294" s="170">
        <f>+SUM($C73:C73)*'2.2.3.1.TasasDeprec'!$C71</f>
        <v>0</v>
      </c>
      <c r="E294" s="170">
        <f>+SUM($C73:D73)*'2.2.3.1.TasasDeprec'!$C71</f>
        <v>865.57299999999998</v>
      </c>
      <c r="F294" s="170">
        <f>+SUM($C73:E73)*'2.2.3.1.TasasDeprec'!$C71</f>
        <v>2999.7810000000004</v>
      </c>
      <c r="G294" s="170">
        <f t="shared" ref="G294:G317" si="37">+H294</f>
        <v>2999.7810000000004</v>
      </c>
      <c r="H294" s="170">
        <f>+SUM($C73:F73)*'2.2.3.1.TasasDeprec'!$C71</f>
        <v>2999.7810000000004</v>
      </c>
      <c r="I294" s="170">
        <f t="shared" si="33"/>
        <v>2999.7810000000004</v>
      </c>
      <c r="J294" s="170">
        <f t="shared" si="30"/>
        <v>2999.7810000000004</v>
      </c>
      <c r="K294" s="170">
        <f>+SUM($C73:H73)*'2.2.3.1.TasasDeprec'!$C71</f>
        <v>2999.7810000000004</v>
      </c>
      <c r="L294" s="170">
        <f>+SUM($C73:K73)*'2.2.3.1.TasasDeprec'!$C71</f>
        <v>2999.7810000000004</v>
      </c>
      <c r="M294" s="170">
        <f>+SUM($C73:L73)*'2.2.3.1.TasasDeprec'!$C71</f>
        <v>2999.7810000000004</v>
      </c>
      <c r="N294" s="184">
        <f>+SUM($C73:M73)*'2.2.3.1.TasasDeprec'!$C71</f>
        <v>2999.7810000000004</v>
      </c>
    </row>
    <row r="295" spans="2:14" x14ac:dyDescent="0.2">
      <c r="B295" s="173" t="s">
        <v>142</v>
      </c>
      <c r="C295" s="170"/>
      <c r="D295" s="170">
        <f>+SUM($C74:C74)*'2.2.3.1.TasasDeprec'!$C72</f>
        <v>83413.620836905087</v>
      </c>
      <c r="E295" s="170">
        <f>+SUM($C74:D74)*'2.2.3.1.TasasDeprec'!$C72</f>
        <v>122710.65547816911</v>
      </c>
      <c r="F295" s="170">
        <f>+SUM($C74:E74)*'2.2.3.1.TasasDeprec'!$C72</f>
        <v>134273.33333333328</v>
      </c>
      <c r="G295" s="170">
        <f t="shared" si="37"/>
        <v>146981.56666666665</v>
      </c>
      <c r="H295" s="170">
        <f>+SUM($C74:F74)*'2.2.3.1.TasasDeprec'!$C72</f>
        <v>146981.56666666665</v>
      </c>
      <c r="I295" s="170">
        <f t="shared" si="33"/>
        <v>146981.56666666665</v>
      </c>
      <c r="J295" s="170">
        <f t="shared" si="30"/>
        <v>202262.46333333282</v>
      </c>
      <c r="K295" s="170">
        <f>+(SUM($C74:H74)-$G$74)*'2.2.3.1.TasasDeprec'!$C72</f>
        <v>202262.46333333282</v>
      </c>
      <c r="L295" s="170">
        <f>+(SUM($C74:K74)-$G$74-$I$74-$J$74)*'2.2.3.1.TasasDeprec'!$C72</f>
        <v>291196.8299999999</v>
      </c>
      <c r="M295" s="170">
        <f>+(SUM($C74:L74)-$G$74-$I$74-$J$74)*'2.2.3.1.TasasDeprec'!$C72</f>
        <v>594044.45000000135</v>
      </c>
      <c r="N295" s="170">
        <f>+(SUM($C74:M74)-$G$74-$I$74-$J$74)*'2.2.3.1.TasasDeprec'!$C72</f>
        <v>654056.40333333495</v>
      </c>
    </row>
    <row r="296" spans="2:14" x14ac:dyDescent="0.2">
      <c r="B296" s="173" t="s">
        <v>298</v>
      </c>
      <c r="C296" s="170"/>
      <c r="D296" s="170"/>
      <c r="E296" s="170"/>
      <c r="F296" s="170"/>
      <c r="G296" s="170"/>
      <c r="H296" s="170"/>
      <c r="I296" s="170"/>
      <c r="J296" s="170"/>
      <c r="K296" s="170"/>
      <c r="L296" s="170"/>
      <c r="M296" s="170"/>
      <c r="N296" s="184"/>
    </row>
    <row r="297" spans="2:14" x14ac:dyDescent="0.2">
      <c r="B297" s="169" t="s">
        <v>356</v>
      </c>
      <c r="C297" s="170"/>
      <c r="D297" s="170">
        <f>+SUM($C76:C76)*'2.2.3.1.TasasDeprec'!$C74</f>
        <v>5470.2194001948674</v>
      </c>
      <c r="E297" s="170">
        <f>+SUM($C76:D76)*'2.2.3.1.TasasDeprec'!$C74</f>
        <v>5471.6983491085184</v>
      </c>
      <c r="F297" s="170">
        <f>+SUM($C76:E76)*'2.2.3.1.TasasDeprec'!$C74</f>
        <v>5471.6983491085184</v>
      </c>
      <c r="G297" s="170">
        <f t="shared" si="37"/>
        <v>5471.6983491085184</v>
      </c>
      <c r="H297" s="170">
        <f>+SUM($C76:F76)*'2.2.3.1.TasasDeprec'!$C74</f>
        <v>5471.6983491085184</v>
      </c>
      <c r="I297" s="170">
        <f t="shared" si="33"/>
        <v>5471.6983491085184</v>
      </c>
      <c r="J297" s="170">
        <f t="shared" si="30"/>
        <v>5471.6983491085184</v>
      </c>
      <c r="K297" s="170">
        <f>+SUM($C76:H76)*'2.2.3.1.TasasDeprec'!$C74</f>
        <v>5471.6983491085184</v>
      </c>
      <c r="L297" s="170">
        <f>+SUM($C76:K76)*'2.2.3.1.TasasDeprec'!$C74</f>
        <v>5471.6983491085184</v>
      </c>
      <c r="M297" s="170">
        <f>+SUM($C76:L76)*'2.2.3.1.TasasDeprec'!$C74</f>
        <v>5471.6983491085184</v>
      </c>
      <c r="N297" s="184">
        <v>1</v>
      </c>
    </row>
    <row r="298" spans="2:14" x14ac:dyDescent="0.2">
      <c r="B298" s="169" t="s">
        <v>357</v>
      </c>
      <c r="C298" s="170"/>
      <c r="D298" s="170">
        <f>+SUM($C77:C77)*'2.2.3.1.TasasDeprec'!$C75</f>
        <v>0</v>
      </c>
      <c r="E298" s="170">
        <f>+SUM($C77:D77)*'2.2.3.1.TasasDeprec'!$C75</f>
        <v>284.61999999999995</v>
      </c>
      <c r="F298" s="170">
        <f>+SUM($C77:E77)*'2.2.3.1.TasasDeprec'!$C75</f>
        <v>284.61999999999995</v>
      </c>
      <c r="G298" s="170">
        <f t="shared" si="37"/>
        <v>284.61999999999995</v>
      </c>
      <c r="H298" s="170">
        <f>+SUM($C77:F77)*'2.2.3.1.TasasDeprec'!$C75</f>
        <v>284.61999999999995</v>
      </c>
      <c r="I298" s="170">
        <f t="shared" si="33"/>
        <v>284.61999999999995</v>
      </c>
      <c r="J298" s="170">
        <f t="shared" si="30"/>
        <v>0</v>
      </c>
      <c r="K298" s="170">
        <v>0</v>
      </c>
      <c r="L298" s="170">
        <v>0</v>
      </c>
      <c r="M298" s="170">
        <v>0</v>
      </c>
      <c r="N298" s="184">
        <v>0</v>
      </c>
    </row>
    <row r="299" spans="2:14" x14ac:dyDescent="0.2">
      <c r="B299" s="169" t="s">
        <v>358</v>
      </c>
      <c r="C299" s="170"/>
      <c r="D299" s="170">
        <f>+SUM($C78:C78)*'2.2.3.1.TasasDeprec'!$C76</f>
        <v>3850.9633865390215</v>
      </c>
      <c r="E299" s="170">
        <f>+SUM($C78:D78)*'2.2.3.1.TasasDeprec'!$C76</f>
        <v>3890.9117998120696</v>
      </c>
      <c r="F299" s="170">
        <f>+SUM($C78:E78)*'2.2.3.1.TasasDeprec'!$C76</f>
        <v>3890.9117998120696</v>
      </c>
      <c r="G299" s="170">
        <f t="shared" si="37"/>
        <v>3890.9117998120696</v>
      </c>
      <c r="H299" s="170">
        <f>+SUM($C78:F78)*'2.2.3.1.TasasDeprec'!$C76</f>
        <v>3890.9117998120696</v>
      </c>
      <c r="I299" s="170">
        <f t="shared" si="33"/>
        <v>3890.9117998120696</v>
      </c>
      <c r="J299" s="170">
        <f t="shared" ref="J299:J344" si="38">+K299</f>
        <v>3890.9117998120696</v>
      </c>
      <c r="K299" s="170">
        <f>+SUM($C78:H78)*'2.2.3.1.TasasDeprec'!$C76</f>
        <v>3890.9117998120696</v>
      </c>
      <c r="L299" s="170">
        <v>0</v>
      </c>
      <c r="M299" s="170">
        <v>0</v>
      </c>
      <c r="N299" s="184">
        <v>0</v>
      </c>
    </row>
    <row r="300" spans="2:14" x14ac:dyDescent="0.2">
      <c r="B300" s="169" t="s">
        <v>517</v>
      </c>
      <c r="C300" s="170"/>
      <c r="D300" s="170">
        <f>+SUM($C79:C79)*'2.2.3.1.TasasDeprec'!$C77</f>
        <v>0</v>
      </c>
      <c r="E300" s="170">
        <f>+SUM($C79:D79)*'2.2.3.1.TasasDeprec'!$C77</f>
        <v>0</v>
      </c>
      <c r="F300" s="170">
        <f>+SUM($C79:E79)*'2.2.3.1.TasasDeprec'!$C77</f>
        <v>7425.7142857142853</v>
      </c>
      <c r="G300" s="170">
        <f t="shared" si="37"/>
        <v>7425.7142857142853</v>
      </c>
      <c r="H300" s="170">
        <f>+SUM($C79:F79)*'2.2.3.1.TasasDeprec'!$C77</f>
        <v>7425.7142857142853</v>
      </c>
      <c r="I300" s="170">
        <f t="shared" si="33"/>
        <v>7425.7142857142853</v>
      </c>
      <c r="J300" s="170">
        <f t="shared" si="38"/>
        <v>7425.7142857142853</v>
      </c>
      <c r="K300" s="170">
        <f>+SUM($C79:H79)*'2.2.3.1.TasasDeprec'!$C77</f>
        <v>7425.7142857142853</v>
      </c>
      <c r="L300" s="170">
        <f>+SUM($C79:K79)*'2.2.3.1.TasasDeprec'!$C77</f>
        <v>7425.7142857142853</v>
      </c>
      <c r="M300" s="170">
        <f>+SUM($C79:L79)*'2.2.3.1.TasasDeprec'!$C77</f>
        <v>7425.7142857142853</v>
      </c>
      <c r="N300" s="184">
        <f>+SUM($C79:M79)*'2.2.3.1.TasasDeprec'!$C77</f>
        <v>7425.7142857142853</v>
      </c>
    </row>
    <row r="301" spans="2:14" x14ac:dyDescent="0.2">
      <c r="B301" s="169" t="s">
        <v>518</v>
      </c>
      <c r="C301" s="170"/>
      <c r="D301" s="170">
        <f>+SUM($C80:C80)*'2.2.3.1.TasasDeprec'!$C78</f>
        <v>0</v>
      </c>
      <c r="E301" s="170">
        <f>+SUM($C80:D80)*'2.2.3.1.TasasDeprec'!$C78</f>
        <v>0</v>
      </c>
      <c r="F301" s="170">
        <f>+SUM($C80:E80)*'2.2.3.1.TasasDeprec'!$C78</f>
        <v>3712.8571428571427</v>
      </c>
      <c r="G301" s="170">
        <f t="shared" si="37"/>
        <v>3712.8571428571427</v>
      </c>
      <c r="H301" s="170">
        <f>+SUM($C80:F80)*'2.2.3.1.TasasDeprec'!$C78</f>
        <v>3712.8571428571427</v>
      </c>
      <c r="I301" s="170">
        <f t="shared" si="33"/>
        <v>3712.8571428571427</v>
      </c>
      <c r="J301" s="170">
        <f t="shared" si="38"/>
        <v>3712.8571428571427</v>
      </c>
      <c r="K301" s="170">
        <f>+SUM($C80:H80)*'2.2.3.1.TasasDeprec'!$C78</f>
        <v>3712.8571428571427</v>
      </c>
      <c r="L301" s="170">
        <f>+SUM($C80:K80)*'2.2.3.1.TasasDeprec'!$C78</f>
        <v>3712.8571428571427</v>
      </c>
      <c r="M301" s="170">
        <f>+SUM($C80:L80)*'2.2.3.1.TasasDeprec'!$C78</f>
        <v>3712.8571428571427</v>
      </c>
      <c r="N301" s="184">
        <f>+SUM($C80:M80)*'2.2.3.1.TasasDeprec'!$C78</f>
        <v>3712.8571428571427</v>
      </c>
    </row>
    <row r="302" spans="2:14" x14ac:dyDescent="0.2">
      <c r="B302" s="169" t="s">
        <v>519</v>
      </c>
      <c r="C302" s="170"/>
      <c r="D302" s="170">
        <f>+SUM($C81:C81)*'2.2.3.1.TasasDeprec'!$C79</f>
        <v>0</v>
      </c>
      <c r="E302" s="170">
        <f>+SUM($C81:D81)*'2.2.3.1.TasasDeprec'!$C79</f>
        <v>0</v>
      </c>
      <c r="F302" s="170">
        <f>+SUM($C81:E81)*'2.2.3.1.TasasDeprec'!$C79</f>
        <v>67758.57142857142</v>
      </c>
      <c r="G302" s="170">
        <f t="shared" si="37"/>
        <v>67758.57142857142</v>
      </c>
      <c r="H302" s="170">
        <f>+SUM($C81:F81)*'2.2.3.1.TasasDeprec'!$C79</f>
        <v>67758.57142857142</v>
      </c>
      <c r="I302" s="170">
        <f t="shared" si="33"/>
        <v>67758.57142857142</v>
      </c>
      <c r="J302" s="170">
        <f t="shared" si="38"/>
        <v>67758.57142857142</v>
      </c>
      <c r="K302" s="170">
        <f>+SUM($C81:H81)*'2.2.3.1.TasasDeprec'!$C79</f>
        <v>67758.57142857142</v>
      </c>
      <c r="L302" s="170">
        <f>+SUM($C81:K81)*'2.2.3.1.TasasDeprec'!$C79</f>
        <v>67758.57142857142</v>
      </c>
      <c r="M302" s="170">
        <f>+SUM($C81:L81)*'2.2.3.1.TasasDeprec'!$C79</f>
        <v>67758.57142857142</v>
      </c>
      <c r="N302" s="184">
        <f>+SUM($C81:M81)*'2.2.3.1.TasasDeprec'!$C79</f>
        <v>67758.57142857142</v>
      </c>
    </row>
    <row r="303" spans="2:14" x14ac:dyDescent="0.2">
      <c r="B303" s="169" t="s">
        <v>520</v>
      </c>
      <c r="C303" s="170"/>
      <c r="D303" s="170">
        <f>+SUM($C82:C82)*'2.2.3.1.TasasDeprec'!$C80</f>
        <v>0</v>
      </c>
      <c r="E303" s="170">
        <f>+SUM($C82:D82)*'2.2.3.1.TasasDeprec'!$C80</f>
        <v>0</v>
      </c>
      <c r="F303" s="184">
        <f>+SUM($C82:E82)*'2.2.3.1.TasasDeprec'!$C80</f>
        <v>16145.539999999997</v>
      </c>
      <c r="G303" s="170">
        <f t="shared" si="37"/>
        <v>16145.539999999997</v>
      </c>
      <c r="H303" s="184">
        <f>+SUM($C82:F82)*'2.2.3.1.TasasDeprec'!$C80</f>
        <v>16145.539999999997</v>
      </c>
      <c r="I303" s="170">
        <f t="shared" si="33"/>
        <v>16145.539999999997</v>
      </c>
      <c r="J303" s="170">
        <f t="shared" si="38"/>
        <v>16145.539999999997</v>
      </c>
      <c r="K303" s="184">
        <f>+SUM($C82:H82)*'2.2.3.1.TasasDeprec'!$C80</f>
        <v>16145.539999999997</v>
      </c>
      <c r="L303" s="184">
        <f>+SUM($C82:K82)*'2.2.3.1.TasasDeprec'!$C80</f>
        <v>16145.539999999997</v>
      </c>
      <c r="M303" s="184">
        <f>+SUM($C82:L82)*'2.2.3.1.TasasDeprec'!$C80</f>
        <v>16145.539999999997</v>
      </c>
      <c r="N303" s="184">
        <f>+SUM($C82:M82)*'2.2.3.1.TasasDeprec'!$C80</f>
        <v>16145.539999999997</v>
      </c>
    </row>
    <row r="304" spans="2:14" x14ac:dyDescent="0.2">
      <c r="B304" s="169" t="s">
        <v>482</v>
      </c>
      <c r="C304" s="170"/>
      <c r="D304" s="170">
        <f>+SUM($C83:C83)*'2.2.3.1.TasasDeprec'!$C81</f>
        <v>0</v>
      </c>
      <c r="E304" s="170">
        <f>+SUM($C83:D83)*'2.2.3.1.TasasDeprec'!$C81</f>
        <v>2989.6666666666665</v>
      </c>
      <c r="F304" s="184">
        <f>+SUM($C83:E83)*'2.2.3.1.TasasDeprec'!$C81</f>
        <v>2989.6666666666665</v>
      </c>
      <c r="G304" s="170">
        <f t="shared" si="37"/>
        <v>2989.6666666666665</v>
      </c>
      <c r="H304" s="184">
        <f>+SUM($C83:F83)*'2.2.3.1.TasasDeprec'!$C81</f>
        <v>2989.6666666666665</v>
      </c>
      <c r="I304" s="170">
        <f t="shared" si="33"/>
        <v>2989.6666666666665</v>
      </c>
      <c r="J304" s="170">
        <f t="shared" si="38"/>
        <v>0</v>
      </c>
      <c r="K304" s="184">
        <v>0</v>
      </c>
      <c r="L304" s="184">
        <v>0</v>
      </c>
      <c r="M304" s="184">
        <v>0</v>
      </c>
      <c r="N304" s="184">
        <v>0</v>
      </c>
    </row>
    <row r="305" spans="2:14" x14ac:dyDescent="0.2">
      <c r="B305" s="169" t="s">
        <v>392</v>
      </c>
      <c r="C305" s="170"/>
      <c r="D305" s="170">
        <f>+SUM($C84:C84)*'2.2.3.1.TasasDeprec'!$C82</f>
        <v>3212.744674110405</v>
      </c>
      <c r="E305" s="170">
        <f>+SUM($C84:D84)*'2.2.3.1.TasasDeprec'!$C82</f>
        <v>19217.830000000005</v>
      </c>
      <c r="F305" s="184">
        <f>+SUM($C84:E84)*'2.2.3.1.TasasDeprec'!$C82</f>
        <v>19217.830000000005</v>
      </c>
      <c r="G305" s="170">
        <f t="shared" si="37"/>
        <v>19217.830000000005</v>
      </c>
      <c r="H305" s="184">
        <f>+SUM($C84:F84)*'2.2.3.1.TasasDeprec'!$C82</f>
        <v>19217.830000000005</v>
      </c>
      <c r="I305" s="170">
        <f t="shared" si="33"/>
        <v>19217.830000000005</v>
      </c>
      <c r="J305" s="170">
        <f t="shared" si="38"/>
        <v>19217.830000000005</v>
      </c>
      <c r="K305" s="184">
        <f>+SUM($C84:H84)*'2.2.3.1.TasasDeprec'!$C82</f>
        <v>19217.830000000005</v>
      </c>
      <c r="L305" s="184">
        <f>+SUM($C84:K84)*'2.2.3.1.TasasDeprec'!$C82</f>
        <v>19217.830000000005</v>
      </c>
      <c r="M305" s="184">
        <f>+SUM($C84:L84)*'2.2.3.1.TasasDeprec'!$C82</f>
        <v>19217.830000000005</v>
      </c>
      <c r="N305" s="184">
        <v>16005.085325889635</v>
      </c>
    </row>
    <row r="306" spans="2:14" x14ac:dyDescent="0.2">
      <c r="B306" s="169" t="s">
        <v>393</v>
      </c>
      <c r="C306" s="170"/>
      <c r="D306" s="170">
        <f>+SUM($C85:C85)*'2.2.3.1.TasasDeprec'!$C83</f>
        <v>0</v>
      </c>
      <c r="E306" s="170">
        <f>+SUM($C85:D85)*'2.2.3.1.TasasDeprec'!$C83</f>
        <v>2342.8571428571427</v>
      </c>
      <c r="F306" s="184">
        <f>+SUM($C85:E85)*'2.2.3.1.TasasDeprec'!$C83</f>
        <v>2342.8571428571427</v>
      </c>
      <c r="G306" s="170">
        <f t="shared" si="37"/>
        <v>2342.8571428571427</v>
      </c>
      <c r="H306" s="184">
        <f>+SUM($C85:F85)*'2.2.3.1.TasasDeprec'!$C83</f>
        <v>2342.8571428571427</v>
      </c>
      <c r="I306" s="170">
        <f t="shared" si="33"/>
        <v>2342.8571428571427</v>
      </c>
      <c r="J306" s="170">
        <f t="shared" si="38"/>
        <v>2342.8571428571427</v>
      </c>
      <c r="K306" s="184">
        <f>+SUM($C85:H85)*'2.2.3.1.TasasDeprec'!$C83</f>
        <v>2342.8571428571427</v>
      </c>
      <c r="L306" s="184">
        <f>+SUM($C85:K85)*'2.2.3.1.TasasDeprec'!$C83</f>
        <v>2342.8571428571427</v>
      </c>
      <c r="M306" s="184">
        <f>+SUM($C85:L85)*'2.2.3.1.TasasDeprec'!$C83</f>
        <v>2342.8571428571427</v>
      </c>
      <c r="N306" s="184">
        <f>+SUM($C85:M85)*'2.2.3.1.TasasDeprec'!$C83</f>
        <v>2342.8571428571427</v>
      </c>
    </row>
    <row r="307" spans="2:14" x14ac:dyDescent="0.2">
      <c r="B307" s="169" t="s">
        <v>394</v>
      </c>
      <c r="C307" s="170"/>
      <c r="D307" s="170">
        <f>+SUM($C86:C86)*'2.2.3.1.TasasDeprec'!$C84</f>
        <v>0</v>
      </c>
      <c r="E307" s="170">
        <f>+SUM($C86:D86)*'2.2.3.1.TasasDeprec'!$C84</f>
        <v>428.57142857142856</v>
      </c>
      <c r="F307" s="184">
        <f>+SUM($C86:E86)*'2.2.3.1.TasasDeprec'!$C84</f>
        <v>428.57142857142856</v>
      </c>
      <c r="G307" s="170">
        <f t="shared" si="37"/>
        <v>428.57142857142856</v>
      </c>
      <c r="H307" s="184">
        <f>+SUM($C86:F86)*'2.2.3.1.TasasDeprec'!$C84</f>
        <v>428.57142857142856</v>
      </c>
      <c r="I307" s="170">
        <f t="shared" si="33"/>
        <v>428.57142857142856</v>
      </c>
      <c r="J307" s="170">
        <f t="shared" si="38"/>
        <v>428.57142857142856</v>
      </c>
      <c r="K307" s="184">
        <f>+SUM($C86:H86)*'2.2.3.1.TasasDeprec'!$C84</f>
        <v>428.57142857142856</v>
      </c>
      <c r="L307" s="184">
        <f>+SUM($C86:K86)*'2.2.3.1.TasasDeprec'!$C84</f>
        <v>428.57142857142856</v>
      </c>
      <c r="M307" s="184">
        <f>+SUM($C86:L86)*'2.2.3.1.TasasDeprec'!$C84</f>
        <v>428.57142857142856</v>
      </c>
      <c r="N307" s="184">
        <f>+SUM($C86:M86)*'2.2.3.1.TasasDeprec'!$C84</f>
        <v>428.57142857142856</v>
      </c>
    </row>
    <row r="308" spans="2:14" x14ac:dyDescent="0.2">
      <c r="B308" s="169" t="s">
        <v>483</v>
      </c>
      <c r="C308" s="170"/>
      <c r="D308" s="170">
        <f>+SUM($C87:C87)*'2.2.3.1.TasasDeprec'!$C85</f>
        <v>0</v>
      </c>
      <c r="E308" s="170">
        <f>+SUM($C87:D87)*'2.2.3.1.TasasDeprec'!$C85</f>
        <v>0</v>
      </c>
      <c r="F308" s="184">
        <f>+SUM($C87:E87)*'2.2.3.1.TasasDeprec'!$C85</f>
        <v>0</v>
      </c>
      <c r="G308" s="170">
        <f t="shared" si="37"/>
        <v>21737.115714285708</v>
      </c>
      <c r="H308" s="184">
        <f>+SUM($C87:F87)*'2.2.3.1.TasasDeprec'!$C85</f>
        <v>21737.115714285708</v>
      </c>
      <c r="I308" s="170">
        <f t="shared" si="33"/>
        <v>21737.115714285708</v>
      </c>
      <c r="J308" s="170">
        <f t="shared" si="38"/>
        <v>21737.115714285708</v>
      </c>
      <c r="K308" s="184">
        <f>+SUM($C87:H87)*'2.2.3.1.TasasDeprec'!$C85</f>
        <v>21737.115714285708</v>
      </c>
      <c r="L308" s="184">
        <f>+SUM($C87:K87)*'2.2.3.1.TasasDeprec'!$C85</f>
        <v>21737.115714285708</v>
      </c>
      <c r="M308" s="184">
        <f>+SUM($C87:L87)*'2.2.3.1.TasasDeprec'!$C85</f>
        <v>21737.115714285708</v>
      </c>
      <c r="N308" s="184">
        <f>+SUM($C87:M87)*'2.2.3.1.TasasDeprec'!$C85</f>
        <v>21737.115714285708</v>
      </c>
    </row>
    <row r="309" spans="2:14" x14ac:dyDescent="0.2">
      <c r="B309" s="169" t="s">
        <v>521</v>
      </c>
      <c r="C309" s="170"/>
      <c r="D309" s="170">
        <f>+SUM($C88:C88)*'2.2.3.1.TasasDeprec'!$C86</f>
        <v>0</v>
      </c>
      <c r="E309" s="170">
        <f>+SUM($C88:D88)*'2.2.3.1.TasasDeprec'!$C86</f>
        <v>0</v>
      </c>
      <c r="F309" s="184">
        <f>+SUM($C88:E88)*'2.2.3.1.TasasDeprec'!$C86</f>
        <v>0</v>
      </c>
      <c r="G309" s="170">
        <f t="shared" si="37"/>
        <v>7616.3171428571422</v>
      </c>
      <c r="H309" s="184">
        <f>+SUM($C88:F88)*'2.2.3.1.TasasDeprec'!$C86</f>
        <v>7616.3171428571422</v>
      </c>
      <c r="I309" s="170">
        <f t="shared" ref="I309:I344" si="39">+H309</f>
        <v>7616.3171428571422</v>
      </c>
      <c r="J309" s="170">
        <f t="shared" si="38"/>
        <v>7616.3171428571422</v>
      </c>
      <c r="K309" s="184">
        <f>+SUM($C88:H88)*'2.2.3.1.TasasDeprec'!$C86</f>
        <v>7616.3171428571422</v>
      </c>
      <c r="L309" s="184">
        <f>+SUM($C88:K88)*'2.2.3.1.TasasDeprec'!$C86</f>
        <v>7616.3171428571422</v>
      </c>
      <c r="M309" s="184">
        <f>+SUM($C88:L88)*'2.2.3.1.TasasDeprec'!$C86</f>
        <v>7616.3171428571422</v>
      </c>
      <c r="N309" s="184">
        <f>+SUM($C88:M88)*'2.2.3.1.TasasDeprec'!$C86</f>
        <v>7616.3171428571422</v>
      </c>
    </row>
    <row r="310" spans="2:14" x14ac:dyDescent="0.2">
      <c r="B310" s="169" t="s">
        <v>395</v>
      </c>
      <c r="C310" s="170"/>
      <c r="D310" s="170">
        <f>+SUM($C89:C89)*'2.2.3.1.TasasDeprec'!$C87</f>
        <v>0</v>
      </c>
      <c r="E310" s="170">
        <f>+SUM($C89:D89)*'2.2.3.1.TasasDeprec'!$C87</f>
        <v>200</v>
      </c>
      <c r="F310" s="184">
        <f>+SUM($C89:E89)*'2.2.3.1.TasasDeprec'!$C87</f>
        <v>200</v>
      </c>
      <c r="G310" s="170">
        <f t="shared" si="37"/>
        <v>200</v>
      </c>
      <c r="H310" s="184">
        <f>+SUM($C89:F89)*'2.2.3.1.TasasDeprec'!$C87</f>
        <v>200</v>
      </c>
      <c r="I310" s="170">
        <f t="shared" si="39"/>
        <v>200</v>
      </c>
      <c r="J310" s="170">
        <f t="shared" si="38"/>
        <v>200</v>
      </c>
      <c r="K310" s="184">
        <f>+SUM($C89:H89)*'2.2.3.1.TasasDeprec'!$C87</f>
        <v>200</v>
      </c>
      <c r="L310" s="184">
        <f>+SUM($C89:K89)*'2.2.3.1.TasasDeprec'!$C87</f>
        <v>200</v>
      </c>
      <c r="M310" s="184">
        <f>+SUM($C89:L89)*'2.2.3.1.TasasDeprec'!$C87</f>
        <v>200</v>
      </c>
      <c r="N310" s="184">
        <f>+SUM($C89:M89)*'2.2.3.1.TasasDeprec'!$C87</f>
        <v>200</v>
      </c>
    </row>
    <row r="311" spans="2:14" x14ac:dyDescent="0.2">
      <c r="B311" s="169" t="s">
        <v>395</v>
      </c>
      <c r="C311" s="170"/>
      <c r="D311" s="170">
        <f>+SUM($C90:C90)*'2.2.3.1.TasasDeprec'!$C88</f>
        <v>0</v>
      </c>
      <c r="E311" s="170">
        <f>+SUM($C90:D90)*'2.2.3.1.TasasDeprec'!$C88</f>
        <v>500</v>
      </c>
      <c r="F311" s="184">
        <f>+SUM($C90:E90)*'2.2.3.1.TasasDeprec'!$C88</f>
        <v>500</v>
      </c>
      <c r="G311" s="170">
        <f t="shared" si="37"/>
        <v>500</v>
      </c>
      <c r="H311" s="184">
        <f>+SUM($C90:F90)*'2.2.3.1.TasasDeprec'!$C88</f>
        <v>500</v>
      </c>
      <c r="I311" s="170">
        <f t="shared" si="39"/>
        <v>500</v>
      </c>
      <c r="J311" s="170">
        <f t="shared" si="38"/>
        <v>500</v>
      </c>
      <c r="K311" s="184">
        <f>+SUM($C90:H90)*'2.2.3.1.TasasDeprec'!$C88</f>
        <v>500</v>
      </c>
      <c r="L311" s="184">
        <f>+SUM($C90:K90)*'2.2.3.1.TasasDeprec'!$C88</f>
        <v>500</v>
      </c>
      <c r="M311" s="184">
        <f>+SUM($C90:L90)*'2.2.3.1.TasasDeprec'!$C88</f>
        <v>500</v>
      </c>
      <c r="N311" s="184">
        <f>+SUM($C90:M90)*'2.2.3.1.TasasDeprec'!$C88</f>
        <v>500</v>
      </c>
    </row>
    <row r="312" spans="2:14" x14ac:dyDescent="0.2">
      <c r="B312" s="169" t="s">
        <v>522</v>
      </c>
      <c r="C312" s="170"/>
      <c r="D312" s="170">
        <f>+SUM($C91:C91)*'2.2.3.1.TasasDeprec'!$C89</f>
        <v>221.57428571428571</v>
      </c>
      <c r="E312" s="170">
        <f>+SUM($C91:D91)*'2.2.3.1.TasasDeprec'!$C89</f>
        <v>956.25722222832951</v>
      </c>
      <c r="F312" s="170">
        <f>+SUM($C91:E91)*'2.2.3.1.TasasDeprec'!$C89</f>
        <v>956.25722222832951</v>
      </c>
      <c r="G312" s="170">
        <f t="shared" si="37"/>
        <v>956.25722222832951</v>
      </c>
      <c r="H312" s="170">
        <f>+SUM($C91:F91)*'2.2.3.1.TasasDeprec'!$C89</f>
        <v>956.25722222832951</v>
      </c>
      <c r="I312" s="170">
        <f t="shared" si="39"/>
        <v>956.25722222832951</v>
      </c>
      <c r="J312" s="170">
        <f t="shared" si="38"/>
        <v>956.25722222832951</v>
      </c>
      <c r="K312" s="170">
        <f>+SUM($C91:H91)*'2.2.3.1.TasasDeprec'!$C89</f>
        <v>956.25722222832951</v>
      </c>
      <c r="L312" s="170">
        <f>+SUM($C91:K91)*'2.2.3.1.TasasDeprec'!$C89</f>
        <v>956.25722222832951</v>
      </c>
      <c r="M312" s="170">
        <f>+SUM($C91:L91)*'2.2.3.1.TasasDeprec'!$C89</f>
        <v>956.25722222832951</v>
      </c>
      <c r="N312" s="184">
        <v>735</v>
      </c>
    </row>
    <row r="313" spans="2:14" x14ac:dyDescent="0.2">
      <c r="B313" s="169" t="s">
        <v>359</v>
      </c>
      <c r="C313" s="170"/>
      <c r="D313" s="170">
        <f>+SUM($C92:C92)*'2.2.3.1.TasasDeprec'!$C90</f>
        <v>0</v>
      </c>
      <c r="E313" s="170">
        <f>+SUM($C92:D92)*'2.2.3.1.TasasDeprec'!$C90</f>
        <v>5722.4524251726789</v>
      </c>
      <c r="F313" s="170">
        <f>+SUM($C92:E92)*'2.2.3.1.TasasDeprec'!$C90</f>
        <v>5722.4524251726789</v>
      </c>
      <c r="G313" s="170">
        <f t="shared" si="37"/>
        <v>5722.4524251726789</v>
      </c>
      <c r="H313" s="170">
        <f>+SUM($C92:F92)*'2.2.3.1.TasasDeprec'!$C90</f>
        <v>5722.4524251726789</v>
      </c>
      <c r="I313" s="170">
        <f t="shared" si="39"/>
        <v>5722.4524251726789</v>
      </c>
      <c r="J313" s="170">
        <f t="shared" si="38"/>
        <v>5722.4524251726789</v>
      </c>
      <c r="K313" s="170">
        <f>+SUM($C92:H92)*'2.2.3.1.TasasDeprec'!$C90</f>
        <v>5722.4524251726789</v>
      </c>
      <c r="L313" s="170">
        <f>+SUM($C92:K92)*'2.2.3.1.TasasDeprec'!$C90</f>
        <v>5722.4524251726789</v>
      </c>
      <c r="M313" s="170">
        <f>+SUM($C92:L92)*'2.2.3.1.TasasDeprec'!$C90</f>
        <v>5722.4524251726789</v>
      </c>
      <c r="N313" s="184">
        <f>+SUM($C92:M92)*'2.2.3.1.TasasDeprec'!$C90</f>
        <v>5722.4524251726789</v>
      </c>
    </row>
    <row r="314" spans="2:14" x14ac:dyDescent="0.2">
      <c r="B314" s="169" t="s">
        <v>523</v>
      </c>
      <c r="C314" s="170"/>
      <c r="D314" s="170">
        <f>+SUM($C93:C93)*'2.2.3.1.TasasDeprec'!$C91</f>
        <v>0</v>
      </c>
      <c r="E314" s="170">
        <f>+SUM($C93:D93)*'2.2.3.1.TasasDeprec'!$C91</f>
        <v>0</v>
      </c>
      <c r="F314" s="170">
        <f>+SUM($C93:E93)*'2.2.3.1.TasasDeprec'!$C91</f>
        <v>1200</v>
      </c>
      <c r="G314" s="170">
        <f t="shared" si="37"/>
        <v>1200</v>
      </c>
      <c r="H314" s="170">
        <f>+SUM($C93:F93)*'2.2.3.1.TasasDeprec'!$C91</f>
        <v>1200</v>
      </c>
      <c r="I314" s="170">
        <f t="shared" si="39"/>
        <v>1200</v>
      </c>
      <c r="J314" s="170">
        <f t="shared" si="38"/>
        <v>1200</v>
      </c>
      <c r="K314" s="170">
        <f>+SUM($C93:H93)*'2.2.3.1.TasasDeprec'!$C91</f>
        <v>1200</v>
      </c>
      <c r="L314" s="170">
        <f>+SUM($C93:K93)*'2.2.3.1.TasasDeprec'!$C91</f>
        <v>1200</v>
      </c>
      <c r="M314" s="170">
        <f>+SUM($C93:L93)*'2.2.3.1.TasasDeprec'!$C91</f>
        <v>1200</v>
      </c>
      <c r="N314" s="184">
        <f>+SUM($C93:M93)*'2.2.3.1.TasasDeprec'!$C91</f>
        <v>1200</v>
      </c>
    </row>
    <row r="315" spans="2:14" x14ac:dyDescent="0.2">
      <c r="B315" s="169" t="s">
        <v>524</v>
      </c>
      <c r="C315" s="170"/>
      <c r="D315" s="170">
        <f>+SUM($C94:C94)*'2.2.3.1.TasasDeprec'!$C92</f>
        <v>0</v>
      </c>
      <c r="E315" s="170">
        <f>+SUM($C94:D94)*'2.2.3.1.TasasDeprec'!$C92</f>
        <v>0</v>
      </c>
      <c r="F315" s="170">
        <f>+SUM($C94:E94)*'2.2.3.1.TasasDeprec'!$C92</f>
        <v>8285.7142857142844</v>
      </c>
      <c r="G315" s="170">
        <f t="shared" si="37"/>
        <v>8285.7142857142844</v>
      </c>
      <c r="H315" s="170">
        <f>+SUM($C94:F94)*'2.2.3.1.TasasDeprec'!$C92</f>
        <v>8285.7142857142844</v>
      </c>
      <c r="I315" s="170">
        <f t="shared" si="39"/>
        <v>8285.7142857142844</v>
      </c>
      <c r="J315" s="170">
        <f t="shared" si="38"/>
        <v>8285.7142857142844</v>
      </c>
      <c r="K315" s="170">
        <f>+SUM($C94:H94)*'2.2.3.1.TasasDeprec'!$C92</f>
        <v>8285.7142857142844</v>
      </c>
      <c r="L315" s="170">
        <f>+SUM($C94:K94)*'2.2.3.1.TasasDeprec'!$C92</f>
        <v>8285.7142857142844</v>
      </c>
      <c r="M315" s="170">
        <f>+SUM($C94:L94)*'2.2.3.1.TasasDeprec'!$C92</f>
        <v>8285.7142857142844</v>
      </c>
      <c r="N315" s="184">
        <f>+SUM($C94:M94)*'2.2.3.1.TasasDeprec'!$C92</f>
        <v>8285.7142857142844</v>
      </c>
    </row>
    <row r="316" spans="2:14" x14ac:dyDescent="0.2">
      <c r="B316" s="169" t="s">
        <v>525</v>
      </c>
      <c r="C316" s="170"/>
      <c r="D316" s="170">
        <f>+SUM($C95:C95)*'2.2.3.1.TasasDeprec'!$C93</f>
        <v>0</v>
      </c>
      <c r="E316" s="170">
        <f>+SUM($C95:D95)*'2.2.3.1.TasasDeprec'!$C93</f>
        <v>0</v>
      </c>
      <c r="F316" s="170">
        <f>+SUM($C95:E95)*'2.2.3.1.TasasDeprec'!$C93</f>
        <v>2124.58</v>
      </c>
      <c r="G316" s="170">
        <f t="shared" si="37"/>
        <v>2124.58</v>
      </c>
      <c r="H316" s="170">
        <f>+SUM($C95:F95)*'2.2.3.1.TasasDeprec'!$C93</f>
        <v>2124.58</v>
      </c>
      <c r="I316" s="170">
        <f t="shared" si="39"/>
        <v>2124.58</v>
      </c>
      <c r="J316" s="170">
        <f t="shared" si="38"/>
        <v>2124.58</v>
      </c>
      <c r="K316" s="170">
        <f>+SUM($C95:H95)*'2.2.3.1.TasasDeprec'!$C93</f>
        <v>2124.58</v>
      </c>
      <c r="L316" s="170">
        <f>+SUM($C95:K95)*'2.2.3.1.TasasDeprec'!$C93</f>
        <v>2124.58</v>
      </c>
      <c r="M316" s="170">
        <f>+SUM($C95:L95)*'2.2.3.1.TasasDeprec'!$C93</f>
        <v>2124.58</v>
      </c>
      <c r="N316" s="184">
        <f>+SUM($C95:M95)*'2.2.3.1.TasasDeprec'!$C93</f>
        <v>2124.58</v>
      </c>
    </row>
    <row r="317" spans="2:14" x14ac:dyDescent="0.2">
      <c r="B317" s="169" t="s">
        <v>526</v>
      </c>
      <c r="C317" s="170"/>
      <c r="D317" s="170">
        <f>+SUM($C96:C96)*'2.2.3.1.TasasDeprec'!$C94</f>
        <v>0</v>
      </c>
      <c r="E317" s="170">
        <f>+SUM($C96:D96)*'2.2.3.1.TasasDeprec'!$C94</f>
        <v>0</v>
      </c>
      <c r="F317" s="170">
        <f>+SUM($C96:E96)*'2.2.3.1.TasasDeprec'!$C94</f>
        <v>885.71428571428567</v>
      </c>
      <c r="G317" s="170">
        <f t="shared" si="37"/>
        <v>885.71428571428567</v>
      </c>
      <c r="H317" s="170">
        <f>+SUM($C96:F96)*'2.2.3.1.TasasDeprec'!$C94</f>
        <v>885.71428571428567</v>
      </c>
      <c r="I317" s="170">
        <f t="shared" si="39"/>
        <v>885.71428571428567</v>
      </c>
      <c r="J317" s="170">
        <f t="shared" si="38"/>
        <v>885.71428571428567</v>
      </c>
      <c r="K317" s="170">
        <f>+SUM($C96:H96)*'2.2.3.1.TasasDeprec'!$C94</f>
        <v>885.71428571428567</v>
      </c>
      <c r="L317" s="170">
        <f>+SUM($C96:K96)*'2.2.3.1.TasasDeprec'!$C94</f>
        <v>885.71428571428567</v>
      </c>
      <c r="M317" s="170">
        <f>+SUM($C96:L96)*'2.2.3.1.TasasDeprec'!$C94</f>
        <v>885.71428571428567</v>
      </c>
      <c r="N317" s="184">
        <f>+SUM($C96:M96)*'2.2.3.1.TasasDeprec'!$C94</f>
        <v>885.71428571428567</v>
      </c>
    </row>
    <row r="318" spans="2:14" x14ac:dyDescent="0.2">
      <c r="B318" s="169" t="s">
        <v>527</v>
      </c>
      <c r="C318" s="170"/>
      <c r="D318" s="170">
        <f>+SUM($C97:C97)*'2.2.3.1.TasasDeprec'!$C95</f>
        <v>0</v>
      </c>
      <c r="E318" s="170">
        <f>+SUM($C97:D97)*'2.2.3.1.TasasDeprec'!$C95</f>
        <v>0</v>
      </c>
      <c r="F318" s="170">
        <f>+SUM($C97:E97)*'2.2.3.1.TasasDeprec'!$C95</f>
        <v>0</v>
      </c>
      <c r="G318" s="170">
        <f>+H318</f>
        <v>0</v>
      </c>
      <c r="H318" s="170">
        <f>+SUM($C97:F97)*'2.2.3.1.TasasDeprec'!$C95</f>
        <v>0</v>
      </c>
      <c r="I318" s="170">
        <f t="shared" si="39"/>
        <v>0</v>
      </c>
      <c r="J318" s="170">
        <f t="shared" si="38"/>
        <v>1157.1428571428571</v>
      </c>
      <c r="K318" s="170">
        <f>+(SUM($C97:H97)-$G$97)*'2.2.3.1.TasasDeprec'!$C95</f>
        <v>1157.1428571428571</v>
      </c>
      <c r="L318" s="170">
        <f>+(SUM($C97:K97)-$G$97-$I$97)*'2.2.3.1.TasasDeprec'!$C95</f>
        <v>1157.1428571428571</v>
      </c>
      <c r="M318" s="170">
        <f>+(SUM($C97:L97)-$G$97-$I$97)*'2.2.3.1.TasasDeprec'!$C95</f>
        <v>1157.1428571428571</v>
      </c>
      <c r="N318" s="170">
        <f>+(SUM($C97:M97)-$G$97-$I$97)*'2.2.3.1.TasasDeprec'!$C95</f>
        <v>1157.1428571428571</v>
      </c>
    </row>
    <row r="319" spans="2:14" x14ac:dyDescent="0.2">
      <c r="B319" s="169" t="s">
        <v>528</v>
      </c>
      <c r="C319" s="170"/>
      <c r="D319" s="170">
        <f>+SUM($C98:C98)*'2.2.3.1.TasasDeprec'!$C96</f>
        <v>0</v>
      </c>
      <c r="E319" s="170">
        <f>+SUM($C98:D98)*'2.2.3.1.TasasDeprec'!$C96</f>
        <v>0</v>
      </c>
      <c r="F319" s="170">
        <f>+SUM($C98:E98)*'2.2.3.1.TasasDeprec'!$C96</f>
        <v>0</v>
      </c>
      <c r="G319" s="170">
        <f>+H319</f>
        <v>0</v>
      </c>
      <c r="H319" s="170">
        <f>+SUM($C98:F98)*'2.2.3.1.TasasDeprec'!$C96</f>
        <v>0</v>
      </c>
      <c r="I319" s="170">
        <f t="shared" si="39"/>
        <v>0</v>
      </c>
      <c r="J319" s="170">
        <f t="shared" si="38"/>
        <v>6249.2199999999993</v>
      </c>
      <c r="K319" s="170">
        <f>+(SUM($C98:H98)-$G$98)*'2.2.3.1.TasasDeprec'!$C96</f>
        <v>6249.2199999999993</v>
      </c>
      <c r="L319" s="170">
        <f>+(SUM($C98:K98)-$G$98-$I$98)*'2.2.3.1.TasasDeprec'!$C96</f>
        <v>6249.2199999999975</v>
      </c>
      <c r="M319" s="170">
        <f>+(SUM($C98:L98)-$G$98-$I$98)*'2.2.3.1.TasasDeprec'!$C96</f>
        <v>6249.2199999999975</v>
      </c>
      <c r="N319" s="170">
        <f>+(SUM($C98:M98)-$G$98-$I$98)*'2.2.3.1.TasasDeprec'!$C96</f>
        <v>6249.2199999999975</v>
      </c>
    </row>
    <row r="320" spans="2:14" x14ac:dyDescent="0.2">
      <c r="B320" s="169" t="s">
        <v>360</v>
      </c>
      <c r="C320" s="170"/>
      <c r="D320" s="170">
        <f>+SUM($C99:C99)*'2.2.3.1.TasasDeprec'!$C97</f>
        <v>815.34167736819541</v>
      </c>
      <c r="E320" s="170">
        <f>+SUM($C99:D99)*'2.2.3.1.TasasDeprec'!$C97</f>
        <v>801.24400000000003</v>
      </c>
      <c r="F320" s="170">
        <f>+SUM($C99:E99)*'2.2.3.1.TasasDeprec'!$C97</f>
        <v>801.24400000000003</v>
      </c>
      <c r="G320" s="170">
        <f t="shared" ref="G320:G344" si="40">+H320</f>
        <v>801.24400000000003</v>
      </c>
      <c r="H320" s="170">
        <f>+SUM($C99:F99)*'2.2.3.1.TasasDeprec'!$C97</f>
        <v>801.24400000000003</v>
      </c>
      <c r="I320" s="170">
        <f t="shared" si="39"/>
        <v>801.24400000000003</v>
      </c>
      <c r="J320" s="170">
        <f t="shared" si="38"/>
        <v>801.24400000000003</v>
      </c>
      <c r="K320" s="170">
        <f>+SUM($C99:H99)*'2.2.3.1.TasasDeprec'!$C97</f>
        <v>801.24400000000003</v>
      </c>
      <c r="L320" s="170">
        <f>+SUM($C99:K99)*'2.2.3.1.TasasDeprec'!$C97</f>
        <v>801.24400000000003</v>
      </c>
      <c r="M320" s="170">
        <f>+SUM($C99:L99)*'2.2.3.1.TasasDeprec'!$C97</f>
        <v>801.24400000000003</v>
      </c>
      <c r="N320" s="184">
        <f>+SUM($C99:M99)*'2.2.3.1.TasasDeprec'!$C97</f>
        <v>801.24400000000003</v>
      </c>
    </row>
    <row r="321" spans="2:14" x14ac:dyDescent="0.2">
      <c r="B321" s="169" t="s">
        <v>361</v>
      </c>
      <c r="C321" s="170"/>
      <c r="D321" s="170">
        <f>+SUM($C100:C100)*'2.2.3.1.TasasDeprec'!$C98</f>
        <v>54.971852992335108</v>
      </c>
      <c r="E321" s="170">
        <f>+SUM($C100:D100)*'2.2.3.1.TasasDeprec'!$C98</f>
        <v>55.344341372912801</v>
      </c>
      <c r="F321" s="170">
        <f>+SUM($C100:E100)*'2.2.3.1.TasasDeprec'!$C98</f>
        <v>55.344341372912801</v>
      </c>
      <c r="G321" s="170">
        <f t="shared" si="40"/>
        <v>55.344341372912801</v>
      </c>
      <c r="H321" s="170">
        <f>+SUM($C100:F100)*'2.2.3.1.TasasDeprec'!$C98</f>
        <v>55.344341372912801</v>
      </c>
      <c r="I321" s="170">
        <f t="shared" si="39"/>
        <v>55.344341372912801</v>
      </c>
      <c r="J321" s="170">
        <f t="shared" si="38"/>
        <v>55.344341372912801</v>
      </c>
      <c r="K321" s="184">
        <f>+SUM($C100:H100)*'2.2.3.1.TasasDeprec'!$C98</f>
        <v>55.344341372912801</v>
      </c>
      <c r="L321" s="184">
        <f>+SUM($C100:K100)*'2.2.3.1.TasasDeprec'!$C98</f>
        <v>55.344341372912801</v>
      </c>
      <c r="M321" s="184">
        <f>+SUM($C100:L100)*'2.2.3.1.TasasDeprec'!$C98</f>
        <v>55.344341372912801</v>
      </c>
      <c r="N321" s="184">
        <f>+SUM($C100:M100)*'2.2.3.1.TasasDeprec'!$C98</f>
        <v>55.344341372912801</v>
      </c>
    </row>
    <row r="322" spans="2:14" x14ac:dyDescent="0.2">
      <c r="B322" s="169" t="s">
        <v>484</v>
      </c>
      <c r="C322" s="170"/>
      <c r="D322" s="170">
        <f>+SUM($C101:C101)*'2.2.3.1.TasasDeprec'!$C99</f>
        <v>0</v>
      </c>
      <c r="E322" s="170">
        <f>+SUM($C101:D101)*'2.2.3.1.TasasDeprec'!$C99</f>
        <v>3156.1663541263943</v>
      </c>
      <c r="F322" s="170">
        <f>+SUM($C101:E101)*'2.2.3.1.TasasDeprec'!$C99</f>
        <v>3156.1663541263943</v>
      </c>
      <c r="G322" s="170">
        <f t="shared" si="40"/>
        <v>3156.1663541263943</v>
      </c>
      <c r="H322" s="170">
        <f>+SUM($C101:F101)*'2.2.3.1.TasasDeprec'!$C99</f>
        <v>3156.1663541263943</v>
      </c>
      <c r="I322" s="170">
        <f t="shared" si="39"/>
        <v>3156.1663541263943</v>
      </c>
      <c r="J322" s="170">
        <f t="shared" si="38"/>
        <v>3156.1663541263943</v>
      </c>
      <c r="K322" s="184">
        <f>+SUM($C101:H101)*'2.2.3.1.TasasDeprec'!$C99</f>
        <v>3156.1663541263943</v>
      </c>
      <c r="L322" s="184">
        <f>+SUM($C101:K101)*'2.2.3.1.TasasDeprec'!$C99</f>
        <v>3156.1663541263943</v>
      </c>
      <c r="M322" s="184">
        <f>+SUM($C101:L101)*'2.2.3.1.TasasDeprec'!$C99</f>
        <v>3156.1663541263943</v>
      </c>
      <c r="N322" s="184">
        <f>+SUM($C101:M101)*'2.2.3.1.TasasDeprec'!$C99</f>
        <v>3156.1663541263943</v>
      </c>
    </row>
    <row r="323" spans="2:14" x14ac:dyDescent="0.2">
      <c r="B323" s="169" t="s">
        <v>362</v>
      </c>
      <c r="C323" s="170"/>
      <c r="D323" s="170">
        <f>+SUM($C102:C102)*'2.2.3.1.TasasDeprec'!$C100</f>
        <v>0</v>
      </c>
      <c r="E323" s="170">
        <f>+SUM($C102:D102)*'2.2.3.1.TasasDeprec'!$C100</f>
        <v>62.95</v>
      </c>
      <c r="F323" s="170">
        <f>+SUM($C102:E102)*'2.2.3.1.TasasDeprec'!$C100</f>
        <v>62.95</v>
      </c>
      <c r="G323" s="170">
        <f t="shared" si="40"/>
        <v>62.95</v>
      </c>
      <c r="H323" s="170">
        <f>+SUM($C102:F102)*'2.2.3.1.TasasDeprec'!$C100</f>
        <v>62.95</v>
      </c>
      <c r="I323" s="170">
        <f t="shared" si="39"/>
        <v>62.95</v>
      </c>
      <c r="J323" s="170">
        <f t="shared" si="38"/>
        <v>62.95</v>
      </c>
      <c r="K323" s="184">
        <f>+SUM($C102:H102)*'2.2.3.1.TasasDeprec'!$C100</f>
        <v>62.95</v>
      </c>
      <c r="L323" s="184">
        <f>+SUM($C102:K102)*'2.2.3.1.TasasDeprec'!$C100</f>
        <v>62.95</v>
      </c>
      <c r="M323" s="184">
        <f>+SUM($C102:L102)*'2.2.3.1.TasasDeprec'!$C100</f>
        <v>62.95</v>
      </c>
      <c r="N323" s="184">
        <f>+SUM($C102:M102)*'2.2.3.1.TasasDeprec'!$C100</f>
        <v>62.95</v>
      </c>
    </row>
    <row r="324" spans="2:14" x14ac:dyDescent="0.2">
      <c r="B324" s="169" t="s">
        <v>363</v>
      </c>
      <c r="C324" s="170"/>
      <c r="D324" s="170">
        <f>+SUM($C103:C103)*'2.2.3.1.TasasDeprec'!$C101</f>
        <v>0</v>
      </c>
      <c r="E324" s="170">
        <f>+SUM($C103:D103)*'2.2.3.1.TasasDeprec'!$C101</f>
        <v>90.524000000000001</v>
      </c>
      <c r="F324" s="170">
        <f>+SUM($C103:E103)*'2.2.3.1.TasasDeprec'!$C101</f>
        <v>90.524000000000001</v>
      </c>
      <c r="G324" s="170">
        <f t="shared" si="40"/>
        <v>90.524000000000001</v>
      </c>
      <c r="H324" s="170">
        <f>+SUM($C103:F103)*'2.2.3.1.TasasDeprec'!$C101</f>
        <v>90.524000000000001</v>
      </c>
      <c r="I324" s="170">
        <f t="shared" si="39"/>
        <v>90.524000000000001</v>
      </c>
      <c r="J324" s="170">
        <f t="shared" si="38"/>
        <v>90.524000000000001</v>
      </c>
      <c r="K324" s="184">
        <f>+SUM($C103:H103)*'2.2.3.1.TasasDeprec'!$C101</f>
        <v>90.524000000000001</v>
      </c>
      <c r="L324" s="184">
        <f>+SUM($C103:K103)*'2.2.3.1.TasasDeprec'!$C101</f>
        <v>90.524000000000001</v>
      </c>
      <c r="M324" s="184">
        <f>+SUM($C103:L103)*'2.2.3.1.TasasDeprec'!$C101</f>
        <v>90.524000000000001</v>
      </c>
      <c r="N324" s="184">
        <f>+SUM($C103:M103)*'2.2.3.1.TasasDeprec'!$C101</f>
        <v>90.524000000000001</v>
      </c>
    </row>
    <row r="325" spans="2:14" x14ac:dyDescent="0.2">
      <c r="B325" s="169" t="s">
        <v>529</v>
      </c>
      <c r="C325" s="170"/>
      <c r="D325" s="170">
        <f>+SUM($C104:C104)*'2.2.3.1.TasasDeprec'!$C102</f>
        <v>0</v>
      </c>
      <c r="E325" s="170">
        <f>+SUM($C104:D104)*'2.2.3.1.TasasDeprec'!$C102</f>
        <v>0</v>
      </c>
      <c r="F325" s="170">
        <f>+SUM($C104:E104)*'2.2.3.1.TasasDeprec'!$C102</f>
        <v>0</v>
      </c>
      <c r="G325" s="170">
        <f t="shared" si="40"/>
        <v>0</v>
      </c>
      <c r="H325" s="170">
        <f>+SUM($C104:F104)*'2.2.3.1.TasasDeprec'!$C102</f>
        <v>0</v>
      </c>
      <c r="I325" s="170">
        <f t="shared" si="39"/>
        <v>0</v>
      </c>
      <c r="J325" s="170">
        <f t="shared" si="38"/>
        <v>68.5</v>
      </c>
      <c r="K325" s="184">
        <f>+(SUM($C104:H104)-$G$104)*'2.2.3.1.TasasDeprec'!$C102</f>
        <v>68.5</v>
      </c>
      <c r="L325" s="184">
        <f>+(SUM($C104:K104)-$G$104-$I$104)*'2.2.3.1.TasasDeprec'!$C102</f>
        <v>68.5</v>
      </c>
      <c r="M325" s="184">
        <f>+(SUM($C104:L104)-$G$104-$I$104)*'2.2.3.1.TasasDeprec'!$C102</f>
        <v>68.5</v>
      </c>
      <c r="N325" s="184">
        <f>+(SUM($C104:M104)-$G$104-$I$104)*'2.2.3.1.TasasDeprec'!$C102</f>
        <v>68.5</v>
      </c>
    </row>
    <row r="326" spans="2:14" x14ac:dyDescent="0.2">
      <c r="B326" s="169" t="s">
        <v>530</v>
      </c>
      <c r="C326" s="170"/>
      <c r="D326" s="170">
        <f>+SUM($C105:C105)*'2.2.3.1.TasasDeprec'!$C103</f>
        <v>0</v>
      </c>
      <c r="E326" s="170">
        <f>+SUM($C105:D105)*'2.2.3.1.TasasDeprec'!$C103</f>
        <v>0</v>
      </c>
      <c r="F326" s="170">
        <f>+SUM($C105:E105)*'2.2.3.1.TasasDeprec'!$C103</f>
        <v>6810.7406666666666</v>
      </c>
      <c r="G326" s="170">
        <f t="shared" si="40"/>
        <v>6810.7406666666666</v>
      </c>
      <c r="H326" s="170">
        <f>+SUM($C105:F105)*'2.2.3.1.TasasDeprec'!$C103</f>
        <v>6810.7406666666666</v>
      </c>
      <c r="I326" s="170">
        <f t="shared" si="39"/>
        <v>6810.7406666666666</v>
      </c>
      <c r="J326" s="170">
        <f t="shared" si="38"/>
        <v>6810.7406666666666</v>
      </c>
      <c r="K326" s="184">
        <f>+SUM($C105:H105)*'2.2.3.1.TasasDeprec'!$C103</f>
        <v>6810.7406666666666</v>
      </c>
      <c r="L326" s="184">
        <f>+SUM($C105:K105)*'2.2.3.1.TasasDeprec'!$C103</f>
        <v>6810.7406666666666</v>
      </c>
      <c r="M326" s="184">
        <f>+SUM($C105:L105)*'2.2.3.1.TasasDeprec'!$C103</f>
        <v>6810.7406666666666</v>
      </c>
      <c r="N326" s="184">
        <f>+SUM($C105:M105)*'2.2.3.1.TasasDeprec'!$C103</f>
        <v>6810.7406666666666</v>
      </c>
    </row>
    <row r="327" spans="2:14" x14ac:dyDescent="0.2">
      <c r="B327" s="169" t="s">
        <v>531</v>
      </c>
      <c r="C327" s="170"/>
      <c r="D327" s="170">
        <f>+SUM($C106:C106)*'2.2.3.1.TasasDeprec'!$C104</f>
        <v>0</v>
      </c>
      <c r="E327" s="170">
        <f>+SUM($C106:D106)*'2.2.3.1.TasasDeprec'!$C104</f>
        <v>0</v>
      </c>
      <c r="F327" s="170">
        <f>+SUM($C106:E106)*'2.2.3.1.TasasDeprec'!$C104</f>
        <v>2574.8373333333329</v>
      </c>
      <c r="G327" s="170">
        <f t="shared" si="40"/>
        <v>2574.8373333333329</v>
      </c>
      <c r="H327" s="170">
        <f>+SUM($C106:F106)*'2.2.3.1.TasasDeprec'!$C104</f>
        <v>2574.8373333333329</v>
      </c>
      <c r="I327" s="170">
        <f t="shared" si="39"/>
        <v>2574.8373333333329</v>
      </c>
      <c r="J327" s="170">
        <f t="shared" si="38"/>
        <v>2574.8373333333329</v>
      </c>
      <c r="K327" s="184">
        <f>+SUM($C106:H106)*'2.2.3.1.TasasDeprec'!$C104</f>
        <v>2574.8373333333329</v>
      </c>
      <c r="L327" s="184">
        <f>+SUM($C106:K106)*'2.2.3.1.TasasDeprec'!$C104</f>
        <v>2574.8373333333329</v>
      </c>
      <c r="M327" s="184">
        <f>+SUM($C106:L106)*'2.2.3.1.TasasDeprec'!$C104</f>
        <v>2574.8373333333329</v>
      </c>
      <c r="N327" s="184">
        <f>+SUM($C106:M106)*'2.2.3.1.TasasDeprec'!$C104</f>
        <v>2574.8373333333329</v>
      </c>
    </row>
    <row r="328" spans="2:14" x14ac:dyDescent="0.2">
      <c r="B328" s="169" t="s">
        <v>300</v>
      </c>
      <c r="C328" s="170"/>
      <c r="D328" s="170">
        <f>+SUM($C107:C107)*'2.2.3.1.TasasDeprec'!$C105</f>
        <v>0</v>
      </c>
      <c r="E328" s="170">
        <f>+SUM($C107:D107)*'2.2.3.1.TasasDeprec'!$C105</f>
        <v>0</v>
      </c>
      <c r="F328" s="170">
        <f>+SUM($C107:E107)*'2.2.3.1.TasasDeprec'!$C105</f>
        <v>37093.044285714284</v>
      </c>
      <c r="G328" s="170">
        <f t="shared" si="40"/>
        <v>37093.044285714284</v>
      </c>
      <c r="H328" s="170">
        <f>+SUM($C107:F107)*'2.2.3.1.TasasDeprec'!$C105</f>
        <v>37093.044285714284</v>
      </c>
      <c r="I328" s="170">
        <f t="shared" si="39"/>
        <v>37093.044285714284</v>
      </c>
      <c r="J328" s="170">
        <f t="shared" si="38"/>
        <v>37093.044285714284</v>
      </c>
      <c r="K328" s="184">
        <f>+SUM($C107:H107)*'2.2.3.1.TasasDeprec'!$C105</f>
        <v>37093.044285714284</v>
      </c>
      <c r="L328" s="184">
        <f>+SUM($C107:K107)*'2.2.3.1.TasasDeprec'!$C105</f>
        <v>37093.044285714284</v>
      </c>
      <c r="M328" s="184">
        <f>+SUM($C107:L107)*'2.2.3.1.TasasDeprec'!$C105</f>
        <v>37093.044285714284</v>
      </c>
      <c r="N328" s="184">
        <f>+SUM($C107:M107)*'2.2.3.1.TasasDeprec'!$C105</f>
        <v>37093.044285714284</v>
      </c>
    </row>
    <row r="329" spans="2:14" x14ac:dyDescent="0.2">
      <c r="B329" s="169" t="s">
        <v>301</v>
      </c>
      <c r="C329" s="170"/>
      <c r="D329" s="170">
        <f>+SUM($C108:C108)*'2.2.3.1.TasasDeprec'!$C106</f>
        <v>0</v>
      </c>
      <c r="E329" s="170">
        <f>+SUM($C108:D108)*'2.2.3.1.TasasDeprec'!$C106</f>
        <v>345.38666666666666</v>
      </c>
      <c r="F329" s="170">
        <f>+SUM($C108:E108)*'2.2.3.1.TasasDeprec'!$C106</f>
        <v>345.38666666666666</v>
      </c>
      <c r="G329" s="170">
        <f t="shared" si="40"/>
        <v>345.38666666666666</v>
      </c>
      <c r="H329" s="170">
        <f>+SUM($C108:F108)*'2.2.3.1.TasasDeprec'!$C106</f>
        <v>345.38666666666666</v>
      </c>
      <c r="I329" s="170">
        <f t="shared" si="39"/>
        <v>345.38666666666666</v>
      </c>
      <c r="J329" s="170">
        <f t="shared" si="38"/>
        <v>0</v>
      </c>
      <c r="K329" s="184">
        <v>0</v>
      </c>
      <c r="L329" s="184">
        <v>0</v>
      </c>
      <c r="M329" s="184">
        <v>0</v>
      </c>
      <c r="N329" s="184">
        <v>0</v>
      </c>
    </row>
    <row r="330" spans="2:14" x14ac:dyDescent="0.2">
      <c r="B330" s="169" t="s">
        <v>302</v>
      </c>
      <c r="C330" s="170"/>
      <c r="D330" s="170">
        <f>+SUM($C109:C109)*'2.2.3.1.TasasDeprec'!$C107</f>
        <v>0</v>
      </c>
      <c r="E330" s="170">
        <f>+SUM($C109:D109)*'2.2.3.1.TasasDeprec'!$C107</f>
        <v>27440.483333333326</v>
      </c>
      <c r="F330" s="170">
        <f>+SUM($C109:E109)*'2.2.3.1.TasasDeprec'!$C107</f>
        <v>27440.483333333326</v>
      </c>
      <c r="G330" s="170">
        <f t="shared" si="40"/>
        <v>27440.483333333326</v>
      </c>
      <c r="H330" s="170">
        <f>+SUM($C109:F109)*'2.2.3.1.TasasDeprec'!$C107</f>
        <v>27440.483333333326</v>
      </c>
      <c r="I330" s="170">
        <f t="shared" si="39"/>
        <v>27440.483333333326</v>
      </c>
      <c r="J330" s="170">
        <f t="shared" si="38"/>
        <v>0</v>
      </c>
      <c r="K330" s="170">
        <v>0</v>
      </c>
      <c r="L330" s="170">
        <v>0</v>
      </c>
      <c r="M330" s="170">
        <v>0</v>
      </c>
      <c r="N330" s="184">
        <v>0</v>
      </c>
    </row>
    <row r="331" spans="2:14" x14ac:dyDescent="0.2">
      <c r="B331" s="169" t="s">
        <v>303</v>
      </c>
      <c r="C331" s="170"/>
      <c r="D331" s="170">
        <f>+SUM($C110:C110)*'2.2.3.1.TasasDeprec'!$C108</f>
        <v>0</v>
      </c>
      <c r="E331" s="170">
        <f>+SUM($C110:D110)*'2.2.3.1.TasasDeprec'!$C108</f>
        <v>445.85714285714283</v>
      </c>
      <c r="F331" s="170">
        <f>+SUM($C110:E110)*'2.2.3.1.TasasDeprec'!$C108</f>
        <v>445.85714285714283</v>
      </c>
      <c r="G331" s="170">
        <f t="shared" si="40"/>
        <v>445.85714285714283</v>
      </c>
      <c r="H331" s="170">
        <f>+SUM($C110:F110)*'2.2.3.1.TasasDeprec'!$C108</f>
        <v>445.85714285714283</v>
      </c>
      <c r="I331" s="170">
        <f t="shared" si="39"/>
        <v>445.85714285714283</v>
      </c>
      <c r="J331" s="170">
        <f t="shared" si="38"/>
        <v>445.85714285714283</v>
      </c>
      <c r="K331" s="170">
        <f>+SUM($C110:H110)*'2.2.3.1.TasasDeprec'!$C108</f>
        <v>445.85714285714283</v>
      </c>
      <c r="L331" s="170">
        <f>+SUM($C110:K110)*'2.2.3.1.TasasDeprec'!$C108</f>
        <v>445.85714285714283</v>
      </c>
      <c r="M331" s="170">
        <f>+SUM($C110:L110)*'2.2.3.1.TasasDeprec'!$C108</f>
        <v>445.85714285714283</v>
      </c>
      <c r="N331" s="184">
        <f>+SUM($C110:M110)*'2.2.3.1.TasasDeprec'!$C108</f>
        <v>445.85714285714283</v>
      </c>
    </row>
    <row r="332" spans="2:14" x14ac:dyDescent="0.2">
      <c r="B332" s="169" t="s">
        <v>304</v>
      </c>
      <c r="C332" s="170"/>
      <c r="D332" s="170">
        <f>+SUM($C111:C111)*'2.2.3.1.TasasDeprec'!$C109</f>
        <v>0</v>
      </c>
      <c r="E332" s="170">
        <f>+SUM($C111:D111)*'2.2.3.1.TasasDeprec'!$C109</f>
        <v>0</v>
      </c>
      <c r="F332" s="170">
        <f>+SUM($C111:E111)*'2.2.3.1.TasasDeprec'!$C109</f>
        <v>78600.007142857139</v>
      </c>
      <c r="G332" s="170">
        <f t="shared" si="40"/>
        <v>78600.007142857139</v>
      </c>
      <c r="H332" s="170">
        <f>+SUM($C111:F111)*'2.2.3.1.TasasDeprec'!$C109</f>
        <v>78600.007142857139</v>
      </c>
      <c r="I332" s="170">
        <f t="shared" si="39"/>
        <v>78600.007142857139</v>
      </c>
      <c r="J332" s="170">
        <f t="shared" si="38"/>
        <v>78600.007142857139</v>
      </c>
      <c r="K332" s="170">
        <f>+SUM($C111:H111)*'2.2.3.1.TasasDeprec'!$C109</f>
        <v>78600.007142857139</v>
      </c>
      <c r="L332" s="170">
        <f>+SUM($C111:K111)*'2.2.3.1.TasasDeprec'!$C109</f>
        <v>78600.007142857139</v>
      </c>
      <c r="M332" s="170">
        <f>+SUM($C111:L111)*'2.2.3.1.TasasDeprec'!$C109</f>
        <v>78600.007142857139</v>
      </c>
      <c r="N332" s="184">
        <f>+SUM($C111:M111)*'2.2.3.1.TasasDeprec'!$C109</f>
        <v>78600.007142857139</v>
      </c>
    </row>
    <row r="333" spans="2:14" x14ac:dyDescent="0.2">
      <c r="B333" s="169" t="s">
        <v>532</v>
      </c>
      <c r="C333" s="170"/>
      <c r="D333" s="170">
        <f>+SUM($C112:C112)*'2.2.3.1.TasasDeprec'!$C110</f>
        <v>0</v>
      </c>
      <c r="E333" s="170">
        <f>+SUM($C112:D112)*'2.2.3.1.TasasDeprec'!$C110</f>
        <v>0</v>
      </c>
      <c r="F333" s="170">
        <f>+SUM($C112:E112)*'2.2.3.1.TasasDeprec'!$C110</f>
        <v>42217.936000000002</v>
      </c>
      <c r="G333" s="170">
        <f t="shared" si="40"/>
        <v>42217.936000000002</v>
      </c>
      <c r="H333" s="170">
        <f>+SUM($C112:F112)*'2.2.3.1.TasasDeprec'!$C110</f>
        <v>42217.936000000002</v>
      </c>
      <c r="I333" s="170">
        <f t="shared" si="39"/>
        <v>42217.936000000002</v>
      </c>
      <c r="J333" s="170">
        <f t="shared" si="38"/>
        <v>42217.936000000002</v>
      </c>
      <c r="K333" s="170">
        <f>+SUM($C112:H112)*'2.2.3.1.TasasDeprec'!$C110</f>
        <v>42217.936000000002</v>
      </c>
      <c r="L333" s="170">
        <f>+SUM($C112:K112)*'2.2.3.1.TasasDeprec'!$C110</f>
        <v>42217.936000000002</v>
      </c>
      <c r="M333" s="170">
        <f>+SUM($C112:L112)*'2.2.3.1.TasasDeprec'!$C110</f>
        <v>42217.936000000002</v>
      </c>
      <c r="N333" s="184"/>
    </row>
    <row r="334" spans="2:14" x14ac:dyDescent="0.2">
      <c r="B334" s="169" t="s">
        <v>533</v>
      </c>
      <c r="C334" s="170"/>
      <c r="D334" s="170">
        <f>+SUM($C113:C113)*'2.2.3.1.TasasDeprec'!$C111</f>
        <v>0</v>
      </c>
      <c r="E334" s="170">
        <f>+SUM($C113:D113)*'2.2.3.1.TasasDeprec'!$C111</f>
        <v>0</v>
      </c>
      <c r="F334" s="170">
        <f>+SUM($C113:E113)*'2.2.3.1.TasasDeprec'!$C111</f>
        <v>0</v>
      </c>
      <c r="G334" s="170">
        <f t="shared" si="40"/>
        <v>0</v>
      </c>
      <c r="H334" s="170">
        <f>+SUM($C113:F113)*'2.2.3.1.TasasDeprec'!$C111</f>
        <v>0</v>
      </c>
      <c r="I334" s="170">
        <f t="shared" si="39"/>
        <v>0</v>
      </c>
      <c r="J334" s="170">
        <f t="shared" si="38"/>
        <v>0</v>
      </c>
      <c r="K334" s="170">
        <f>+SUM($C113:H113)*'2.2.3.1.TasasDeprec'!$C111</f>
        <v>0</v>
      </c>
      <c r="L334" s="170">
        <f>+(SUM($C113:K113)-$J$113)*'2.2.3.1.TasasDeprec'!$C111</f>
        <v>28804.582857142854</v>
      </c>
      <c r="M334" s="170">
        <f>+(SUM($C113:L113)-$J$113)*'2.2.3.1.TasasDeprec'!$C111</f>
        <v>28804.582857142854</v>
      </c>
      <c r="N334" s="170">
        <f>+(SUM($C113:M113)-$J$113)*'2.2.3.1.TasasDeprec'!$C111</f>
        <v>28804.582857142854</v>
      </c>
    </row>
    <row r="335" spans="2:14" x14ac:dyDescent="0.2">
      <c r="B335" s="169" t="s">
        <v>534</v>
      </c>
      <c r="C335" s="170"/>
      <c r="D335" s="170">
        <f>+SUM($C114:C114)*'2.2.3.1.TasasDeprec'!$C112</f>
        <v>0</v>
      </c>
      <c r="E335" s="170">
        <f>+SUM($C114:D114)*'2.2.3.1.TasasDeprec'!$C112</f>
        <v>0</v>
      </c>
      <c r="F335" s="170">
        <f>+SUM($C114:E114)*'2.2.3.1.TasasDeprec'!$C112</f>
        <v>10154.633000000002</v>
      </c>
      <c r="G335" s="170">
        <f t="shared" si="40"/>
        <v>10154.633000000002</v>
      </c>
      <c r="H335" s="170">
        <f>+SUM($C114:F114)*'2.2.3.1.TasasDeprec'!$C112</f>
        <v>10154.633000000002</v>
      </c>
      <c r="I335" s="170">
        <f t="shared" si="39"/>
        <v>10154.633000000002</v>
      </c>
      <c r="J335" s="170">
        <f t="shared" si="38"/>
        <v>10154.633000000002</v>
      </c>
      <c r="K335" s="170">
        <f>+SUM($C114:H114)*'2.2.3.1.TasasDeprec'!$C112</f>
        <v>10154.633000000002</v>
      </c>
      <c r="L335" s="170">
        <f>+SUM($C114:K114)*'2.2.3.1.TasasDeprec'!$C112</f>
        <v>10154.633000000002</v>
      </c>
      <c r="M335" s="170">
        <f>+SUM($C114:L114)*'2.2.3.1.TasasDeprec'!$C112</f>
        <v>10154.633000000002</v>
      </c>
      <c r="N335" s="184">
        <f>+SUM($C114:M114)*'2.2.3.1.TasasDeprec'!$C112</f>
        <v>10154.633000000002</v>
      </c>
    </row>
    <row r="336" spans="2:14" x14ac:dyDescent="0.2">
      <c r="B336" s="169" t="s">
        <v>534</v>
      </c>
      <c r="C336" s="170"/>
      <c r="D336" s="170">
        <f>+SUM($C115:C115)*'2.2.3.1.TasasDeprec'!$C113</f>
        <v>0</v>
      </c>
      <c r="E336" s="170">
        <f>+SUM($C115:D115)*'2.2.3.1.TasasDeprec'!$C113</f>
        <v>0</v>
      </c>
      <c r="F336" s="170">
        <f>+SUM($C115:E115)*'2.2.3.1.TasasDeprec'!$C113</f>
        <v>0</v>
      </c>
      <c r="G336" s="170">
        <f t="shared" si="40"/>
        <v>6098.567</v>
      </c>
      <c r="H336" s="170">
        <f>+SUM($C115:F115)*'2.2.3.1.TasasDeprec'!$C113</f>
        <v>6098.567</v>
      </c>
      <c r="I336" s="170">
        <f t="shared" si="39"/>
        <v>6098.567</v>
      </c>
      <c r="J336" s="170">
        <f t="shared" si="38"/>
        <v>6098.567</v>
      </c>
      <c r="K336" s="170">
        <f>+SUM($C115:H115)*'2.2.3.1.TasasDeprec'!$C113</f>
        <v>6098.567</v>
      </c>
      <c r="L336" s="170">
        <f>+SUM($C115:K115)*'2.2.3.1.TasasDeprec'!$C113</f>
        <v>6098.567</v>
      </c>
      <c r="M336" s="170">
        <f>+SUM($C115:L115)*'2.2.3.1.TasasDeprec'!$C113</f>
        <v>6098.567</v>
      </c>
      <c r="N336" s="184">
        <f>+SUM($C115:M115)*'2.2.3.1.TasasDeprec'!$C113</f>
        <v>6098.567</v>
      </c>
    </row>
    <row r="337" spans="2:14" x14ac:dyDescent="0.2">
      <c r="B337" s="169" t="s">
        <v>305</v>
      </c>
      <c r="C337" s="170"/>
      <c r="D337" s="170">
        <f>+SUM($C116:C116)*'2.2.3.1.TasasDeprec'!$C114</f>
        <v>0</v>
      </c>
      <c r="E337" s="170">
        <f>+SUM($C116:D116)*'2.2.3.1.TasasDeprec'!$C114</f>
        <v>0</v>
      </c>
      <c r="F337" s="170">
        <f>+SUM($C116:E116)*'2.2.3.1.TasasDeprec'!$C114</f>
        <v>0</v>
      </c>
      <c r="G337" s="170">
        <f t="shared" si="40"/>
        <v>28562.877142857142</v>
      </c>
      <c r="H337" s="170">
        <f>+SUM($C116:F116)*'2.2.3.1.TasasDeprec'!$C114</f>
        <v>28562.877142857142</v>
      </c>
      <c r="I337" s="170">
        <f t="shared" si="39"/>
        <v>28562.877142857142</v>
      </c>
      <c r="J337" s="170">
        <f t="shared" si="38"/>
        <v>28562.877142857142</v>
      </c>
      <c r="K337" s="170">
        <f>+SUM($C116:H116)*'2.2.3.1.TasasDeprec'!$C114</f>
        <v>28562.877142857142</v>
      </c>
      <c r="L337" s="170">
        <f>+(SUM($C116:K116)-$J$116)*'2.2.3.1.TasasDeprec'!$C114</f>
        <v>31262.877142857142</v>
      </c>
      <c r="M337" s="170">
        <f>+(SUM($C116:L116)-$J$116)*'2.2.3.1.TasasDeprec'!$C114</f>
        <v>31262.877142857142</v>
      </c>
      <c r="N337" s="170">
        <f>+(SUM($C116:M116)-$J$116)*'2.2.3.1.TasasDeprec'!$C114</f>
        <v>31262.877142857142</v>
      </c>
    </row>
    <row r="338" spans="2:14" x14ac:dyDescent="0.2">
      <c r="B338" s="169" t="s">
        <v>306</v>
      </c>
      <c r="C338" s="170"/>
      <c r="D338" s="170">
        <f>+SUM($C117:C117)*'2.2.3.1.TasasDeprec'!$C115</f>
        <v>0</v>
      </c>
      <c r="E338" s="170">
        <f>+SUM($C117:D117)*'2.2.3.1.TasasDeprec'!$C115</f>
        <v>0</v>
      </c>
      <c r="F338" s="170">
        <f>+SUM($C117:E117)*'2.2.3.1.TasasDeprec'!$C115</f>
        <v>0</v>
      </c>
      <c r="G338" s="170">
        <f t="shared" si="40"/>
        <v>23953.812857142857</v>
      </c>
      <c r="H338" s="170">
        <f>+SUM($C117:F117)*'2.2.3.1.TasasDeprec'!$C115</f>
        <v>23953.812857142857</v>
      </c>
      <c r="I338" s="170">
        <f t="shared" si="39"/>
        <v>23953.812857142857</v>
      </c>
      <c r="J338" s="170">
        <f t="shared" si="38"/>
        <v>23953.812857142857</v>
      </c>
      <c r="K338" s="170">
        <f>+SUM($C117:H117)*'2.2.3.1.TasasDeprec'!$C115</f>
        <v>23953.812857142857</v>
      </c>
      <c r="L338" s="170">
        <f>+SUM($C117:K117)*'2.2.3.1.TasasDeprec'!$C115</f>
        <v>23953.812857142857</v>
      </c>
      <c r="M338" s="170">
        <f>+SUM($C117:L117)*'2.2.3.1.TasasDeprec'!$C115</f>
        <v>23953.812857142857</v>
      </c>
      <c r="N338" s="184">
        <f>+SUM($C117:M117)*'2.2.3.1.TasasDeprec'!$C115</f>
        <v>23953.812857142857</v>
      </c>
    </row>
    <row r="339" spans="2:14" x14ac:dyDescent="0.2">
      <c r="B339" s="169" t="s">
        <v>307</v>
      </c>
      <c r="C339" s="170"/>
      <c r="D339" s="170">
        <f>+SUM($C118:C118)*'2.2.3.1.TasasDeprec'!$C116</f>
        <v>0</v>
      </c>
      <c r="E339" s="170">
        <f>+SUM($C118:D118)*'2.2.3.1.TasasDeprec'!$C116</f>
        <v>0</v>
      </c>
      <c r="F339" s="170">
        <f>+SUM($C118:E118)*'2.2.3.1.TasasDeprec'!$C116</f>
        <v>0</v>
      </c>
      <c r="G339" s="170">
        <f t="shared" si="40"/>
        <v>0</v>
      </c>
      <c r="H339" s="170">
        <f>+SUM($C118:F118)*'2.2.3.1.TasasDeprec'!$C116</f>
        <v>0</v>
      </c>
      <c r="I339" s="170">
        <f t="shared" si="39"/>
        <v>0</v>
      </c>
      <c r="J339" s="170">
        <f t="shared" si="38"/>
        <v>0</v>
      </c>
      <c r="K339" s="170">
        <f>+SUM($C118:H118)*'2.2.3.1.TasasDeprec'!$C116</f>
        <v>0</v>
      </c>
      <c r="L339" s="170">
        <f>+(SUM($C118:K118)-$J$118)*'2.2.3.1.TasasDeprec'!$C116</f>
        <v>2998.5914285714284</v>
      </c>
      <c r="M339" s="170">
        <f>+(SUM($C118:L118)-$J$118)*'2.2.3.1.TasasDeprec'!$C116</f>
        <v>2998.5914285714284</v>
      </c>
      <c r="N339" s="170">
        <f>+(SUM($C118:M118)-$J$118)*'2.2.3.1.TasasDeprec'!$C116</f>
        <v>2998.5914285714284</v>
      </c>
    </row>
    <row r="340" spans="2:14" x14ac:dyDescent="0.2">
      <c r="B340" s="169" t="s">
        <v>308</v>
      </c>
      <c r="C340" s="170"/>
      <c r="D340" s="170">
        <f>+SUM($C119:C119)*'2.2.3.1.TasasDeprec'!$C117</f>
        <v>0</v>
      </c>
      <c r="E340" s="170">
        <f>+SUM($C119:D119)*'2.2.3.1.TasasDeprec'!$C117</f>
        <v>0</v>
      </c>
      <c r="F340" s="170">
        <f>+SUM($C119:E119)*'2.2.3.1.TasasDeprec'!$C117</f>
        <v>0</v>
      </c>
      <c r="G340" s="170">
        <f t="shared" si="40"/>
        <v>0</v>
      </c>
      <c r="H340" s="170">
        <f>+SUM($C119:F119)*'2.2.3.1.TasasDeprec'!$C117</f>
        <v>0</v>
      </c>
      <c r="I340" s="170">
        <f t="shared" si="39"/>
        <v>0</v>
      </c>
      <c r="J340" s="170">
        <f t="shared" si="38"/>
        <v>0</v>
      </c>
      <c r="K340" s="170">
        <f>+SUM($C119:H119)*'2.2.3.1.TasasDeprec'!$C117</f>
        <v>0</v>
      </c>
      <c r="L340" s="170">
        <f>+(SUM($C119:K119)-$J$119)*'2.2.3.1.TasasDeprec'!$C117</f>
        <v>5780.52</v>
      </c>
      <c r="M340" s="170">
        <f>+(SUM($C119:L119)-$J$119)*'2.2.3.1.TasasDeprec'!$C117</f>
        <v>5780.52</v>
      </c>
      <c r="N340" s="170">
        <f>+(SUM($C119:M119)-$J$119)*'2.2.3.1.TasasDeprec'!$C117</f>
        <v>5780.52</v>
      </c>
    </row>
    <row r="341" spans="2:14" x14ac:dyDescent="0.2">
      <c r="B341" s="169" t="s">
        <v>309</v>
      </c>
      <c r="C341" s="170"/>
      <c r="D341" s="170">
        <f>+SUM($C120:C120)*'2.2.3.1.TasasDeprec'!$C118</f>
        <v>0</v>
      </c>
      <c r="E341" s="170">
        <f>+SUM($C120:D120)*'2.2.3.1.TasasDeprec'!$C118</f>
        <v>0</v>
      </c>
      <c r="F341" s="170">
        <f>+SUM($C120:E120)*'2.2.3.1.TasasDeprec'!$C118</f>
        <v>0</v>
      </c>
      <c r="G341" s="170">
        <f t="shared" si="40"/>
        <v>0</v>
      </c>
      <c r="H341" s="170">
        <f>+SUM($C120:F120)*'2.2.3.1.TasasDeprec'!$C118</f>
        <v>0</v>
      </c>
      <c r="I341" s="170">
        <f t="shared" si="39"/>
        <v>0</v>
      </c>
      <c r="J341" s="170">
        <f t="shared" si="38"/>
        <v>0</v>
      </c>
      <c r="K341" s="170">
        <f>+SUM($C120:H120)*'2.2.3.1.TasasDeprec'!$C118</f>
        <v>0</v>
      </c>
      <c r="L341" s="170">
        <f>+(SUM($C120:K120)-$J$120)*'2.2.3.1.TasasDeprec'!$C118</f>
        <v>25173.174999999999</v>
      </c>
      <c r="M341" s="170">
        <f>+(SUM($C120:L120)-$J$120)*'2.2.3.1.TasasDeprec'!$C118</f>
        <v>25173.174999999999</v>
      </c>
      <c r="N341" s="170">
        <f>+(SUM($C120:M120)-$J$120)*'2.2.3.1.TasasDeprec'!$C118</f>
        <v>25173.174999999999</v>
      </c>
    </row>
    <row r="342" spans="2:14" x14ac:dyDescent="0.2">
      <c r="B342" s="169" t="s">
        <v>485</v>
      </c>
      <c r="C342" s="170"/>
      <c r="D342" s="170">
        <f>+SUM($C121:C121)*'2.2.3.1.TasasDeprec'!$C119</f>
        <v>0</v>
      </c>
      <c r="E342" s="170">
        <f>+SUM($C121:D121)*'2.2.3.1.TasasDeprec'!$C119</f>
        <v>0</v>
      </c>
      <c r="F342" s="170">
        <f>+SUM($C121:E121)*'2.2.3.1.TasasDeprec'!$C119</f>
        <v>0</v>
      </c>
      <c r="G342" s="170">
        <f t="shared" si="40"/>
        <v>0</v>
      </c>
      <c r="H342" s="170">
        <f>+SUM($C121:F121)*'2.2.3.1.TasasDeprec'!$C119</f>
        <v>0</v>
      </c>
      <c r="I342" s="170">
        <f t="shared" si="39"/>
        <v>0</v>
      </c>
      <c r="J342" s="170">
        <f t="shared" si="38"/>
        <v>0</v>
      </c>
      <c r="K342" s="170">
        <f>+SUM($C121:H121)*'2.2.3.1.TasasDeprec'!$C119</f>
        <v>0</v>
      </c>
      <c r="L342" s="170">
        <f>+(SUM($C121:K121)-$J$121)*'2.2.3.1.TasasDeprec'!$C119</f>
        <v>3580.9485714285711</v>
      </c>
      <c r="M342" s="170">
        <f>+(SUM($C121:L121)-$J$121)*'2.2.3.1.TasasDeprec'!$C119</f>
        <v>3580.9485714285711</v>
      </c>
      <c r="N342" s="170">
        <f>+(SUM($C121:M121)-$J$121)*'2.2.3.1.TasasDeprec'!$C119</f>
        <v>3580.9485714285711</v>
      </c>
    </row>
    <row r="343" spans="2:14" x14ac:dyDescent="0.2">
      <c r="B343" s="169" t="s">
        <v>486</v>
      </c>
      <c r="C343" s="170"/>
      <c r="D343" s="170">
        <f>+SUM($C122:C122)*'2.2.3.1.TasasDeprec'!$C120</f>
        <v>0</v>
      </c>
      <c r="E343" s="170">
        <f>+SUM($C122:D122)*'2.2.3.1.TasasDeprec'!$C120</f>
        <v>0</v>
      </c>
      <c r="F343" s="170">
        <f>+SUM($C122:E122)*'2.2.3.1.TasasDeprec'!$C120</f>
        <v>0</v>
      </c>
      <c r="G343" s="170">
        <f t="shared" si="40"/>
        <v>0</v>
      </c>
      <c r="H343" s="170">
        <f>+SUM($C122:F122)*'2.2.3.1.TasasDeprec'!$C120</f>
        <v>0</v>
      </c>
      <c r="I343" s="170">
        <f t="shared" si="39"/>
        <v>0</v>
      </c>
      <c r="J343" s="170">
        <f t="shared" si="38"/>
        <v>0</v>
      </c>
      <c r="K343" s="170">
        <f>+SUM($C122:H122)*'2.2.3.1.TasasDeprec'!$C120</f>
        <v>0</v>
      </c>
      <c r="L343" s="170">
        <f>+SUM($C122:K122)*'2.2.3.1.TasasDeprec'!$C120</f>
        <v>0</v>
      </c>
      <c r="M343" s="170">
        <f>+SUM($C122:L122)*'2.2.3.1.TasasDeprec'!$C120</f>
        <v>7143.6214285714277</v>
      </c>
      <c r="N343" s="184">
        <f>+SUM($C122:M122)*'2.2.3.1.TasasDeprec'!$C120</f>
        <v>7143.6214285714277</v>
      </c>
    </row>
    <row r="344" spans="2:14" x14ac:dyDescent="0.2">
      <c r="B344" s="169" t="s">
        <v>310</v>
      </c>
      <c r="C344" s="170"/>
      <c r="D344" s="170">
        <f>+SUM($C123:C123)*'2.2.3.1.TasasDeprec'!$C121</f>
        <v>0</v>
      </c>
      <c r="E344" s="170">
        <f>+SUM($C123:D123)*'2.2.3.1.TasasDeprec'!$C121</f>
        <v>0</v>
      </c>
      <c r="F344" s="170">
        <f>+SUM($C123:E123)*'2.2.3.1.TasasDeprec'!$C121</f>
        <v>0</v>
      </c>
      <c r="G344" s="170">
        <f t="shared" si="40"/>
        <v>0</v>
      </c>
      <c r="H344" s="170">
        <f>+SUM($C123:F123)*'2.2.3.1.TasasDeprec'!$C121</f>
        <v>0</v>
      </c>
      <c r="I344" s="170">
        <f t="shared" si="39"/>
        <v>0</v>
      </c>
      <c r="J344" s="170">
        <f t="shared" si="38"/>
        <v>0</v>
      </c>
      <c r="K344" s="170">
        <f>+SUM($C123:H123)*'2.2.3.1.TasasDeprec'!$C121</f>
        <v>0</v>
      </c>
      <c r="L344" s="170">
        <f>+SUM($C123:K123)*'2.2.3.1.TasasDeprec'!$C121</f>
        <v>0</v>
      </c>
      <c r="M344" s="170">
        <f>+SUM($C123:L123)*'2.2.3.1.TasasDeprec'!$C121</f>
        <v>0</v>
      </c>
      <c r="N344" s="184">
        <f>+SUM($C123:M123)*'2.2.3.1.TasasDeprec'!$C121</f>
        <v>0</v>
      </c>
    </row>
    <row r="345" spans="2:14" x14ac:dyDescent="0.2">
      <c r="B345" s="173" t="s">
        <v>311</v>
      </c>
      <c r="C345" s="170"/>
      <c r="D345" s="170">
        <f>+SUM($C124:C124)*'2.2.3.1.TasasDeprec'!$C122</f>
        <v>0</v>
      </c>
      <c r="E345" s="170">
        <f>+SUM($C124:D124)*'2.2.3.1.TasasDeprec'!$C122</f>
        <v>0</v>
      </c>
      <c r="F345" s="170">
        <f>+SUM($C124:E124)*'2.2.3.1.TasasDeprec'!$C122</f>
        <v>0</v>
      </c>
      <c r="G345" s="170">
        <f>+H345</f>
        <v>0</v>
      </c>
      <c r="H345" s="170">
        <f>+SUM($C124:F124)*'2.2.3.1.TasasDeprec'!$C122</f>
        <v>0</v>
      </c>
      <c r="I345" s="170">
        <f>+H345</f>
        <v>0</v>
      </c>
      <c r="J345" s="170">
        <f>+K345</f>
        <v>0</v>
      </c>
      <c r="K345" s="170">
        <f>+SUM($C124:H124)*'2.2.3.1.TasasDeprec'!$C122</f>
        <v>0</v>
      </c>
      <c r="L345" s="170">
        <f>+SUM($C124:K124)*'2.2.3.1.TasasDeprec'!$C122</f>
        <v>0</v>
      </c>
      <c r="M345" s="170">
        <f>+SUM($C124:L124)*'2.2.3.1.TasasDeprec'!$C122</f>
        <v>0</v>
      </c>
      <c r="N345" s="184">
        <f>+SUM($C124:M124)*'2.2.3.1.TasasDeprec'!$C122</f>
        <v>0</v>
      </c>
    </row>
    <row r="346" spans="2:14" x14ac:dyDescent="0.2">
      <c r="B346" s="31" t="s">
        <v>312</v>
      </c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239"/>
    </row>
    <row r="347" spans="2:14" x14ac:dyDescent="0.2">
      <c r="B347" s="172" t="s">
        <v>313</v>
      </c>
      <c r="C347" s="170"/>
      <c r="D347" s="170"/>
      <c r="E347" s="170"/>
      <c r="F347" s="170"/>
      <c r="G347" s="170"/>
      <c r="H347" s="170"/>
      <c r="I347" s="170"/>
      <c r="J347" s="170"/>
      <c r="K347" s="170"/>
      <c r="L347" s="170"/>
      <c r="M347" s="170"/>
      <c r="N347" s="184"/>
    </row>
    <row r="348" spans="2:14" x14ac:dyDescent="0.2">
      <c r="B348" s="225" t="s">
        <v>314</v>
      </c>
      <c r="C348" s="170"/>
      <c r="D348" s="170"/>
      <c r="E348" s="170"/>
      <c r="F348" s="170"/>
      <c r="G348" s="170"/>
      <c r="H348" s="170"/>
      <c r="I348" s="170"/>
      <c r="J348" s="170"/>
      <c r="K348" s="170"/>
      <c r="L348" s="170"/>
      <c r="M348" s="170"/>
      <c r="N348" s="184"/>
    </row>
    <row r="349" spans="2:14" x14ac:dyDescent="0.2">
      <c r="B349" s="227" t="s">
        <v>315</v>
      </c>
      <c r="C349" s="170"/>
      <c r="D349" s="170"/>
      <c r="E349" s="170"/>
      <c r="F349" s="170"/>
      <c r="G349" s="170"/>
      <c r="H349" s="170"/>
      <c r="I349" s="170"/>
      <c r="J349" s="170"/>
      <c r="K349" s="170"/>
      <c r="L349" s="170"/>
      <c r="M349" s="170"/>
      <c r="N349" s="184"/>
    </row>
    <row r="350" spans="2:14" x14ac:dyDescent="0.2">
      <c r="B350" s="228" t="s">
        <v>396</v>
      </c>
      <c r="C350" s="170"/>
      <c r="D350" s="170">
        <f>+SUM($C129:C129)*'2.2.3.1.TasasDeprec'!$C127</f>
        <v>0</v>
      </c>
      <c r="E350" s="170">
        <f>+SUM($C129:D129)*'2.2.3.1.TasasDeprec'!$C127</f>
        <v>0</v>
      </c>
      <c r="F350" s="170">
        <f>+SUM($C129:E129)*'2.2.3.1.TasasDeprec'!$C127</f>
        <v>0</v>
      </c>
      <c r="G350" s="170">
        <f>+H350</f>
        <v>0</v>
      </c>
      <c r="H350" s="170">
        <f>+SUM($C129:F129)*'2.2.3.1.TasasDeprec'!$C127</f>
        <v>0</v>
      </c>
      <c r="I350" s="170">
        <f t="shared" ref="I350:I409" si="41">+H350</f>
        <v>0</v>
      </c>
      <c r="J350" s="170">
        <f t="shared" ref="J350:J409" si="42">+K350</f>
        <v>1734173.3680769231</v>
      </c>
      <c r="K350" s="170">
        <f>+SUM($C129:H129)*'2.2.3.1.TasasDeprec'!$C127</f>
        <v>1734173.3680769231</v>
      </c>
      <c r="L350" s="170">
        <f>+(SUM($C129:K129)-$I$129-$J$129)*'2.2.3.1.TasasDeprec'!$C127</f>
        <v>3217854.577269231</v>
      </c>
      <c r="M350" s="170">
        <f>+(SUM($C129:L129)-$I$129-$J$129)*'2.2.3.1.TasasDeprec'!$C127</f>
        <v>3217854.577269231</v>
      </c>
      <c r="N350" s="170">
        <f>+(SUM($C129:M129)-$I$129-$J$129)*'2.2.3.1.TasasDeprec'!$C127</f>
        <v>3217854.577269231</v>
      </c>
    </row>
    <row r="351" spans="2:14" x14ac:dyDescent="0.2">
      <c r="B351" s="228" t="s">
        <v>397</v>
      </c>
      <c r="C351" s="170"/>
      <c r="D351" s="170">
        <f>+SUM($C130:C130)*'2.2.3.1.TasasDeprec'!$C128</f>
        <v>0</v>
      </c>
      <c r="E351" s="170">
        <f>+SUM($C130:D130)*'2.2.3.1.TasasDeprec'!$C128</f>
        <v>0</v>
      </c>
      <c r="F351" s="170">
        <f>+SUM($C130:E130)*'2.2.3.1.TasasDeprec'!$C128</f>
        <v>0</v>
      </c>
      <c r="G351" s="170">
        <f>+H351</f>
        <v>0</v>
      </c>
      <c r="H351" s="170">
        <f>+SUM($C130:F130)*'2.2.3.1.TasasDeprec'!$C128</f>
        <v>0</v>
      </c>
      <c r="I351" s="170">
        <f t="shared" si="41"/>
        <v>0</v>
      </c>
      <c r="J351" s="170">
        <f t="shared" si="42"/>
        <v>225464.35576923078</v>
      </c>
      <c r="K351" s="170">
        <f>+SUM($C130:H130)*'2.2.3.1.TasasDeprec'!$C128</f>
        <v>225464.35576923078</v>
      </c>
      <c r="L351" s="170">
        <f>+(SUM($C130:K130)-$I130-$J130)*'2.2.3.1.TasasDeprec'!$C128</f>
        <v>225464.35576923078</v>
      </c>
      <c r="M351" s="170">
        <f>+(SUM($C130:L130)-$I130-$J130)*'2.2.3.1.TasasDeprec'!$C128</f>
        <v>225464.35576923078</v>
      </c>
      <c r="N351" s="170">
        <f>+(SUM($C130:M130)-$I130-$J130)*'2.2.3.1.TasasDeprec'!$C128</f>
        <v>225464.35576923078</v>
      </c>
    </row>
    <row r="352" spans="2:14" x14ac:dyDescent="0.2">
      <c r="B352" s="228" t="s">
        <v>398</v>
      </c>
      <c r="C352" s="170"/>
      <c r="D352" s="170">
        <f>+SUM($C131:C131)*'2.2.3.1.TasasDeprec'!$C129</f>
        <v>0</v>
      </c>
      <c r="E352" s="170">
        <f>+SUM($C131:D131)*'2.2.3.1.TasasDeprec'!$C129</f>
        <v>0</v>
      </c>
      <c r="F352" s="170">
        <f>+SUM($C131:E131)*'2.2.3.1.TasasDeprec'!$C129</f>
        <v>0</v>
      </c>
      <c r="G352" s="170">
        <f t="shared" ref="G352:G385" si="43">+H352</f>
        <v>0</v>
      </c>
      <c r="H352" s="170">
        <f>+SUM($C131:F131)*'2.2.3.1.TasasDeprec'!$C129</f>
        <v>0</v>
      </c>
      <c r="I352" s="170">
        <f t="shared" si="41"/>
        <v>0</v>
      </c>
      <c r="J352" s="170">
        <f t="shared" si="42"/>
        <v>105596.57153846153</v>
      </c>
      <c r="K352" s="170">
        <f>+SUM($C131:H131)*'2.2.3.1.TasasDeprec'!$C129</f>
        <v>105596.57153846153</v>
      </c>
      <c r="L352" s="170">
        <f>+(SUM($C131:K131)-$I131-$J131)*'2.2.3.1.TasasDeprec'!$C129</f>
        <v>105596.57153846153</v>
      </c>
      <c r="M352" s="170">
        <f>+(SUM($C131:L131)-$I131-$J131)*'2.2.3.1.TasasDeprec'!$C129</f>
        <v>105596.57153846153</v>
      </c>
      <c r="N352" s="170">
        <f>+(SUM($C131:M131)-$I131-$J131)*'2.2.3.1.TasasDeprec'!$C129</f>
        <v>105596.57153846153</v>
      </c>
    </row>
    <row r="353" spans="2:14" x14ac:dyDescent="0.2">
      <c r="B353" s="228" t="s">
        <v>399</v>
      </c>
      <c r="C353" s="170"/>
      <c r="D353" s="170">
        <f>+SUM($C132:C132)*'2.2.3.1.TasasDeprec'!$C130</f>
        <v>0</v>
      </c>
      <c r="E353" s="170">
        <f>+SUM($C132:D132)*'2.2.3.1.TasasDeprec'!$C130</f>
        <v>0</v>
      </c>
      <c r="F353" s="170">
        <f>+SUM($C132:E132)*'2.2.3.1.TasasDeprec'!$C130</f>
        <v>0</v>
      </c>
      <c r="G353" s="170">
        <f t="shared" si="43"/>
        <v>0</v>
      </c>
      <c r="H353" s="170">
        <f>+SUM($C132:F132)*'2.2.3.1.TasasDeprec'!$C130</f>
        <v>0</v>
      </c>
      <c r="I353" s="170">
        <f t="shared" si="41"/>
        <v>0</v>
      </c>
      <c r="J353" s="170">
        <f t="shared" si="42"/>
        <v>141518.82325000002</v>
      </c>
      <c r="K353" s="170">
        <f>+SUM($C132:H132)*'2.2.3.1.TasasDeprec'!$C130</f>
        <v>141518.82325000002</v>
      </c>
      <c r="L353" s="170">
        <f>+(SUM($C132:K132)-$I132-$J132)*'2.2.3.1.TasasDeprec'!$C130</f>
        <v>141518.82325000002</v>
      </c>
      <c r="M353" s="170">
        <f>+(SUM($C132:L132)-$I132-$J132)*'2.2.3.1.TasasDeprec'!$C130</f>
        <v>141518.82325000002</v>
      </c>
      <c r="N353" s="170">
        <f>+(SUM($C132:M132)-$I132-$J132)*'2.2.3.1.TasasDeprec'!$C130</f>
        <v>141518.82325000002</v>
      </c>
    </row>
    <row r="354" spans="2:14" x14ac:dyDescent="0.2">
      <c r="B354" s="228" t="s">
        <v>400</v>
      </c>
      <c r="C354" s="170"/>
      <c r="D354" s="170">
        <f>+SUM($C133:C133)*'2.2.3.1.TasasDeprec'!$C131</f>
        <v>0</v>
      </c>
      <c r="E354" s="170">
        <f>+SUM($C133:D133)*'2.2.3.1.TasasDeprec'!$C131</f>
        <v>0</v>
      </c>
      <c r="F354" s="170">
        <f>+SUM($C133:E133)*'2.2.3.1.TasasDeprec'!$C131</f>
        <v>0</v>
      </c>
      <c r="G354" s="170">
        <f t="shared" si="43"/>
        <v>0</v>
      </c>
      <c r="H354" s="170">
        <f>+SUM($C133:F133)*'2.2.3.1.TasasDeprec'!$C131</f>
        <v>0</v>
      </c>
      <c r="I354" s="170">
        <f t="shared" si="41"/>
        <v>0</v>
      </c>
      <c r="J354" s="170">
        <f t="shared" si="42"/>
        <v>0</v>
      </c>
      <c r="K354" s="170">
        <f>+SUM($C133:H133)*'2.2.3.1.TasasDeprec'!$C131</f>
        <v>0</v>
      </c>
      <c r="L354" s="170">
        <f>+(SUM($C133:K133)-$I133-$J133)*'2.2.3.1.TasasDeprec'!$C131</f>
        <v>54275.201480769232</v>
      </c>
      <c r="M354" s="170">
        <f>+(SUM($C133:L133)-$I133-$J133)*'2.2.3.1.TasasDeprec'!$C131</f>
        <v>54275.201480769232</v>
      </c>
      <c r="N354" s="170">
        <f>+(SUM($C133:M133)-$I133-$J133)*'2.2.3.1.TasasDeprec'!$C131</f>
        <v>54275.201480769232</v>
      </c>
    </row>
    <row r="355" spans="2:14" x14ac:dyDescent="0.2">
      <c r="B355" s="228" t="s">
        <v>401</v>
      </c>
      <c r="C355" s="170"/>
      <c r="D355" s="170">
        <f>+SUM($C134:C134)*'2.2.3.1.TasasDeprec'!$C132</f>
        <v>0</v>
      </c>
      <c r="E355" s="170">
        <f>+SUM($C134:D134)*'2.2.3.1.TasasDeprec'!$C132</f>
        <v>0</v>
      </c>
      <c r="F355" s="170">
        <f>+SUM($C134:E134)*'2.2.3.1.TasasDeprec'!$C132</f>
        <v>0</v>
      </c>
      <c r="G355" s="170">
        <f t="shared" si="43"/>
        <v>0</v>
      </c>
      <c r="H355" s="170">
        <f>+SUM($C134:F134)*'2.2.3.1.TasasDeprec'!$C132</f>
        <v>0</v>
      </c>
      <c r="I355" s="170">
        <f t="shared" si="41"/>
        <v>0</v>
      </c>
      <c r="J355" s="170">
        <f t="shared" si="42"/>
        <v>0</v>
      </c>
      <c r="K355" s="170">
        <f>+SUM($C134:H134)*'2.2.3.1.TasasDeprec'!$C132</f>
        <v>0</v>
      </c>
      <c r="L355" s="170">
        <f>+(SUM($C134:K134)-$I134-$J134)*'2.2.3.1.TasasDeprec'!$C132</f>
        <v>61614.796048076932</v>
      </c>
      <c r="M355" s="170">
        <f>+(SUM($C134:L134)-$I134-$J134)*'2.2.3.1.TasasDeprec'!$C132</f>
        <v>61614.796048076932</v>
      </c>
      <c r="N355" s="170">
        <f>+(SUM($C134:M134)-$I134-$J134)*'2.2.3.1.TasasDeprec'!$C132</f>
        <v>61614.796048076932</v>
      </c>
    </row>
    <row r="356" spans="2:14" x14ac:dyDescent="0.2">
      <c r="B356" s="228" t="s">
        <v>402</v>
      </c>
      <c r="C356" s="170"/>
      <c r="D356" s="170">
        <f>+SUM($C135:C135)*'2.2.3.1.TasasDeprec'!$C133</f>
        <v>0</v>
      </c>
      <c r="E356" s="170">
        <f>+SUM($C135:D135)*'2.2.3.1.TasasDeprec'!$C133</f>
        <v>0</v>
      </c>
      <c r="F356" s="170">
        <f>+SUM($C135:E135)*'2.2.3.1.TasasDeprec'!$C133</f>
        <v>0</v>
      </c>
      <c r="G356" s="170">
        <f t="shared" si="43"/>
        <v>0</v>
      </c>
      <c r="H356" s="170">
        <f>+SUM($C135:F135)*'2.2.3.1.TasasDeprec'!$C133</f>
        <v>0</v>
      </c>
      <c r="I356" s="170">
        <f t="shared" si="41"/>
        <v>0</v>
      </c>
      <c r="J356" s="170">
        <f t="shared" si="42"/>
        <v>0</v>
      </c>
      <c r="K356" s="170">
        <f>+SUM($C135:H135)*'2.2.3.1.TasasDeprec'!$C133</f>
        <v>0</v>
      </c>
      <c r="L356" s="170">
        <f>+(SUM($C135:K135)-$I135-$J135)*'2.2.3.1.TasasDeprec'!$C133</f>
        <v>754063.69272115396</v>
      </c>
      <c r="M356" s="170">
        <f>+(SUM($C135:L135)-$I135-$J135)*'2.2.3.1.TasasDeprec'!$C133</f>
        <v>754063.69272115396</v>
      </c>
      <c r="N356" s="170">
        <f>+(SUM($C135:M135)-$I135-$J135)*'2.2.3.1.TasasDeprec'!$C133</f>
        <v>754063.69272115396</v>
      </c>
    </row>
    <row r="357" spans="2:14" x14ac:dyDescent="0.2">
      <c r="B357" s="228" t="s">
        <v>403</v>
      </c>
      <c r="C357" s="170"/>
      <c r="D357" s="170">
        <f>+SUM($C136:C136)*'2.2.3.1.TasasDeprec'!$C134</f>
        <v>0</v>
      </c>
      <c r="E357" s="170">
        <f>+SUM($C136:D136)*'2.2.3.1.TasasDeprec'!$C134</f>
        <v>0</v>
      </c>
      <c r="F357" s="170">
        <f>+SUM($C136:E136)*'2.2.3.1.TasasDeprec'!$C134</f>
        <v>0</v>
      </c>
      <c r="G357" s="170">
        <f t="shared" si="43"/>
        <v>0</v>
      </c>
      <c r="H357" s="170">
        <f>+SUM($C136:F136)*'2.2.3.1.TasasDeprec'!$C134</f>
        <v>0</v>
      </c>
      <c r="I357" s="170">
        <f t="shared" si="41"/>
        <v>0</v>
      </c>
      <c r="J357" s="170">
        <f t="shared" si="42"/>
        <v>0</v>
      </c>
      <c r="K357" s="170">
        <f>+SUM($C136:H136)*'2.2.3.1.TasasDeprec'!$C134</f>
        <v>0</v>
      </c>
      <c r="L357" s="170">
        <f>+(SUM($C136:K136)-$I136-$J136)*'2.2.3.1.TasasDeprec'!$C134</f>
        <v>450508.67474038462</v>
      </c>
      <c r="M357" s="170">
        <f>+(SUM($C136:L136)-$I136-$J136)*'2.2.3.1.TasasDeprec'!$C134</f>
        <v>450508.67474038462</v>
      </c>
      <c r="N357" s="170">
        <f>+(SUM($C136:M136)-$I136-$J136)*'2.2.3.1.TasasDeprec'!$C134</f>
        <v>450508.67474038462</v>
      </c>
    </row>
    <row r="358" spans="2:14" x14ac:dyDescent="0.2">
      <c r="B358" s="228" t="s">
        <v>404</v>
      </c>
      <c r="C358" s="170"/>
      <c r="D358" s="170">
        <f>+SUM($C137:C137)*'2.2.3.1.TasasDeprec'!$C135</f>
        <v>0</v>
      </c>
      <c r="E358" s="170">
        <f>+SUM($C137:D137)*'2.2.3.1.TasasDeprec'!$C135</f>
        <v>0</v>
      </c>
      <c r="F358" s="170">
        <f>+SUM($C137:E137)*'2.2.3.1.TasasDeprec'!$C135</f>
        <v>0</v>
      </c>
      <c r="G358" s="170">
        <f t="shared" si="43"/>
        <v>0</v>
      </c>
      <c r="H358" s="170">
        <f>+SUM($C137:F137)*'2.2.3.1.TasasDeprec'!$C135</f>
        <v>0</v>
      </c>
      <c r="I358" s="170">
        <f t="shared" si="41"/>
        <v>0</v>
      </c>
      <c r="J358" s="170">
        <f t="shared" si="42"/>
        <v>0</v>
      </c>
      <c r="K358" s="170">
        <f>+SUM($C137:H137)*'2.2.3.1.TasasDeprec'!$C135</f>
        <v>0</v>
      </c>
      <c r="L358" s="170">
        <f>+(SUM($C137:K137)-$I137-$J137)*'2.2.3.1.TasasDeprec'!$C135</f>
        <v>900006.43495192332</v>
      </c>
      <c r="M358" s="170">
        <f>+(SUM($C137:L137)-$I137-$J137)*'2.2.3.1.TasasDeprec'!$C135</f>
        <v>900006.43495192332</v>
      </c>
      <c r="N358" s="170">
        <f>+(SUM($C137:M137)-$I137-$J137)*'2.2.3.1.TasasDeprec'!$C135</f>
        <v>900006.43495192332</v>
      </c>
    </row>
    <row r="359" spans="2:14" x14ac:dyDescent="0.2">
      <c r="B359" s="228" t="s">
        <v>405</v>
      </c>
      <c r="C359" s="170"/>
      <c r="D359" s="170">
        <f>+SUM($C138:C138)*'2.2.3.1.TasasDeprec'!$C136</f>
        <v>0</v>
      </c>
      <c r="E359" s="170">
        <f>+SUM($C138:D138)*'2.2.3.1.TasasDeprec'!$C136</f>
        <v>0</v>
      </c>
      <c r="F359" s="170">
        <f>+SUM($C138:E138)*'2.2.3.1.TasasDeprec'!$C136</f>
        <v>0</v>
      </c>
      <c r="G359" s="170">
        <f t="shared" si="43"/>
        <v>0</v>
      </c>
      <c r="H359" s="170">
        <f>+SUM($C138:F138)*'2.2.3.1.TasasDeprec'!$C136</f>
        <v>0</v>
      </c>
      <c r="I359" s="170">
        <f t="shared" si="41"/>
        <v>0</v>
      </c>
      <c r="J359" s="170">
        <f t="shared" si="42"/>
        <v>0</v>
      </c>
      <c r="K359" s="170">
        <f>+SUM($C138:H138)*'2.2.3.1.TasasDeprec'!$C136</f>
        <v>0</v>
      </c>
      <c r="L359" s="170">
        <f>+(SUM($C138:K138)-$I138-$J138)*'2.2.3.1.TasasDeprec'!$C136</f>
        <v>1277237.7419038464</v>
      </c>
      <c r="M359" s="170">
        <f>+(SUM($C138:L138)-$I138-$J138)*'2.2.3.1.TasasDeprec'!$C136</f>
        <v>1277237.7419038464</v>
      </c>
      <c r="N359" s="170">
        <f>+(SUM($C138:M138)-$I138-$J138)*'2.2.3.1.TasasDeprec'!$C136</f>
        <v>1277237.7419038464</v>
      </c>
    </row>
    <row r="360" spans="2:14" x14ac:dyDescent="0.2">
      <c r="B360" s="228" t="s">
        <v>406</v>
      </c>
      <c r="C360" s="170"/>
      <c r="D360" s="170">
        <f>+SUM($C139:C139)*'2.2.3.1.TasasDeprec'!$C137</f>
        <v>0</v>
      </c>
      <c r="E360" s="170">
        <f>+SUM($C139:D139)*'2.2.3.1.TasasDeprec'!$C137</f>
        <v>0</v>
      </c>
      <c r="F360" s="170">
        <f>+SUM($C139:E139)*'2.2.3.1.TasasDeprec'!$C137</f>
        <v>0</v>
      </c>
      <c r="G360" s="170">
        <f t="shared" si="43"/>
        <v>0</v>
      </c>
      <c r="H360" s="170">
        <f>+SUM($C139:F139)*'2.2.3.1.TasasDeprec'!$C137</f>
        <v>0</v>
      </c>
      <c r="I360" s="170">
        <f t="shared" si="41"/>
        <v>0</v>
      </c>
      <c r="J360" s="170">
        <f t="shared" si="42"/>
        <v>0</v>
      </c>
      <c r="K360" s="170">
        <f>+SUM($C139:H139)*'2.2.3.1.TasasDeprec'!$C137</f>
        <v>0</v>
      </c>
      <c r="L360" s="170">
        <f>+(SUM($C139:K139)-$I139-$J139)*'2.2.3.1.TasasDeprec'!$C137</f>
        <v>57383.004807692312</v>
      </c>
      <c r="M360" s="170">
        <f>+(SUM($C139:L139)-$I139-$J139)*'2.2.3.1.TasasDeprec'!$C137</f>
        <v>57383.004807692312</v>
      </c>
      <c r="N360" s="170">
        <f>+(SUM($C139:M139)-$I139-$J139)*'2.2.3.1.TasasDeprec'!$C137</f>
        <v>57383.004807692312</v>
      </c>
    </row>
    <row r="361" spans="2:14" x14ac:dyDescent="0.2">
      <c r="B361" s="228" t="s">
        <v>407</v>
      </c>
      <c r="C361" s="170"/>
      <c r="D361" s="170">
        <f>+SUM($C140:C140)*'2.2.3.1.TasasDeprec'!$C138</f>
        <v>0</v>
      </c>
      <c r="E361" s="170">
        <f>+SUM($C140:D140)*'2.2.3.1.TasasDeprec'!$C138</f>
        <v>0</v>
      </c>
      <c r="F361" s="170">
        <f>+SUM($C140:E140)*'2.2.3.1.TasasDeprec'!$C138</f>
        <v>0</v>
      </c>
      <c r="G361" s="170">
        <f t="shared" si="43"/>
        <v>0</v>
      </c>
      <c r="H361" s="170">
        <f>+SUM($C140:F140)*'2.2.3.1.TasasDeprec'!$C138</f>
        <v>0</v>
      </c>
      <c r="I361" s="170">
        <f t="shared" si="41"/>
        <v>0</v>
      </c>
      <c r="J361" s="170">
        <f t="shared" si="42"/>
        <v>0</v>
      </c>
      <c r="K361" s="170">
        <f>+SUM($C140:H140)*'2.2.3.1.TasasDeprec'!$C138</f>
        <v>0</v>
      </c>
      <c r="L361" s="170">
        <f>+(SUM($C140:K140)-$I140-$J140)*'2.2.3.1.TasasDeprec'!$C138</f>
        <v>997506.49290384632</v>
      </c>
      <c r="M361" s="170">
        <f>+(SUM($C140:L140)-$I140-$J140)*'2.2.3.1.TasasDeprec'!$C138</f>
        <v>997506.49290384632</v>
      </c>
      <c r="N361" s="170">
        <f>+(SUM($C140:M140)-$I140-$J140)*'2.2.3.1.TasasDeprec'!$C138</f>
        <v>997506.49290384632</v>
      </c>
    </row>
    <row r="362" spans="2:14" x14ac:dyDescent="0.2">
      <c r="B362" s="228" t="s">
        <v>408</v>
      </c>
      <c r="C362" s="170"/>
      <c r="D362" s="170">
        <f>+SUM($C141:C141)*'2.2.3.1.TasasDeprec'!$C139</f>
        <v>0</v>
      </c>
      <c r="E362" s="170">
        <f>+SUM($C141:D141)*'2.2.3.1.TasasDeprec'!$C139</f>
        <v>0</v>
      </c>
      <c r="F362" s="170">
        <f>+SUM($C141:E141)*'2.2.3.1.TasasDeprec'!$C139</f>
        <v>0</v>
      </c>
      <c r="G362" s="170">
        <f t="shared" si="43"/>
        <v>0</v>
      </c>
      <c r="H362" s="170">
        <f>+SUM($C141:F141)*'2.2.3.1.TasasDeprec'!$C139</f>
        <v>0</v>
      </c>
      <c r="I362" s="170">
        <f t="shared" si="41"/>
        <v>0</v>
      </c>
      <c r="J362" s="170">
        <f t="shared" si="42"/>
        <v>0</v>
      </c>
      <c r="K362" s="170">
        <f>+SUM($C141:H141)*'2.2.3.1.TasasDeprec'!$C139</f>
        <v>0</v>
      </c>
      <c r="L362" s="170">
        <f>+(SUM($C141:K141)-$I141-$J141)*'2.2.3.1.TasasDeprec'!$C139</f>
        <v>175005.17683653845</v>
      </c>
      <c r="M362" s="170">
        <f>+(SUM($C141:L141)-$I141-$J141)*'2.2.3.1.TasasDeprec'!$C139</f>
        <v>175005.17683653845</v>
      </c>
      <c r="N362" s="170">
        <f>+(SUM($C141:M141)-$I141-$J141)*'2.2.3.1.TasasDeprec'!$C139</f>
        <v>175005.17683653845</v>
      </c>
    </row>
    <row r="363" spans="2:14" x14ac:dyDescent="0.2">
      <c r="B363" s="228" t="s">
        <v>409</v>
      </c>
      <c r="C363" s="170"/>
      <c r="D363" s="170">
        <f>+SUM($C142:C142)*'2.2.3.1.TasasDeprec'!$C140</f>
        <v>0</v>
      </c>
      <c r="E363" s="170">
        <f>+SUM($C142:D142)*'2.2.3.1.TasasDeprec'!$C140</f>
        <v>0</v>
      </c>
      <c r="F363" s="170">
        <f>+SUM($C142:E142)*'2.2.3.1.TasasDeprec'!$C140</f>
        <v>0</v>
      </c>
      <c r="G363" s="170">
        <f t="shared" si="43"/>
        <v>0</v>
      </c>
      <c r="H363" s="170">
        <f>+SUM($C142:F142)*'2.2.3.1.TasasDeprec'!$C140</f>
        <v>0</v>
      </c>
      <c r="I363" s="170">
        <f t="shared" si="41"/>
        <v>0</v>
      </c>
      <c r="J363" s="170">
        <f t="shared" si="42"/>
        <v>0</v>
      </c>
      <c r="K363" s="170">
        <f>+SUM($C142:H142)*'2.2.3.1.TasasDeprec'!$C140</f>
        <v>0</v>
      </c>
      <c r="L363" s="170">
        <f>+(SUM($C142:K142)-$I142-$J142)*'2.2.3.1.TasasDeprec'!$C140</f>
        <v>66015.550596153844</v>
      </c>
      <c r="M363" s="170">
        <f>+(SUM($C142:L142)-$I142-$J142)*'2.2.3.1.TasasDeprec'!$C140</f>
        <v>66015.550596153844</v>
      </c>
      <c r="N363" s="170">
        <f>+(SUM($C142:M142)-$I142-$J142)*'2.2.3.1.TasasDeprec'!$C140</f>
        <v>66015.550596153844</v>
      </c>
    </row>
    <row r="364" spans="2:14" x14ac:dyDescent="0.2">
      <c r="B364" s="228" t="s">
        <v>410</v>
      </c>
      <c r="C364" s="170"/>
      <c r="D364" s="170">
        <f>+SUM($C143:C143)*'2.2.3.1.TasasDeprec'!$C141</f>
        <v>0</v>
      </c>
      <c r="E364" s="170">
        <f>+SUM($C143:D143)*'2.2.3.1.TasasDeprec'!$C141</f>
        <v>0</v>
      </c>
      <c r="F364" s="170">
        <f>+SUM($C143:E143)*'2.2.3.1.TasasDeprec'!$C141</f>
        <v>0</v>
      </c>
      <c r="G364" s="170">
        <f t="shared" si="43"/>
        <v>0</v>
      </c>
      <c r="H364" s="170">
        <f>+SUM($C143:F143)*'2.2.3.1.TasasDeprec'!$C141</f>
        <v>0</v>
      </c>
      <c r="I364" s="170">
        <f t="shared" si="41"/>
        <v>0</v>
      </c>
      <c r="J364" s="170">
        <f t="shared" si="42"/>
        <v>0</v>
      </c>
      <c r="K364" s="170">
        <f>+SUM($C143:H143)*'2.2.3.1.TasasDeprec'!$C141</f>
        <v>0</v>
      </c>
      <c r="L364" s="170">
        <f>+(SUM($C143:K143)-$I143-$J143)*'2.2.3.1.TasasDeprec'!$C141</f>
        <v>40190.380461538465</v>
      </c>
      <c r="M364" s="170">
        <f>+(SUM($C143:L143)-$I143-$J143)*'2.2.3.1.TasasDeprec'!$C141</f>
        <v>40190.380461538465</v>
      </c>
      <c r="N364" s="170">
        <f>+(SUM($C143:M143)-$I143-$J143)*'2.2.3.1.TasasDeprec'!$C141</f>
        <v>40190.380461538465</v>
      </c>
    </row>
    <row r="365" spans="2:14" x14ac:dyDescent="0.2">
      <c r="B365" s="228" t="s">
        <v>411</v>
      </c>
      <c r="C365" s="170"/>
      <c r="D365" s="170">
        <f>+SUM($C144:C144)*'2.2.3.1.TasasDeprec'!$C142</f>
        <v>0</v>
      </c>
      <c r="E365" s="170">
        <f>+SUM($C144:D144)*'2.2.3.1.TasasDeprec'!$C142</f>
        <v>0</v>
      </c>
      <c r="F365" s="170">
        <f>+SUM($C144:E144)*'2.2.3.1.TasasDeprec'!$C142</f>
        <v>0</v>
      </c>
      <c r="G365" s="170">
        <f t="shared" si="43"/>
        <v>0</v>
      </c>
      <c r="H365" s="170">
        <f>+SUM($C144:F144)*'2.2.3.1.TasasDeprec'!$C142</f>
        <v>0</v>
      </c>
      <c r="I365" s="170">
        <f t="shared" si="41"/>
        <v>0</v>
      </c>
      <c r="J365" s="170">
        <f t="shared" si="42"/>
        <v>0</v>
      </c>
      <c r="K365" s="170">
        <f>+SUM($C144:H144)*'2.2.3.1.TasasDeprec'!$C142</f>
        <v>0</v>
      </c>
      <c r="L365" s="170">
        <f>+(SUM($C144:K144)-$I144-$J144)*'2.2.3.1.TasasDeprec'!$C142</f>
        <v>85252.841288461554</v>
      </c>
      <c r="M365" s="170">
        <f>+(SUM($C144:L144)-$I144-$J144)*'2.2.3.1.TasasDeprec'!$C142</f>
        <v>85252.841288461554</v>
      </c>
      <c r="N365" s="170">
        <f>+(SUM($C144:M144)-$I144-$J144)*'2.2.3.1.TasasDeprec'!$C142</f>
        <v>85252.841288461554</v>
      </c>
    </row>
    <row r="366" spans="2:14" x14ac:dyDescent="0.2">
      <c r="B366" s="228" t="s">
        <v>412</v>
      </c>
      <c r="C366" s="170"/>
      <c r="D366" s="170">
        <f>+SUM($C145:C145)*'2.2.3.1.TasasDeprec'!$C143</f>
        <v>0</v>
      </c>
      <c r="E366" s="170">
        <f>+SUM($C145:D145)*'2.2.3.1.TasasDeprec'!$C143</f>
        <v>0</v>
      </c>
      <c r="F366" s="170">
        <f>+SUM($C145:E145)*'2.2.3.1.TasasDeprec'!$C143</f>
        <v>0</v>
      </c>
      <c r="G366" s="170">
        <f t="shared" si="43"/>
        <v>0</v>
      </c>
      <c r="H366" s="170">
        <f>+SUM($C145:F145)*'2.2.3.1.TasasDeprec'!$C143</f>
        <v>0</v>
      </c>
      <c r="I366" s="170">
        <f t="shared" si="41"/>
        <v>0</v>
      </c>
      <c r="J366" s="170">
        <f t="shared" si="42"/>
        <v>0</v>
      </c>
      <c r="K366" s="170">
        <f>+SUM($C145:H145)*'2.2.3.1.TasasDeprec'!$C143</f>
        <v>0</v>
      </c>
      <c r="L366" s="170">
        <f>+(SUM($C145:K145)-$I145-$J145)*'2.2.3.1.TasasDeprec'!$C143</f>
        <v>6852.7880480769236</v>
      </c>
      <c r="M366" s="170">
        <f>+(SUM($C145:L145)-$I145-$J145)*'2.2.3.1.TasasDeprec'!$C143</f>
        <v>6852.7880480769236</v>
      </c>
      <c r="N366" s="170">
        <f>+(SUM($C145:M145)-$I145-$J145)*'2.2.3.1.TasasDeprec'!$C143</f>
        <v>6852.7880480769236</v>
      </c>
    </row>
    <row r="367" spans="2:14" x14ac:dyDescent="0.2">
      <c r="B367" s="228" t="s">
        <v>413</v>
      </c>
      <c r="C367" s="170"/>
      <c r="D367" s="170">
        <f>+SUM($C146:C146)*'2.2.3.1.TasasDeprec'!$C144</f>
        <v>0</v>
      </c>
      <c r="E367" s="170">
        <f>+SUM($C146:D146)*'2.2.3.1.TasasDeprec'!$C144</f>
        <v>0</v>
      </c>
      <c r="F367" s="170">
        <f>+SUM($C146:E146)*'2.2.3.1.TasasDeprec'!$C144</f>
        <v>0</v>
      </c>
      <c r="G367" s="170">
        <f t="shared" si="43"/>
        <v>0</v>
      </c>
      <c r="H367" s="170">
        <f>+SUM($C146:F146)*'2.2.3.1.TasasDeprec'!$C144</f>
        <v>0</v>
      </c>
      <c r="I367" s="170">
        <f t="shared" si="41"/>
        <v>0</v>
      </c>
      <c r="J367" s="170">
        <f t="shared" si="42"/>
        <v>0</v>
      </c>
      <c r="K367" s="170">
        <f>+SUM($C146:H146)*'2.2.3.1.TasasDeprec'!$C144</f>
        <v>0</v>
      </c>
      <c r="L367" s="170">
        <f>+(SUM($C146:K146)-$I146-$J146)*'2.2.3.1.TasasDeprec'!$C144</f>
        <v>20388.790692307695</v>
      </c>
      <c r="M367" s="170">
        <f>+(SUM($C146:L146)-$I146-$J146)*'2.2.3.1.TasasDeprec'!$C144</f>
        <v>20388.790692307695</v>
      </c>
      <c r="N367" s="170">
        <f>+(SUM($C146:M146)-$I146-$J146)*'2.2.3.1.TasasDeprec'!$C144</f>
        <v>20388.790692307695</v>
      </c>
    </row>
    <row r="368" spans="2:14" x14ac:dyDescent="0.2">
      <c r="B368" s="228" t="s">
        <v>414</v>
      </c>
      <c r="C368" s="170"/>
      <c r="D368" s="170">
        <f>+SUM($C147:C147)*'2.2.3.1.TasasDeprec'!$C145</f>
        <v>0</v>
      </c>
      <c r="E368" s="170">
        <f>+SUM($C147:D147)*'2.2.3.1.TasasDeprec'!$C145</f>
        <v>0</v>
      </c>
      <c r="F368" s="170">
        <f>+SUM($C147:E147)*'2.2.3.1.TasasDeprec'!$C145</f>
        <v>0</v>
      </c>
      <c r="G368" s="170">
        <f t="shared" si="43"/>
        <v>0</v>
      </c>
      <c r="H368" s="170">
        <f>+SUM($C147:F147)*'2.2.3.1.TasasDeprec'!$C145</f>
        <v>0</v>
      </c>
      <c r="I368" s="170">
        <f t="shared" si="41"/>
        <v>0</v>
      </c>
      <c r="J368" s="170">
        <f t="shared" si="42"/>
        <v>0</v>
      </c>
      <c r="K368" s="170">
        <f>+SUM($C147:H147)*'2.2.3.1.TasasDeprec'!$C145</f>
        <v>0</v>
      </c>
      <c r="L368" s="170">
        <f>+(SUM($C147:K147)-$I147-$J147)*'2.2.3.1.TasasDeprec'!$C145</f>
        <v>33816.726192307695</v>
      </c>
      <c r="M368" s="170">
        <f>+(SUM($C147:L147)-$I147-$J147)*'2.2.3.1.TasasDeprec'!$C145</f>
        <v>33816.726192307695</v>
      </c>
      <c r="N368" s="170">
        <f>+(SUM($C147:M147)-$I147-$J147)*'2.2.3.1.TasasDeprec'!$C145</f>
        <v>33816.726192307695</v>
      </c>
    </row>
    <row r="369" spans="1:14" x14ac:dyDescent="0.2">
      <c r="B369" s="228" t="s">
        <v>415</v>
      </c>
      <c r="C369" s="170"/>
      <c r="D369" s="170">
        <f>+SUM($C148:C148)*'2.2.3.1.TasasDeprec'!$C146</f>
        <v>0</v>
      </c>
      <c r="E369" s="170">
        <f>+SUM($C148:D148)*'2.2.3.1.TasasDeprec'!$C146</f>
        <v>0</v>
      </c>
      <c r="F369" s="170">
        <f>+SUM($C148:E148)*'2.2.3.1.TasasDeprec'!$C146</f>
        <v>0</v>
      </c>
      <c r="G369" s="170">
        <f t="shared" si="43"/>
        <v>0</v>
      </c>
      <c r="H369" s="170">
        <f>+SUM($C148:F148)*'2.2.3.1.TasasDeprec'!$C146</f>
        <v>0</v>
      </c>
      <c r="I369" s="170">
        <f t="shared" si="41"/>
        <v>0</v>
      </c>
      <c r="J369" s="170">
        <f t="shared" si="42"/>
        <v>0</v>
      </c>
      <c r="K369" s="170">
        <f>+SUM($C148:H148)*'2.2.3.1.TasasDeprec'!$C146</f>
        <v>0</v>
      </c>
      <c r="L369" s="170">
        <f>+(SUM($C148:K148)-$I148-$J148)*'2.2.3.1.TasasDeprec'!$C146</f>
        <v>84590.673192307702</v>
      </c>
      <c r="M369" s="170">
        <f>+(SUM($C148:L148)-$I148-$J148)*'2.2.3.1.TasasDeprec'!$C146</f>
        <v>84590.673192307702</v>
      </c>
      <c r="N369" s="170">
        <f>+(SUM($C148:M148)-$I148-$J148)*'2.2.3.1.TasasDeprec'!$C146</f>
        <v>84590.673192307702</v>
      </c>
    </row>
    <row r="370" spans="1:14" x14ac:dyDescent="0.2">
      <c r="A370" s="175"/>
      <c r="B370" s="227" t="s">
        <v>317</v>
      </c>
      <c r="C370" s="170"/>
      <c r="D370" s="170"/>
      <c r="E370" s="170"/>
      <c r="F370" s="170"/>
      <c r="G370" s="170"/>
      <c r="H370" s="170"/>
      <c r="I370" s="170"/>
      <c r="J370" s="170"/>
      <c r="K370" s="170"/>
      <c r="L370" s="170"/>
      <c r="M370" s="170"/>
      <c r="N370" s="184"/>
    </row>
    <row r="371" spans="1:14" x14ac:dyDescent="0.2">
      <c r="B371" s="228" t="s">
        <v>535</v>
      </c>
      <c r="C371" s="170"/>
      <c r="D371" s="170">
        <f>+SUM($C150:C150)*'2.2.3.1.TasasDeprec'!$C148</f>
        <v>0</v>
      </c>
      <c r="E371" s="170">
        <f>+SUM($C150:D150)*'2.2.3.1.TasasDeprec'!$C148</f>
        <v>0</v>
      </c>
      <c r="F371" s="170">
        <f>+SUM($C150:E150)*'2.2.3.1.TasasDeprec'!$C148</f>
        <v>706666.66666666663</v>
      </c>
      <c r="G371" s="170">
        <f t="shared" si="43"/>
        <v>706666.66666666663</v>
      </c>
      <c r="H371" s="170">
        <f>+SUM($C150:F150)*'2.2.3.1.TasasDeprec'!$C148</f>
        <v>706666.66666666663</v>
      </c>
      <c r="I371" s="170">
        <f t="shared" si="41"/>
        <v>706666.66666666663</v>
      </c>
      <c r="J371" s="170">
        <f t="shared" si="42"/>
        <v>706666.66666666663</v>
      </c>
      <c r="K371" s="170">
        <f>+SUM($C150:H150)*'2.2.3.1.TasasDeprec'!$C148</f>
        <v>706666.66666666663</v>
      </c>
      <c r="L371" s="170">
        <f>+SUM($C150:K150)*'2.2.3.1.TasasDeprec'!$C148</f>
        <v>706666.66666666663</v>
      </c>
      <c r="M371" s="170">
        <f>+SUM($C150:L150)*'2.2.3.1.TasasDeprec'!$C148</f>
        <v>706666.66666666663</v>
      </c>
      <c r="N371" s="184">
        <f>+SUM($C150:M150)*'2.2.3.1.TasasDeprec'!$C148</f>
        <v>706666.66666666663</v>
      </c>
    </row>
    <row r="372" spans="1:14" x14ac:dyDescent="0.2">
      <c r="B372" s="228" t="s">
        <v>536</v>
      </c>
      <c r="C372" s="170"/>
      <c r="D372" s="170">
        <f>+SUM($C151:C151)*'2.2.3.1.TasasDeprec'!$C149</f>
        <v>0</v>
      </c>
      <c r="E372" s="170">
        <f>+SUM($C151:D151)*'2.2.3.1.TasasDeprec'!$C149</f>
        <v>0</v>
      </c>
      <c r="F372" s="170">
        <f>+SUM($C151:E151)*'2.2.3.1.TasasDeprec'!$C149</f>
        <v>50522.200000000004</v>
      </c>
      <c r="G372" s="170">
        <f t="shared" si="43"/>
        <v>50522.200000000004</v>
      </c>
      <c r="H372" s="170">
        <f>+SUM($C151:F151)*'2.2.3.1.TasasDeprec'!$C149</f>
        <v>50522.200000000004</v>
      </c>
      <c r="I372" s="170">
        <f t="shared" si="41"/>
        <v>50522.200000000004</v>
      </c>
      <c r="J372" s="170">
        <f t="shared" si="42"/>
        <v>50522.200000000004</v>
      </c>
      <c r="K372" s="170">
        <f>+SUM($C151:H151)*'2.2.3.1.TasasDeprec'!$C149</f>
        <v>50522.200000000004</v>
      </c>
      <c r="L372" s="170">
        <f>+SUM($C151:K151)*'2.2.3.1.TasasDeprec'!$C149</f>
        <v>50522.200000000004</v>
      </c>
      <c r="M372" s="170">
        <f>+SUM($C151:L151)*'2.2.3.1.TasasDeprec'!$C149</f>
        <v>50522.200000000004</v>
      </c>
      <c r="N372" s="184">
        <f>+SUM($C151:M151)*'2.2.3.1.TasasDeprec'!$C149</f>
        <v>50522.200000000004</v>
      </c>
    </row>
    <row r="373" spans="1:14" x14ac:dyDescent="0.2">
      <c r="B373" s="228" t="s">
        <v>537</v>
      </c>
      <c r="C373" s="170"/>
      <c r="D373" s="170">
        <f>+SUM($C152:C152)*'2.2.3.1.TasasDeprec'!$C150</f>
        <v>0</v>
      </c>
      <c r="E373" s="170">
        <f>+SUM($C152:D152)*'2.2.3.1.TasasDeprec'!$C150</f>
        <v>0</v>
      </c>
      <c r="F373" s="170">
        <f>+SUM($C152:E152)*'2.2.3.1.TasasDeprec'!$C150</f>
        <v>80915.795142857154</v>
      </c>
      <c r="G373" s="170">
        <f t="shared" si="43"/>
        <v>80915.795142857154</v>
      </c>
      <c r="H373" s="170">
        <f>+SUM($C152:F152)*'2.2.3.1.TasasDeprec'!$C150</f>
        <v>80915.795142857154</v>
      </c>
      <c r="I373" s="170">
        <f t="shared" si="41"/>
        <v>80915.795142857154</v>
      </c>
      <c r="J373" s="170">
        <f t="shared" si="42"/>
        <v>80915.795142857154</v>
      </c>
      <c r="K373" s="170">
        <f>+SUM($C152:H152)*'2.2.3.1.TasasDeprec'!$C150</f>
        <v>80915.795142857154</v>
      </c>
      <c r="L373" s="170">
        <f>+SUM($C152:K152)*'2.2.3.1.TasasDeprec'!$C150</f>
        <v>80915.795142857154</v>
      </c>
      <c r="M373" s="170">
        <f>+SUM($C152:L152)*'2.2.3.1.TasasDeprec'!$C150</f>
        <v>80915.795142857154</v>
      </c>
      <c r="N373" s="184">
        <f>+SUM($C152:M152)*'2.2.3.1.TasasDeprec'!$C150</f>
        <v>80915.795142857154</v>
      </c>
    </row>
    <row r="374" spans="1:14" x14ac:dyDescent="0.2">
      <c r="B374" s="228" t="s">
        <v>538</v>
      </c>
      <c r="C374" s="170"/>
      <c r="D374" s="170">
        <f>+SUM($C153:C153)*'2.2.3.1.TasasDeprec'!$C151</f>
        <v>0</v>
      </c>
      <c r="E374" s="170">
        <f>+SUM($C153:D153)*'2.2.3.1.TasasDeprec'!$C151</f>
        <v>0</v>
      </c>
      <c r="F374" s="170">
        <f>+SUM($C153:E153)*'2.2.3.1.TasasDeprec'!$C151</f>
        <v>202289.4878571429</v>
      </c>
      <c r="G374" s="170">
        <f t="shared" si="43"/>
        <v>202289.4878571429</v>
      </c>
      <c r="H374" s="170">
        <f>+SUM($C153:F153)*'2.2.3.1.TasasDeprec'!$C151</f>
        <v>202289.4878571429</v>
      </c>
      <c r="I374" s="170">
        <f t="shared" si="41"/>
        <v>202289.4878571429</v>
      </c>
      <c r="J374" s="170">
        <f t="shared" si="42"/>
        <v>202289.4878571429</v>
      </c>
      <c r="K374" s="170">
        <f>+SUM($C153:H153)*'2.2.3.1.TasasDeprec'!$C151</f>
        <v>202289.4878571429</v>
      </c>
      <c r="L374" s="170">
        <f>+SUM($C153:K153)*'2.2.3.1.TasasDeprec'!$C151</f>
        <v>202289.4878571429</v>
      </c>
      <c r="M374" s="170">
        <f>+SUM($C153:L153)*'2.2.3.1.TasasDeprec'!$C151</f>
        <v>202289.4878571429</v>
      </c>
      <c r="N374" s="184">
        <f>+SUM($C153:M153)*'2.2.3.1.TasasDeprec'!$C151</f>
        <v>202289.4878571429</v>
      </c>
    </row>
    <row r="375" spans="1:14" x14ac:dyDescent="0.2">
      <c r="B375" s="228" t="s">
        <v>539</v>
      </c>
      <c r="C375" s="170"/>
      <c r="D375" s="170">
        <f>+SUM($C154:C154)*'2.2.3.1.TasasDeprec'!$C152</f>
        <v>0</v>
      </c>
      <c r="E375" s="170">
        <f>+SUM($C154:D154)*'2.2.3.1.TasasDeprec'!$C152</f>
        <v>0</v>
      </c>
      <c r="F375" s="170">
        <f>+SUM($C154:E154)*'2.2.3.1.TasasDeprec'!$C152</f>
        <v>0</v>
      </c>
      <c r="G375" s="170">
        <f t="shared" si="43"/>
        <v>57757.142857142855</v>
      </c>
      <c r="H375" s="170">
        <f>+SUM($C154:F154)*'2.2.3.1.TasasDeprec'!$C152</f>
        <v>57757.142857142855</v>
      </c>
      <c r="I375" s="170">
        <f t="shared" si="41"/>
        <v>57757.142857142855</v>
      </c>
      <c r="J375" s="170">
        <f t="shared" si="42"/>
        <v>57757.142857142855</v>
      </c>
      <c r="K375" s="170">
        <f>+SUM($C154:H154)*'2.2.3.1.TasasDeprec'!$C152</f>
        <v>57757.142857142855</v>
      </c>
      <c r="L375" s="170">
        <f>+SUM($C154:K154)*'2.2.3.1.TasasDeprec'!$C152</f>
        <v>57757.142857142855</v>
      </c>
      <c r="M375" s="170">
        <f>+SUM($C154:L154)*'2.2.3.1.TasasDeprec'!$C152</f>
        <v>57757.142857142855</v>
      </c>
      <c r="N375" s="184">
        <f>+SUM($C154:M154)*'2.2.3.1.TasasDeprec'!$C152</f>
        <v>57757.142857142855</v>
      </c>
    </row>
    <row r="376" spans="1:14" x14ac:dyDescent="0.2">
      <c r="B376" s="228" t="s">
        <v>299</v>
      </c>
      <c r="C376" s="170"/>
      <c r="D376" s="170">
        <f>+SUM($C155:C155)*'2.2.3.1.TasasDeprec'!$C153</f>
        <v>0</v>
      </c>
      <c r="E376" s="170">
        <f>+SUM($C155:D155)*'2.2.3.1.TasasDeprec'!$C153</f>
        <v>0</v>
      </c>
      <c r="F376" s="170">
        <f>+SUM($C155:E155)*'2.2.3.1.TasasDeprec'!$C153</f>
        <v>0</v>
      </c>
      <c r="G376" s="170">
        <f t="shared" si="43"/>
        <v>134716</v>
      </c>
      <c r="H376" s="170">
        <f>+SUM($C155:F155)*'2.2.3.1.TasasDeprec'!$C153</f>
        <v>134716</v>
      </c>
      <c r="I376" s="170">
        <f t="shared" si="41"/>
        <v>134716</v>
      </c>
      <c r="J376" s="170">
        <f t="shared" si="42"/>
        <v>134716</v>
      </c>
      <c r="K376" s="170">
        <f>+SUM($C155:H155)*'2.2.3.1.TasasDeprec'!$C153</f>
        <v>134716</v>
      </c>
      <c r="L376" s="170">
        <f>+SUM($C155:K155)*'2.2.3.1.TasasDeprec'!$C153</f>
        <v>134716</v>
      </c>
      <c r="M376" s="170">
        <f>+SUM($C155:L155)*'2.2.3.1.TasasDeprec'!$C153</f>
        <v>134716</v>
      </c>
      <c r="N376" s="184">
        <f>+SUM($C155:M155)*'2.2.3.1.TasasDeprec'!$C153</f>
        <v>134716</v>
      </c>
    </row>
    <row r="377" spans="1:14" x14ac:dyDescent="0.2">
      <c r="B377" s="228" t="s">
        <v>535</v>
      </c>
      <c r="C377" s="170"/>
      <c r="D377" s="170">
        <f>+SUM($C156:C156)*'2.2.3.1.TasasDeprec'!$C154</f>
        <v>0</v>
      </c>
      <c r="E377" s="170">
        <f>+SUM($C156:D156)*'2.2.3.1.TasasDeprec'!$C154</f>
        <v>0</v>
      </c>
      <c r="F377" s="170">
        <f>+SUM($C156:E156)*'2.2.3.1.TasasDeprec'!$C154</f>
        <v>0</v>
      </c>
      <c r="G377" s="170">
        <f t="shared" si="43"/>
        <v>706666.66666666663</v>
      </c>
      <c r="H377" s="170">
        <f>+SUM($C156:F156)*'2.2.3.1.TasasDeprec'!$C154</f>
        <v>706666.66666666663</v>
      </c>
      <c r="I377" s="170">
        <f t="shared" si="41"/>
        <v>706666.66666666663</v>
      </c>
      <c r="J377" s="170">
        <f t="shared" si="42"/>
        <v>706666.66666666663</v>
      </c>
      <c r="K377" s="170">
        <f>+SUM($C156:H156)*'2.2.3.1.TasasDeprec'!$C154</f>
        <v>706666.66666666663</v>
      </c>
      <c r="L377" s="170">
        <f>+SUM($C156:K156)*'2.2.3.1.TasasDeprec'!$C154</f>
        <v>706666.66666666663</v>
      </c>
      <c r="M377" s="170">
        <f>+SUM($C156:L156)*'2.2.3.1.TasasDeprec'!$C154</f>
        <v>706666.66666666663</v>
      </c>
      <c r="N377" s="184">
        <f>+SUM($C156:M156)*'2.2.3.1.TasasDeprec'!$C154</f>
        <v>706666.66666666663</v>
      </c>
    </row>
    <row r="378" spans="1:14" x14ac:dyDescent="0.2">
      <c r="B378" s="228" t="s">
        <v>540</v>
      </c>
      <c r="C378" s="170"/>
      <c r="D378" s="170">
        <f>+SUM($C157:C157)*'2.2.3.1.TasasDeprec'!$C155</f>
        <v>0</v>
      </c>
      <c r="E378" s="170">
        <f>+SUM($C157:D157)*'2.2.3.1.TasasDeprec'!$C155</f>
        <v>0</v>
      </c>
      <c r="F378" s="170">
        <f>+SUM($C157:E157)*'2.2.3.1.TasasDeprec'!$C155</f>
        <v>0</v>
      </c>
      <c r="G378" s="170">
        <f t="shared" si="43"/>
        <v>9294.9160000000011</v>
      </c>
      <c r="H378" s="170">
        <f>+SUM($C157:F157)*'2.2.3.1.TasasDeprec'!$C155</f>
        <v>9294.9160000000011</v>
      </c>
      <c r="I378" s="170">
        <f t="shared" si="41"/>
        <v>9294.9160000000011</v>
      </c>
      <c r="J378" s="170">
        <f t="shared" si="42"/>
        <v>9294.9160000000011</v>
      </c>
      <c r="K378" s="170">
        <f>+SUM($C157:H157)*'2.2.3.1.TasasDeprec'!$C155</f>
        <v>9294.9160000000011</v>
      </c>
      <c r="L378" s="170">
        <f>+SUM($C157:K157)*'2.2.3.1.TasasDeprec'!$C155</f>
        <v>9294.9160000000011</v>
      </c>
      <c r="M378" s="170">
        <f>+SUM($C157:L157)*'2.2.3.1.TasasDeprec'!$C155</f>
        <v>9294.9160000000011</v>
      </c>
      <c r="N378" s="184">
        <f>+SUM($C157:M157)*'2.2.3.1.TasasDeprec'!$C155</f>
        <v>9294.9160000000011</v>
      </c>
    </row>
    <row r="379" spans="1:14" x14ac:dyDescent="0.2">
      <c r="B379" s="228" t="s">
        <v>541</v>
      </c>
      <c r="C379" s="170"/>
      <c r="D379" s="170">
        <f>+SUM($C158:C158)*'2.2.3.1.TasasDeprec'!$C156</f>
        <v>0</v>
      </c>
      <c r="E379" s="170">
        <f>+SUM($C158:D158)*'2.2.3.1.TasasDeprec'!$C156</f>
        <v>0</v>
      </c>
      <c r="F379" s="170">
        <f>+SUM($C158:E158)*'2.2.3.1.TasasDeprec'!$C156</f>
        <v>0</v>
      </c>
      <c r="G379" s="170">
        <f t="shared" si="43"/>
        <v>10166.102000000001</v>
      </c>
      <c r="H379" s="170">
        <f>+SUM($C158:F158)*'2.2.3.1.TasasDeprec'!$C156</f>
        <v>10166.102000000001</v>
      </c>
      <c r="I379" s="170">
        <f t="shared" si="41"/>
        <v>10166.102000000001</v>
      </c>
      <c r="J379" s="170">
        <f t="shared" si="42"/>
        <v>10166.102000000001</v>
      </c>
      <c r="K379" s="170">
        <f>+SUM($C158:H158)*'2.2.3.1.TasasDeprec'!$C156</f>
        <v>10166.102000000001</v>
      </c>
      <c r="L379" s="170">
        <f>+SUM($C158:K158)*'2.2.3.1.TasasDeprec'!$C156</f>
        <v>10166.102000000001</v>
      </c>
      <c r="M379" s="170">
        <f>+SUM($C158:L158)*'2.2.3.1.TasasDeprec'!$C156</f>
        <v>10166.102000000001</v>
      </c>
      <c r="N379" s="184">
        <f>+SUM($C158:M158)*'2.2.3.1.TasasDeprec'!$C156</f>
        <v>10166.102000000001</v>
      </c>
    </row>
    <row r="380" spans="1:14" x14ac:dyDescent="0.2">
      <c r="B380" s="228" t="s">
        <v>542</v>
      </c>
      <c r="C380" s="170"/>
      <c r="D380" s="170">
        <f>+SUM($C159:C159)*'2.2.3.1.TasasDeprec'!$C157</f>
        <v>0</v>
      </c>
      <c r="E380" s="170">
        <f>+SUM($C159:D159)*'2.2.3.1.TasasDeprec'!$C157</f>
        <v>0</v>
      </c>
      <c r="F380" s="170">
        <f>+SUM($C159:E159)*'2.2.3.1.TasasDeprec'!$C157</f>
        <v>0</v>
      </c>
      <c r="G380" s="170">
        <f t="shared" si="43"/>
        <v>11918.362857142856</v>
      </c>
      <c r="H380" s="170">
        <f>+SUM($C159:F159)*'2.2.3.1.TasasDeprec'!$C157</f>
        <v>11918.362857142856</v>
      </c>
      <c r="I380" s="170">
        <f t="shared" si="41"/>
        <v>11918.362857142856</v>
      </c>
      <c r="J380" s="170">
        <f t="shared" si="42"/>
        <v>11918.362857142856</v>
      </c>
      <c r="K380" s="170">
        <f>+SUM($C159:H159)*'2.2.3.1.TasasDeprec'!$C157</f>
        <v>11918.362857142856</v>
      </c>
      <c r="L380" s="170">
        <f>+SUM($C159:K159)*'2.2.3.1.TasasDeprec'!$C157</f>
        <v>11918.362857142856</v>
      </c>
      <c r="M380" s="170">
        <f>+SUM($C159:L159)*'2.2.3.1.TasasDeprec'!$C157</f>
        <v>11918.362857142856</v>
      </c>
      <c r="N380" s="184">
        <f>+SUM($C159:M159)*'2.2.3.1.TasasDeprec'!$C157</f>
        <v>11918.362857142856</v>
      </c>
    </row>
    <row r="381" spans="1:14" x14ac:dyDescent="0.2">
      <c r="B381" s="228" t="s">
        <v>543</v>
      </c>
      <c r="C381" s="170"/>
      <c r="D381" s="170">
        <f>+SUM($C160:C160)*'2.2.3.1.TasasDeprec'!$C158</f>
        <v>0</v>
      </c>
      <c r="E381" s="170">
        <f>+SUM($C160:D160)*'2.2.3.1.TasasDeprec'!$C158</f>
        <v>0</v>
      </c>
      <c r="F381" s="170">
        <f>+SUM($C160:E160)*'2.2.3.1.TasasDeprec'!$C158</f>
        <v>0</v>
      </c>
      <c r="G381" s="170">
        <f t="shared" si="43"/>
        <v>17244.954285714284</v>
      </c>
      <c r="H381" s="170">
        <f>+SUM($C160:F160)*'2.2.3.1.TasasDeprec'!$C158</f>
        <v>17244.954285714284</v>
      </c>
      <c r="I381" s="170">
        <f t="shared" si="41"/>
        <v>17244.954285714284</v>
      </c>
      <c r="J381" s="170">
        <f t="shared" si="42"/>
        <v>17244.954285714284</v>
      </c>
      <c r="K381" s="170">
        <f>+SUM($C160:H160)*'2.2.3.1.TasasDeprec'!$C158</f>
        <v>17244.954285714284</v>
      </c>
      <c r="L381" s="170">
        <f>+SUM($C160:K160)*'2.2.3.1.TasasDeprec'!$C158</f>
        <v>17244.954285714284</v>
      </c>
      <c r="M381" s="170">
        <f>+SUM($C160:L160)*'2.2.3.1.TasasDeprec'!$C158</f>
        <v>17244.954285714284</v>
      </c>
      <c r="N381" s="184">
        <f>+SUM($C160:M160)*'2.2.3.1.TasasDeprec'!$C158</f>
        <v>17244.954285714284</v>
      </c>
    </row>
    <row r="382" spans="1:14" x14ac:dyDescent="0.2">
      <c r="B382" s="228" t="s">
        <v>544</v>
      </c>
      <c r="C382" s="170"/>
      <c r="D382" s="170">
        <f>+SUM($C161:C161)*'2.2.3.1.TasasDeprec'!$C159</f>
        <v>0</v>
      </c>
      <c r="E382" s="170">
        <f>+SUM($C161:D161)*'2.2.3.1.TasasDeprec'!$C159</f>
        <v>0</v>
      </c>
      <c r="F382" s="170">
        <f>+SUM($C161:E161)*'2.2.3.1.TasasDeprec'!$C159</f>
        <v>0</v>
      </c>
      <c r="G382" s="170">
        <f t="shared" si="43"/>
        <v>3877.1180000000004</v>
      </c>
      <c r="H382" s="170">
        <f>+SUM($C161:F161)*'2.2.3.1.TasasDeprec'!$C159</f>
        <v>3877.1180000000004</v>
      </c>
      <c r="I382" s="170">
        <f t="shared" si="41"/>
        <v>3877.1180000000004</v>
      </c>
      <c r="J382" s="170">
        <f t="shared" si="42"/>
        <v>3877.1180000000004</v>
      </c>
      <c r="K382" s="170">
        <f>+SUM($C161:H161)*'2.2.3.1.TasasDeprec'!$C159</f>
        <v>3877.1180000000004</v>
      </c>
      <c r="L382" s="170">
        <f>+SUM($C161:K161)*'2.2.3.1.TasasDeprec'!$C159</f>
        <v>3877.1180000000004</v>
      </c>
      <c r="M382" s="170">
        <f>+SUM($C161:L161)*'2.2.3.1.TasasDeprec'!$C159</f>
        <v>3877.1180000000004</v>
      </c>
      <c r="N382" s="184">
        <f>+SUM($C161:M161)*'2.2.3.1.TasasDeprec'!$C159</f>
        <v>3877.1180000000004</v>
      </c>
    </row>
    <row r="383" spans="1:14" x14ac:dyDescent="0.2">
      <c r="B383" s="228" t="s">
        <v>545</v>
      </c>
      <c r="C383" s="170"/>
      <c r="D383" s="170">
        <f>+SUM($C162:C162)*'2.2.3.1.TasasDeprec'!$C160</f>
        <v>0</v>
      </c>
      <c r="E383" s="170">
        <f>+SUM($C162:D162)*'2.2.3.1.TasasDeprec'!$C160</f>
        <v>0</v>
      </c>
      <c r="F383" s="170">
        <f>+SUM($C162:E162)*'2.2.3.1.TasasDeprec'!$C160</f>
        <v>0</v>
      </c>
      <c r="G383" s="170">
        <f t="shared" si="43"/>
        <v>35400</v>
      </c>
      <c r="H383" s="170">
        <f>+SUM($C162:F162)*'2.2.3.1.TasasDeprec'!$C160</f>
        <v>35400</v>
      </c>
      <c r="I383" s="170">
        <f t="shared" si="41"/>
        <v>35400</v>
      </c>
      <c r="J383" s="170">
        <f t="shared" si="42"/>
        <v>35400</v>
      </c>
      <c r="K383" s="170">
        <f>+SUM($C162:H162)*'2.2.3.1.TasasDeprec'!$C160</f>
        <v>35400</v>
      </c>
      <c r="L383" s="170">
        <f>+SUM($C162:K162)*'2.2.3.1.TasasDeprec'!$C160</f>
        <v>35400</v>
      </c>
      <c r="M383" s="170">
        <f>+SUM($C162:L162)*'2.2.3.1.TasasDeprec'!$C160</f>
        <v>35400</v>
      </c>
      <c r="N383" s="184">
        <f>+SUM($C162:M162)*'2.2.3.1.TasasDeprec'!$C160</f>
        <v>35400</v>
      </c>
    </row>
    <row r="384" spans="1:14" x14ac:dyDescent="0.2">
      <c r="B384" s="228" t="s">
        <v>546</v>
      </c>
      <c r="C384" s="170"/>
      <c r="D384" s="170">
        <f>+SUM($C163:C163)*'2.2.3.1.TasasDeprec'!$C161</f>
        <v>0</v>
      </c>
      <c r="E384" s="170">
        <f>+SUM($C163:D163)*'2.2.3.1.TasasDeprec'!$C161</f>
        <v>0</v>
      </c>
      <c r="F384" s="170">
        <f>+SUM($C163:E163)*'2.2.3.1.TasasDeprec'!$C161</f>
        <v>0</v>
      </c>
      <c r="G384" s="170">
        <f t="shared" si="43"/>
        <v>176785.71428571429</v>
      </c>
      <c r="H384" s="170">
        <f>+SUM($C163:F163)*'2.2.3.1.TasasDeprec'!$C161</f>
        <v>176785.71428571429</v>
      </c>
      <c r="I384" s="170">
        <f t="shared" si="41"/>
        <v>176785.71428571429</v>
      </c>
      <c r="J384" s="170">
        <f t="shared" si="42"/>
        <v>176785.71428571429</v>
      </c>
      <c r="K384" s="170">
        <f>+SUM($C163:H163)*'2.2.3.1.TasasDeprec'!$C161</f>
        <v>176785.71428571429</v>
      </c>
      <c r="L384" s="170">
        <f>+SUM($C163:K163)*'2.2.3.1.TasasDeprec'!$C161</f>
        <v>176785.71428571429</v>
      </c>
      <c r="M384" s="170">
        <f>+SUM($C163:L163)*'2.2.3.1.TasasDeprec'!$C161</f>
        <v>176785.71428571429</v>
      </c>
      <c r="N384" s="184">
        <f>+SUM($C163:M163)*'2.2.3.1.TasasDeprec'!$C161</f>
        <v>176785.71428571429</v>
      </c>
    </row>
    <row r="385" spans="2:14" x14ac:dyDescent="0.2">
      <c r="B385" s="228" t="s">
        <v>547</v>
      </c>
      <c r="C385" s="170"/>
      <c r="D385" s="170">
        <f>+SUM($C164:C164)*'2.2.3.1.TasasDeprec'!$C162</f>
        <v>0</v>
      </c>
      <c r="E385" s="170">
        <f>+SUM($C164:D164)*'2.2.3.1.TasasDeprec'!$C162</f>
        <v>0</v>
      </c>
      <c r="F385" s="170">
        <f>+SUM($C164:E164)*'2.2.3.1.TasasDeprec'!$C162</f>
        <v>0</v>
      </c>
      <c r="G385" s="170">
        <f t="shared" si="43"/>
        <v>69214.28571428571</v>
      </c>
      <c r="H385" s="170">
        <f>+SUM($C164:F164)*'2.2.3.1.TasasDeprec'!$C162</f>
        <v>69214.28571428571</v>
      </c>
      <c r="I385" s="170">
        <f t="shared" si="41"/>
        <v>69214.28571428571</v>
      </c>
      <c r="J385" s="170">
        <f t="shared" si="42"/>
        <v>69214.28571428571</v>
      </c>
      <c r="K385" s="170">
        <f>+SUM($C164:H164)*'2.2.3.1.TasasDeprec'!$C162</f>
        <v>69214.28571428571</v>
      </c>
      <c r="L385" s="170">
        <f>+SUM($C164:K164)*'2.2.3.1.TasasDeprec'!$C162</f>
        <v>69214.28571428571</v>
      </c>
      <c r="M385" s="170">
        <f>+SUM($C164:L164)*'2.2.3.1.TasasDeprec'!$C162</f>
        <v>69214.28571428571</v>
      </c>
      <c r="N385" s="184">
        <f>+SUM($C164:M164)*'2.2.3.1.TasasDeprec'!$C162</f>
        <v>69214.28571428571</v>
      </c>
    </row>
    <row r="386" spans="2:14" x14ac:dyDescent="0.2">
      <c r="B386" s="228" t="s">
        <v>548</v>
      </c>
      <c r="C386" s="170"/>
      <c r="D386" s="170">
        <f>+SUM($C165:C165)*'2.2.3.1.TasasDeprec'!$C163</f>
        <v>0</v>
      </c>
      <c r="E386" s="170">
        <f>+SUM($C165:D165)*'2.2.3.1.TasasDeprec'!$C163</f>
        <v>0</v>
      </c>
      <c r="F386" s="170">
        <f>+SUM($C165:E165)*'2.2.3.1.TasasDeprec'!$C163</f>
        <v>0</v>
      </c>
      <c r="G386" s="170">
        <f>+H386</f>
        <v>0</v>
      </c>
      <c r="H386" s="170">
        <f>+SUM($C165:F165)*'2.2.3.1.TasasDeprec'!$C163</f>
        <v>0</v>
      </c>
      <c r="I386" s="170">
        <f t="shared" si="41"/>
        <v>0</v>
      </c>
      <c r="J386" s="170">
        <f t="shared" si="42"/>
        <v>58928.571428571428</v>
      </c>
      <c r="K386" s="170">
        <f>+(SUM($C165:H165)-$G$165)*'2.2.3.1.TasasDeprec'!$C163</f>
        <v>58928.571428571428</v>
      </c>
      <c r="L386" s="170">
        <f>+(SUM($C165:K165)-$G$165-$I$165)*'2.2.3.1.TasasDeprec'!$C163</f>
        <v>58928.571428571428</v>
      </c>
      <c r="M386" s="170">
        <f>+(SUM($C165:L165)-$G$165-$I$165)*'2.2.3.1.TasasDeprec'!$C163</f>
        <v>58928.571428571428</v>
      </c>
      <c r="N386" s="170">
        <f>+(SUM($C165:M165)-$G$165-$I$165)*'2.2.3.1.TasasDeprec'!$C163</f>
        <v>58928.571428571428</v>
      </c>
    </row>
    <row r="387" spans="2:14" x14ac:dyDescent="0.2">
      <c r="B387" s="228" t="s">
        <v>549</v>
      </c>
      <c r="C387" s="170"/>
      <c r="D387" s="170">
        <f>+SUM($C166:C166)*'2.2.3.1.TasasDeprec'!$C164</f>
        <v>0</v>
      </c>
      <c r="E387" s="170">
        <f>+SUM($C166:D166)*'2.2.3.1.TasasDeprec'!$C164</f>
        <v>0</v>
      </c>
      <c r="F387" s="170">
        <f>+SUM($C166:E166)*'2.2.3.1.TasasDeprec'!$C164</f>
        <v>0</v>
      </c>
      <c r="G387" s="170">
        <f>+H387</f>
        <v>0</v>
      </c>
      <c r="H387" s="170">
        <f>+SUM($C166:F166)*'2.2.3.1.TasasDeprec'!$C164</f>
        <v>0</v>
      </c>
      <c r="I387" s="170">
        <f t="shared" si="41"/>
        <v>0</v>
      </c>
      <c r="J387" s="170">
        <f t="shared" si="42"/>
        <v>6556.8814285714279</v>
      </c>
      <c r="K387" s="170">
        <f>+(SUM($C166:H166)-$G$166)*'2.2.3.1.TasasDeprec'!$C164</f>
        <v>6556.8814285714279</v>
      </c>
      <c r="L387" s="170">
        <f>+(SUM($C166:K166)-$G$166-$I$166)*'2.2.3.1.TasasDeprec'!$C164</f>
        <v>6556.8814285714298</v>
      </c>
      <c r="M387" s="170">
        <f>+(SUM($C166:L166)-$G$166-$I$166)*'2.2.3.1.TasasDeprec'!$C164</f>
        <v>6556.8814285714298</v>
      </c>
      <c r="N387" s="170">
        <f>+(SUM($C166:M166)-$G$166-$I$166)*'2.2.3.1.TasasDeprec'!$C164</f>
        <v>6556.8814285714298</v>
      </c>
    </row>
    <row r="388" spans="2:14" x14ac:dyDescent="0.2">
      <c r="B388" s="228" t="s">
        <v>550</v>
      </c>
      <c r="C388" s="170"/>
      <c r="D388" s="170">
        <f>+SUM($C167:C167)*'2.2.3.1.TasasDeprec'!$C165</f>
        <v>0</v>
      </c>
      <c r="E388" s="170">
        <f>+SUM($C167:D167)*'2.2.3.1.TasasDeprec'!$C165</f>
        <v>0</v>
      </c>
      <c r="F388" s="170">
        <f>+SUM($C167:E167)*'2.2.3.1.TasasDeprec'!$C165</f>
        <v>0</v>
      </c>
      <c r="G388" s="170">
        <f>+H388</f>
        <v>0</v>
      </c>
      <c r="H388" s="170">
        <f>+SUM($C167:F167)*'2.2.3.1.TasasDeprec'!$C165</f>
        <v>0</v>
      </c>
      <c r="I388" s="170">
        <f t="shared" si="41"/>
        <v>0</v>
      </c>
      <c r="J388" s="170">
        <f t="shared" si="42"/>
        <v>12214.285714285714</v>
      </c>
      <c r="K388" s="170">
        <f>+(SUM($C167:H167)-$G$167)*'2.2.3.1.TasasDeprec'!$C165</f>
        <v>12214.285714285714</v>
      </c>
      <c r="L388" s="170">
        <f>+(SUM($C167:K167)-$G$167-$I$167)*'2.2.3.1.TasasDeprec'!$C165</f>
        <v>12214.285714285714</v>
      </c>
      <c r="M388" s="170">
        <f>+(SUM($C167:L167)-$G$167-$I$167)*'2.2.3.1.TasasDeprec'!$C165</f>
        <v>12214.285714285714</v>
      </c>
      <c r="N388" s="170">
        <f>+(SUM($C167:M167)-$G$167-$I$167)*'2.2.3.1.TasasDeprec'!$C165</f>
        <v>12214.285714285714</v>
      </c>
    </row>
    <row r="389" spans="2:14" x14ac:dyDescent="0.2">
      <c r="B389" s="228" t="s">
        <v>551</v>
      </c>
      <c r="C389" s="170"/>
      <c r="D389" s="170">
        <f>+SUM($C168:C168)*'2.2.3.1.TasasDeprec'!$C166</f>
        <v>0</v>
      </c>
      <c r="E389" s="170">
        <f>+SUM($C168:D168)*'2.2.3.1.TasasDeprec'!$C166</f>
        <v>0</v>
      </c>
      <c r="F389" s="170">
        <f>+SUM($C168:E168)*'2.2.3.1.TasasDeprec'!$C166</f>
        <v>0</v>
      </c>
      <c r="G389" s="170">
        <f>+H389</f>
        <v>0</v>
      </c>
      <c r="H389" s="170">
        <f>+SUM($C168:F168)*'2.2.3.1.TasasDeprec'!$C166</f>
        <v>0</v>
      </c>
      <c r="I389" s="170">
        <f t="shared" si="41"/>
        <v>0</v>
      </c>
      <c r="J389" s="170">
        <f t="shared" si="42"/>
        <v>342600</v>
      </c>
      <c r="K389" s="170">
        <f>+(SUM($C168:H168)-$G$168)*'2.2.3.1.TasasDeprec'!$C166</f>
        <v>342600</v>
      </c>
      <c r="L389" s="170">
        <f>+(SUM($C168:K168)-$G$168-$I$168)*'2.2.3.1.TasasDeprec'!$C166</f>
        <v>342600</v>
      </c>
      <c r="M389" s="170">
        <f>+(SUM($C168:L168)-$G$168-$I$168)*'2.2.3.1.TasasDeprec'!$C166</f>
        <v>342600</v>
      </c>
      <c r="N389" s="170">
        <f>+(SUM($C168:M168)-$G$168-$I$168)*'2.2.3.1.TasasDeprec'!$C166</f>
        <v>342600</v>
      </c>
    </row>
    <row r="390" spans="2:14" x14ac:dyDescent="0.2">
      <c r="B390" s="228" t="s">
        <v>416</v>
      </c>
      <c r="C390" s="170"/>
      <c r="D390" s="170">
        <f>+SUM($C169:C169)*'2.2.3.1.TasasDeprec'!$C167</f>
        <v>0</v>
      </c>
      <c r="E390" s="170">
        <f>+SUM($C169:D169)*'2.2.3.1.TasasDeprec'!$C167</f>
        <v>0</v>
      </c>
      <c r="F390" s="170">
        <f>+SUM($C169:E169)*'2.2.3.1.TasasDeprec'!$C167</f>
        <v>0</v>
      </c>
      <c r="G390" s="170">
        <f>+H390</f>
        <v>0</v>
      </c>
      <c r="H390" s="170">
        <f>+SUM($C169:F169)*'2.2.3.1.TasasDeprec'!$C167</f>
        <v>0</v>
      </c>
      <c r="I390" s="170">
        <f t="shared" si="41"/>
        <v>0</v>
      </c>
      <c r="J390" s="170">
        <f t="shared" si="42"/>
        <v>0</v>
      </c>
      <c r="K390" s="170">
        <f>+SUM($C169:H169)*'2.2.3.1.TasasDeprec'!$C167</f>
        <v>0</v>
      </c>
      <c r="L390" s="170">
        <f>+SUM($C169:K169)*'2.2.3.1.TasasDeprec'!$C167</f>
        <v>1488580.3985714284</v>
      </c>
      <c r="M390" s="170">
        <f>+SUM($C169:L169)*'2.2.3.1.TasasDeprec'!$C167</f>
        <v>1488580.3985714284</v>
      </c>
      <c r="N390" s="184">
        <f>+SUM($C169:M169)*'2.2.3.1.TasasDeprec'!$C167</f>
        <v>1488580.3985714284</v>
      </c>
    </row>
    <row r="391" spans="2:14" x14ac:dyDescent="0.2">
      <c r="B391" s="228" t="s">
        <v>487</v>
      </c>
      <c r="C391" s="170"/>
      <c r="D391" s="170">
        <f>+SUM($C170:C170)*'2.2.3.1.TasasDeprec'!$C168</f>
        <v>0</v>
      </c>
      <c r="E391" s="170">
        <f>+SUM($C170:D170)*'2.2.3.1.TasasDeprec'!$C168</f>
        <v>0</v>
      </c>
      <c r="F391" s="170">
        <f>+SUM($C170:E170)*'2.2.3.1.TasasDeprec'!$C168</f>
        <v>0</v>
      </c>
      <c r="G391" s="170">
        <f t="shared" ref="G391:G393" si="44">+H391</f>
        <v>0</v>
      </c>
      <c r="H391" s="170">
        <f>+SUM($C170:F170)*'2.2.3.1.TasasDeprec'!$C168</f>
        <v>0</v>
      </c>
      <c r="I391" s="170">
        <f t="shared" si="41"/>
        <v>0</v>
      </c>
      <c r="J391" s="170">
        <f t="shared" si="42"/>
        <v>0</v>
      </c>
      <c r="K391" s="170">
        <f>+SUM($C170:H170)*'2.2.3.1.TasasDeprec'!$C168</f>
        <v>0</v>
      </c>
      <c r="L391" s="170">
        <f>+SUM($C170:K170)*'2.2.3.1.TasasDeprec'!$C168</f>
        <v>42857.142857142855</v>
      </c>
      <c r="M391" s="170">
        <f>+SUM($C170:L170)*'2.2.3.1.TasasDeprec'!$C168</f>
        <v>42857.142857142855</v>
      </c>
      <c r="N391" s="184">
        <f>+SUM($C170:M170)*'2.2.3.1.TasasDeprec'!$C168</f>
        <v>42857.142857142855</v>
      </c>
    </row>
    <row r="392" spans="2:14" x14ac:dyDescent="0.2">
      <c r="B392" s="228" t="s">
        <v>552</v>
      </c>
      <c r="C392" s="170"/>
      <c r="D392" s="170">
        <f>+SUM($C171:C171)*'2.2.3.1.TasasDeprec'!$C169</f>
        <v>0</v>
      </c>
      <c r="E392" s="170">
        <f>+SUM($C171:D171)*'2.2.3.1.TasasDeprec'!$C169</f>
        <v>0</v>
      </c>
      <c r="F392" s="170">
        <f>+SUM($C171:E171)*'2.2.3.1.TasasDeprec'!$C169</f>
        <v>0</v>
      </c>
      <c r="G392" s="170">
        <f t="shared" si="44"/>
        <v>0</v>
      </c>
      <c r="H392" s="170">
        <f>+SUM($C171:F171)*'2.2.3.1.TasasDeprec'!$C169</f>
        <v>0</v>
      </c>
      <c r="I392" s="170">
        <f t="shared" si="41"/>
        <v>0</v>
      </c>
      <c r="J392" s="170">
        <f t="shared" si="42"/>
        <v>1920000</v>
      </c>
      <c r="K392" s="170">
        <f>+SUM($C171:H171)*'2.2.3.1.TasasDeprec'!$C169</f>
        <v>1920000</v>
      </c>
      <c r="L392" s="170">
        <f>+(SUM($C171:K171)-$I$171)*'2.2.3.1.TasasDeprec'!$C169</f>
        <v>1920000</v>
      </c>
      <c r="M392" s="170">
        <f>+(SUM($C171:L171)-$I$171)*'2.2.3.1.TasasDeprec'!$C169</f>
        <v>1920000</v>
      </c>
      <c r="N392" s="170">
        <f>+(SUM($C171:M171)-$I$171)*'2.2.3.1.TasasDeprec'!$C169</f>
        <v>1920000</v>
      </c>
    </row>
    <row r="393" spans="2:14" x14ac:dyDescent="0.2">
      <c r="B393" s="228" t="s">
        <v>553</v>
      </c>
      <c r="C393" s="170"/>
      <c r="D393" s="170">
        <f>+SUM($C172:C172)*'2.2.3.1.TasasDeprec'!$C170</f>
        <v>0</v>
      </c>
      <c r="E393" s="170">
        <f>+SUM($C172:D172)*'2.2.3.1.TasasDeprec'!$C170</f>
        <v>0</v>
      </c>
      <c r="F393" s="170">
        <f>+SUM($C172:E172)*'2.2.3.1.TasasDeprec'!$C170</f>
        <v>0</v>
      </c>
      <c r="G393" s="170">
        <f t="shared" si="44"/>
        <v>0</v>
      </c>
      <c r="H393" s="170">
        <f>+SUM($C172:F172)*'2.2.3.1.TasasDeprec'!$C170</f>
        <v>0</v>
      </c>
      <c r="I393" s="170">
        <f t="shared" si="41"/>
        <v>0</v>
      </c>
      <c r="J393" s="170">
        <f t="shared" si="42"/>
        <v>1458094.96</v>
      </c>
      <c r="K393" s="170">
        <f>+SUM($C172:H172)*'2.2.3.1.TasasDeprec'!$C170</f>
        <v>1458094.96</v>
      </c>
      <c r="L393" s="170">
        <f>+(SUM($C172:K172)-$I$172)*'2.2.3.1.TasasDeprec'!$C170</f>
        <v>1458094.96</v>
      </c>
      <c r="M393" s="170">
        <f>+(SUM($C172:L172)-$I$172)*'2.2.3.1.TasasDeprec'!$C170</f>
        <v>1458094.96</v>
      </c>
      <c r="N393" s="170">
        <f>+(SUM($C172:M172)-$I$172)*'2.2.3.1.TasasDeprec'!$C170</f>
        <v>1458094.96</v>
      </c>
    </row>
    <row r="394" spans="2:14" x14ac:dyDescent="0.2">
      <c r="B394" s="225" t="s">
        <v>320</v>
      </c>
      <c r="C394" s="170"/>
      <c r="D394" s="170"/>
      <c r="E394" s="170"/>
      <c r="F394" s="170"/>
      <c r="G394" s="170"/>
      <c r="H394" s="170"/>
      <c r="I394" s="170"/>
      <c r="J394" s="170"/>
      <c r="K394" s="170"/>
      <c r="L394" s="170"/>
      <c r="M394" s="170"/>
      <c r="N394" s="184"/>
    </row>
    <row r="395" spans="2:14" x14ac:dyDescent="0.2">
      <c r="B395" s="227" t="s">
        <v>315</v>
      </c>
      <c r="C395" s="170"/>
      <c r="D395" s="170"/>
      <c r="E395" s="170"/>
      <c r="F395" s="170"/>
      <c r="G395" s="170"/>
      <c r="H395" s="170"/>
      <c r="I395" s="170"/>
      <c r="J395" s="170"/>
      <c r="K395" s="170"/>
      <c r="L395" s="170"/>
      <c r="M395" s="170"/>
      <c r="N395" s="184"/>
    </row>
    <row r="396" spans="2:14" x14ac:dyDescent="0.2">
      <c r="B396" s="228" t="s">
        <v>417</v>
      </c>
      <c r="C396" s="170"/>
      <c r="D396" s="170">
        <f>+SUM($C175:C175)*'2.2.3.1.TasasDeprec'!$C173</f>
        <v>0</v>
      </c>
      <c r="E396" s="170">
        <f>+SUM($C175:D175)*'2.2.3.1.TasasDeprec'!$C173</f>
        <v>0</v>
      </c>
      <c r="F396" s="170">
        <f>+SUM($C175:E175)*'2.2.3.1.TasasDeprec'!$C173</f>
        <v>0</v>
      </c>
      <c r="G396" s="170">
        <f>+H396</f>
        <v>0</v>
      </c>
      <c r="H396" s="170">
        <f>+SUM($C175:F175)*'2.2.3.1.TasasDeprec'!$C173</f>
        <v>0</v>
      </c>
      <c r="I396" s="170">
        <f t="shared" si="41"/>
        <v>0</v>
      </c>
      <c r="J396" s="170">
        <f t="shared" si="42"/>
        <v>0</v>
      </c>
      <c r="K396" s="170">
        <f>+SUM($C175:H175)*'2.2.3.1.TasasDeprec'!$C173</f>
        <v>0</v>
      </c>
      <c r="L396" s="170">
        <f>+SUM($C175:K175)*'2.2.3.1.TasasDeprec'!$C173</f>
        <v>0</v>
      </c>
      <c r="M396" s="170">
        <f>+SUM($C175:L175)*'2.2.3.1.TasasDeprec'!$C173</f>
        <v>0</v>
      </c>
      <c r="N396" s="184">
        <f>+SUM($C175:M175)*'2.2.3.1.TasasDeprec'!$C173</f>
        <v>37799.939987562189</v>
      </c>
    </row>
    <row r="397" spans="2:14" x14ac:dyDescent="0.2">
      <c r="B397" s="227" t="s">
        <v>317</v>
      </c>
      <c r="C397" s="170"/>
      <c r="D397" s="170"/>
      <c r="E397" s="170"/>
      <c r="F397" s="170"/>
      <c r="G397" s="170"/>
      <c r="H397" s="170"/>
      <c r="I397" s="170"/>
      <c r="J397" s="170"/>
      <c r="K397" s="170"/>
      <c r="L397" s="170"/>
      <c r="M397" s="170"/>
      <c r="N397" s="184"/>
    </row>
    <row r="398" spans="2:14" x14ac:dyDescent="0.2">
      <c r="B398" s="228" t="s">
        <v>554</v>
      </c>
      <c r="C398" s="170"/>
      <c r="D398" s="170">
        <f>+SUM($C177:C177)*'2.2.3.1.TasasDeprec'!$C175</f>
        <v>0</v>
      </c>
      <c r="E398" s="170">
        <f>+SUM($C177:D177)*'2.2.3.1.TasasDeprec'!$C175</f>
        <v>0</v>
      </c>
      <c r="F398" s="170">
        <f>+SUM($C177:E177)*'2.2.3.1.TasasDeprec'!$C175</f>
        <v>0</v>
      </c>
      <c r="G398" s="170">
        <f>+H398</f>
        <v>0</v>
      </c>
      <c r="H398" s="170">
        <f>+SUM($C177:F177)*'2.2.3.1.TasasDeprec'!$C175</f>
        <v>0</v>
      </c>
      <c r="I398" s="170">
        <f t="shared" si="41"/>
        <v>0</v>
      </c>
      <c r="J398" s="170">
        <f t="shared" si="42"/>
        <v>0</v>
      </c>
      <c r="K398" s="170">
        <f>+SUM($C177:H177)*'2.2.3.1.TasasDeprec'!$C175</f>
        <v>0</v>
      </c>
      <c r="L398" s="170">
        <f>+SUM($C177:K177)*'2.2.3.1.TasasDeprec'!$C175</f>
        <v>0</v>
      </c>
      <c r="M398" s="170">
        <f>+SUM($C177:L177)*'2.2.3.1.TasasDeprec'!$C175</f>
        <v>79428.57142857142</v>
      </c>
      <c r="N398" s="184">
        <f>+SUM($C177:M177)*'2.2.3.1.TasasDeprec'!$C175</f>
        <v>79428.57142857142</v>
      </c>
    </row>
    <row r="399" spans="2:14" x14ac:dyDescent="0.2">
      <c r="B399" s="228" t="s">
        <v>555</v>
      </c>
      <c r="C399" s="170"/>
      <c r="D399" s="170">
        <f>+SUM($C178:C178)*'2.2.3.1.TasasDeprec'!$C176</f>
        <v>0</v>
      </c>
      <c r="E399" s="170">
        <f>+SUM($C178:D178)*'2.2.3.1.TasasDeprec'!$C176</f>
        <v>0</v>
      </c>
      <c r="F399" s="170">
        <f>+SUM($C178:E178)*'2.2.3.1.TasasDeprec'!$C176</f>
        <v>0</v>
      </c>
      <c r="G399" s="170">
        <f t="shared" ref="G399:G417" si="45">+H399</f>
        <v>0</v>
      </c>
      <c r="H399" s="170">
        <f>+SUM($C178:F178)*'2.2.3.1.TasasDeprec'!$C176</f>
        <v>0</v>
      </c>
      <c r="I399" s="170">
        <f t="shared" si="41"/>
        <v>0</v>
      </c>
      <c r="J399" s="170">
        <f t="shared" si="42"/>
        <v>0</v>
      </c>
      <c r="K399" s="170">
        <f>+SUM($C178:H178)*'2.2.3.1.TasasDeprec'!$C176</f>
        <v>0</v>
      </c>
      <c r="L399" s="170">
        <f>+SUM($C178:K178)*'2.2.3.1.TasasDeprec'!$C176</f>
        <v>0</v>
      </c>
      <c r="M399" s="170">
        <f>+SUM($C178:L178)*'2.2.3.1.TasasDeprec'!$C176</f>
        <v>103714.28571428571</v>
      </c>
      <c r="N399" s="184">
        <f>+SUM($C178:M178)*'2.2.3.1.TasasDeprec'!$C176</f>
        <v>103714.28571428571</v>
      </c>
    </row>
    <row r="400" spans="2:14" x14ac:dyDescent="0.2">
      <c r="B400" s="228" t="s">
        <v>556</v>
      </c>
      <c r="C400" s="170"/>
      <c r="D400" s="170">
        <f>+SUM($C179:C179)*'2.2.3.1.TasasDeprec'!$C177</f>
        <v>0</v>
      </c>
      <c r="E400" s="170">
        <f>+SUM($C179:D179)*'2.2.3.1.TasasDeprec'!$C177</f>
        <v>0</v>
      </c>
      <c r="F400" s="170">
        <f>+SUM($C179:E179)*'2.2.3.1.TasasDeprec'!$C177</f>
        <v>0</v>
      </c>
      <c r="G400" s="170">
        <f t="shared" si="45"/>
        <v>0</v>
      </c>
      <c r="H400" s="170">
        <f>+SUM($C179:F179)*'2.2.3.1.TasasDeprec'!$C177</f>
        <v>0</v>
      </c>
      <c r="I400" s="170">
        <f t="shared" si="41"/>
        <v>0</v>
      </c>
      <c r="J400" s="170">
        <f t="shared" si="42"/>
        <v>0</v>
      </c>
      <c r="K400" s="170">
        <f>+SUM($C179:H179)*'2.2.3.1.TasasDeprec'!$C177</f>
        <v>0</v>
      </c>
      <c r="L400" s="170">
        <f>+SUM($C179:K179)*'2.2.3.1.TasasDeprec'!$C177</f>
        <v>0</v>
      </c>
      <c r="M400" s="170">
        <f>+SUM($C179:L179)*'2.2.3.1.TasasDeprec'!$C177</f>
        <v>23571.428571428569</v>
      </c>
      <c r="N400" s="184">
        <f>+SUM($C179:M179)*'2.2.3.1.TasasDeprec'!$C177</f>
        <v>23571.428571428569</v>
      </c>
    </row>
    <row r="401" spans="2:14" x14ac:dyDescent="0.2">
      <c r="B401" s="228" t="s">
        <v>557</v>
      </c>
      <c r="C401" s="170"/>
      <c r="D401" s="170">
        <f>+SUM($C180:C180)*'2.2.3.1.TasasDeprec'!$C178</f>
        <v>0</v>
      </c>
      <c r="E401" s="170">
        <f>+SUM($C180:D180)*'2.2.3.1.TasasDeprec'!$C178</f>
        <v>0</v>
      </c>
      <c r="F401" s="170">
        <f>+SUM($C180:E180)*'2.2.3.1.TasasDeprec'!$C178</f>
        <v>0</v>
      </c>
      <c r="G401" s="170">
        <f t="shared" si="45"/>
        <v>0</v>
      </c>
      <c r="H401" s="170">
        <f>+SUM($C180:F180)*'2.2.3.1.TasasDeprec'!$C178</f>
        <v>0</v>
      </c>
      <c r="I401" s="170">
        <f t="shared" si="41"/>
        <v>0</v>
      </c>
      <c r="J401" s="170">
        <f t="shared" si="42"/>
        <v>0</v>
      </c>
      <c r="K401" s="170">
        <f>+SUM($C180:H180)*'2.2.3.1.TasasDeprec'!$C178</f>
        <v>0</v>
      </c>
      <c r="L401" s="170">
        <f>+SUM($C180:K180)*'2.2.3.1.TasasDeprec'!$C178</f>
        <v>0</v>
      </c>
      <c r="M401" s="170">
        <f>+SUM($C180:L180)*'2.2.3.1.TasasDeprec'!$C178</f>
        <v>20142.857142857141</v>
      </c>
      <c r="N401" s="184">
        <f>+SUM($C180:M180)*'2.2.3.1.TasasDeprec'!$C178</f>
        <v>20142.857142857141</v>
      </c>
    </row>
    <row r="402" spans="2:14" x14ac:dyDescent="0.2">
      <c r="B402" s="228" t="s">
        <v>558</v>
      </c>
      <c r="C402" s="170"/>
      <c r="D402" s="170">
        <f>+SUM($C181:C181)*'2.2.3.1.TasasDeprec'!$C179</f>
        <v>0</v>
      </c>
      <c r="E402" s="170">
        <f>+SUM($C181:D181)*'2.2.3.1.TasasDeprec'!$C179</f>
        <v>0</v>
      </c>
      <c r="F402" s="170">
        <f>+SUM($C181:E181)*'2.2.3.1.TasasDeprec'!$C179</f>
        <v>0</v>
      </c>
      <c r="G402" s="170">
        <f t="shared" si="45"/>
        <v>0</v>
      </c>
      <c r="H402" s="170">
        <f>+SUM($C181:F181)*'2.2.3.1.TasasDeprec'!$C179</f>
        <v>0</v>
      </c>
      <c r="I402" s="170">
        <f t="shared" si="41"/>
        <v>0</v>
      </c>
      <c r="J402" s="170">
        <f t="shared" si="42"/>
        <v>0</v>
      </c>
      <c r="K402" s="170">
        <f>+SUM($C181:H181)*'2.2.3.1.TasasDeprec'!$C179</f>
        <v>0</v>
      </c>
      <c r="L402" s="170">
        <f>+SUM($C181:K181)*'2.2.3.1.TasasDeprec'!$C179</f>
        <v>0</v>
      </c>
      <c r="M402" s="170">
        <f>+SUM($C181:L181)*'2.2.3.1.TasasDeprec'!$C179</f>
        <v>254000</v>
      </c>
      <c r="N402" s="184">
        <f>+SUM($C181:M181)*'2.2.3.1.TasasDeprec'!$C179</f>
        <v>254000</v>
      </c>
    </row>
    <row r="403" spans="2:14" x14ac:dyDescent="0.2">
      <c r="B403" s="228" t="s">
        <v>321</v>
      </c>
      <c r="C403" s="170"/>
      <c r="D403" s="170">
        <f>+SUM($C182:C182)*'2.2.3.1.TasasDeprec'!$C180</f>
        <v>0</v>
      </c>
      <c r="E403" s="170">
        <f>+SUM($C182:D182)*'2.2.3.1.TasasDeprec'!$C180</f>
        <v>0</v>
      </c>
      <c r="F403" s="170">
        <f>+SUM($C182:E182)*'2.2.3.1.TasasDeprec'!$C180</f>
        <v>0</v>
      </c>
      <c r="G403" s="170">
        <f t="shared" si="45"/>
        <v>0</v>
      </c>
      <c r="H403" s="170">
        <f>+SUM($C182:F182)*'2.2.3.1.TasasDeprec'!$C180</f>
        <v>0</v>
      </c>
      <c r="I403" s="170">
        <f t="shared" si="41"/>
        <v>0</v>
      </c>
      <c r="J403" s="170">
        <f t="shared" si="42"/>
        <v>0</v>
      </c>
      <c r="K403" s="170">
        <f>+SUM($C182:H182)*'2.2.3.1.TasasDeprec'!$C180</f>
        <v>0</v>
      </c>
      <c r="L403" s="170">
        <f>+SUM($C182:K182)*'2.2.3.1.TasasDeprec'!$C180</f>
        <v>0</v>
      </c>
      <c r="M403" s="170">
        <f>+SUM($C182:L182)*'2.2.3.1.TasasDeprec'!$C180</f>
        <v>117714.28571428571</v>
      </c>
      <c r="N403" s="184">
        <f>+SUM($C182:M182)*'2.2.3.1.TasasDeprec'!$C180</f>
        <v>117714.28571428571</v>
      </c>
    </row>
    <row r="404" spans="2:14" x14ac:dyDescent="0.2">
      <c r="B404" s="228" t="s">
        <v>559</v>
      </c>
      <c r="C404" s="170"/>
      <c r="D404" s="170">
        <f>+SUM($C183:C183)*'2.2.3.1.TasasDeprec'!$C181</f>
        <v>0</v>
      </c>
      <c r="E404" s="170">
        <f>+SUM($C183:D183)*'2.2.3.1.TasasDeprec'!$C181</f>
        <v>0</v>
      </c>
      <c r="F404" s="170">
        <f>+SUM($C183:E183)*'2.2.3.1.TasasDeprec'!$C181</f>
        <v>0</v>
      </c>
      <c r="G404" s="170">
        <f t="shared" si="45"/>
        <v>0</v>
      </c>
      <c r="H404" s="170">
        <f>+SUM($C183:F183)*'2.2.3.1.TasasDeprec'!$C181</f>
        <v>0</v>
      </c>
      <c r="I404" s="170">
        <f t="shared" si="41"/>
        <v>0</v>
      </c>
      <c r="J404" s="170">
        <f t="shared" si="42"/>
        <v>0</v>
      </c>
      <c r="K404" s="170">
        <f>+SUM($C183:H183)*'2.2.3.1.TasasDeprec'!$C181</f>
        <v>0</v>
      </c>
      <c r="L404" s="170">
        <f>+SUM($C183:K183)*'2.2.3.1.TasasDeprec'!$C181</f>
        <v>0</v>
      </c>
      <c r="M404" s="170">
        <f>+SUM($C183:L183)*'2.2.3.1.TasasDeprec'!$C181</f>
        <v>118857.14285714286</v>
      </c>
      <c r="N404" s="184">
        <f>+SUM($C183:M183)*'2.2.3.1.TasasDeprec'!$C181</f>
        <v>118857.14285714286</v>
      </c>
    </row>
    <row r="405" spans="2:14" x14ac:dyDescent="0.2">
      <c r="B405" s="228" t="s">
        <v>560</v>
      </c>
      <c r="C405" s="170"/>
      <c r="D405" s="170">
        <f>+SUM($C184:C184)*'2.2.3.1.TasasDeprec'!$C182</f>
        <v>0</v>
      </c>
      <c r="E405" s="170">
        <f>+SUM($C184:D184)*'2.2.3.1.TasasDeprec'!$C182</f>
        <v>0</v>
      </c>
      <c r="F405" s="170">
        <f>+SUM($C184:E184)*'2.2.3.1.TasasDeprec'!$C182</f>
        <v>0</v>
      </c>
      <c r="G405" s="170">
        <f t="shared" si="45"/>
        <v>0</v>
      </c>
      <c r="H405" s="170">
        <f>+SUM($C184:F184)*'2.2.3.1.TasasDeprec'!$C182</f>
        <v>0</v>
      </c>
      <c r="I405" s="170">
        <f t="shared" si="41"/>
        <v>0</v>
      </c>
      <c r="J405" s="170">
        <f t="shared" si="42"/>
        <v>0</v>
      </c>
      <c r="K405" s="170">
        <f>+SUM($C184:H184)*'2.2.3.1.TasasDeprec'!$C182</f>
        <v>0</v>
      </c>
      <c r="L405" s="170">
        <f>+SUM($C184:K184)*'2.2.3.1.TasasDeprec'!$C182</f>
        <v>0</v>
      </c>
      <c r="M405" s="170">
        <f>+SUM($C184:L184)*'2.2.3.1.TasasDeprec'!$C182</f>
        <v>445714.28571428568</v>
      </c>
      <c r="N405" s="184">
        <f>+SUM($C184:M184)*'2.2.3.1.TasasDeprec'!$C182</f>
        <v>445714.28571428568</v>
      </c>
    </row>
    <row r="406" spans="2:14" x14ac:dyDescent="0.2">
      <c r="B406" s="228" t="s">
        <v>559</v>
      </c>
      <c r="C406" s="170"/>
      <c r="D406" s="170">
        <f>+SUM($C185:C185)*'2.2.3.1.TasasDeprec'!$C183</f>
        <v>0</v>
      </c>
      <c r="E406" s="170">
        <f>+SUM($C185:D185)*'2.2.3.1.TasasDeprec'!$C183</f>
        <v>0</v>
      </c>
      <c r="F406" s="170">
        <f>+SUM($C185:E185)*'2.2.3.1.TasasDeprec'!$C183</f>
        <v>0</v>
      </c>
      <c r="G406" s="170">
        <f t="shared" si="45"/>
        <v>0</v>
      </c>
      <c r="H406" s="170">
        <f>+SUM($C185:F185)*'2.2.3.1.TasasDeprec'!$C183</f>
        <v>0</v>
      </c>
      <c r="I406" s="170">
        <f t="shared" si="41"/>
        <v>0</v>
      </c>
      <c r="J406" s="170">
        <f t="shared" si="42"/>
        <v>0</v>
      </c>
      <c r="K406" s="170">
        <f>+SUM($C185:H185)*'2.2.3.1.TasasDeprec'!$C183</f>
        <v>0</v>
      </c>
      <c r="L406" s="170">
        <f>+SUM($C185:K185)*'2.2.3.1.TasasDeprec'!$C183</f>
        <v>0</v>
      </c>
      <c r="M406" s="170">
        <f>+SUM($C185:L185)*'2.2.3.1.TasasDeprec'!$C183</f>
        <v>118857.14285714286</v>
      </c>
      <c r="N406" s="184">
        <f>+SUM($C185:M185)*'2.2.3.1.TasasDeprec'!$C183</f>
        <v>118857.14285714286</v>
      </c>
    </row>
    <row r="407" spans="2:14" x14ac:dyDescent="0.2">
      <c r="B407" s="228" t="s">
        <v>556</v>
      </c>
      <c r="C407" s="170"/>
      <c r="D407" s="170">
        <f>+SUM($C186:C186)*'2.2.3.1.TasasDeprec'!$C184</f>
        <v>0</v>
      </c>
      <c r="E407" s="170">
        <f>+SUM($C186:D186)*'2.2.3.1.TasasDeprec'!$C184</f>
        <v>0</v>
      </c>
      <c r="F407" s="170">
        <f>+SUM($C186:E186)*'2.2.3.1.TasasDeprec'!$C184</f>
        <v>0</v>
      </c>
      <c r="G407" s="170">
        <f t="shared" si="45"/>
        <v>0</v>
      </c>
      <c r="H407" s="170">
        <f>+SUM($C186:F186)*'2.2.3.1.TasasDeprec'!$C184</f>
        <v>0</v>
      </c>
      <c r="I407" s="170">
        <f t="shared" si="41"/>
        <v>0</v>
      </c>
      <c r="J407" s="170">
        <f t="shared" si="42"/>
        <v>0</v>
      </c>
      <c r="K407" s="170">
        <f>+SUM($C186:H186)*'2.2.3.1.TasasDeprec'!$C184</f>
        <v>0</v>
      </c>
      <c r="L407" s="170">
        <f>+SUM($C186:K186)*'2.2.3.1.TasasDeprec'!$C184</f>
        <v>0</v>
      </c>
      <c r="M407" s="170">
        <f>+SUM($C186:L186)*'2.2.3.1.TasasDeprec'!$C184</f>
        <v>23571.428571428569</v>
      </c>
      <c r="N407" s="184">
        <f>+SUM($C186:M186)*'2.2.3.1.TasasDeprec'!$C184</f>
        <v>23571.428571428569</v>
      </c>
    </row>
    <row r="408" spans="2:14" x14ac:dyDescent="0.2">
      <c r="B408" s="228" t="s">
        <v>561</v>
      </c>
      <c r="C408" s="170"/>
      <c r="D408" s="170">
        <f>+SUM($C187:C187)*'2.2.3.1.TasasDeprec'!$C185</f>
        <v>0</v>
      </c>
      <c r="E408" s="170">
        <f>+SUM($C187:D187)*'2.2.3.1.TasasDeprec'!$C185</f>
        <v>0</v>
      </c>
      <c r="F408" s="170">
        <f>+SUM($C187:E187)*'2.2.3.1.TasasDeprec'!$C185</f>
        <v>0</v>
      </c>
      <c r="G408" s="170">
        <f t="shared" si="45"/>
        <v>0</v>
      </c>
      <c r="H408" s="170">
        <f>+SUM($C187:F187)*'2.2.3.1.TasasDeprec'!$C185</f>
        <v>0</v>
      </c>
      <c r="I408" s="170">
        <f t="shared" si="41"/>
        <v>0</v>
      </c>
      <c r="J408" s="170">
        <f t="shared" si="42"/>
        <v>0</v>
      </c>
      <c r="K408" s="170">
        <f>+SUM($C187:H187)*'2.2.3.1.TasasDeprec'!$C185</f>
        <v>0</v>
      </c>
      <c r="L408" s="170">
        <f>+SUM($C187:K187)*'2.2.3.1.TasasDeprec'!$C185</f>
        <v>0</v>
      </c>
      <c r="M408" s="170">
        <f>+SUM($C187:L187)*'2.2.3.1.TasasDeprec'!$C185</f>
        <v>82857.142857142855</v>
      </c>
      <c r="N408" s="184">
        <f>+SUM($C187:M187)*'2.2.3.1.TasasDeprec'!$C185</f>
        <v>82857.142857142855</v>
      </c>
    </row>
    <row r="409" spans="2:14" x14ac:dyDescent="0.2">
      <c r="B409" s="228" t="s">
        <v>418</v>
      </c>
      <c r="C409" s="170"/>
      <c r="D409" s="170">
        <f>+SUM($C188:C188)*'2.2.3.1.TasasDeprec'!$C186</f>
        <v>0</v>
      </c>
      <c r="E409" s="170">
        <f>+SUM($C188:D188)*'2.2.3.1.TasasDeprec'!$C186</f>
        <v>0</v>
      </c>
      <c r="F409" s="170">
        <f>+SUM($C188:E188)*'2.2.3.1.TasasDeprec'!$C186</f>
        <v>0</v>
      </c>
      <c r="G409" s="170">
        <f t="shared" si="45"/>
        <v>0</v>
      </c>
      <c r="H409" s="170">
        <f>+SUM($C188:F188)*'2.2.3.1.TasasDeprec'!$C186</f>
        <v>0</v>
      </c>
      <c r="I409" s="170">
        <f t="shared" si="41"/>
        <v>0</v>
      </c>
      <c r="J409" s="170">
        <f t="shared" si="42"/>
        <v>0</v>
      </c>
      <c r="K409" s="170">
        <f>+SUM($C188:H188)*'2.2.3.1.TasasDeprec'!$C186</f>
        <v>0</v>
      </c>
      <c r="L409" s="170">
        <f>+SUM($C188:K188)*'2.2.3.1.TasasDeprec'!$C186</f>
        <v>0</v>
      </c>
      <c r="M409" s="170">
        <f>+SUM($C188:L188)*'2.2.3.1.TasasDeprec'!$C186</f>
        <v>24428.571428571428</v>
      </c>
      <c r="N409" s="184">
        <f>+SUM($C188:M188)*'2.2.3.1.TasasDeprec'!$C186</f>
        <v>24428.571428571428</v>
      </c>
    </row>
    <row r="410" spans="2:14" x14ac:dyDescent="0.2">
      <c r="B410" s="228" t="s">
        <v>562</v>
      </c>
      <c r="C410" s="170"/>
      <c r="D410" s="170">
        <f>+SUM($C189:C189)*'2.2.3.1.TasasDeprec'!$C187</f>
        <v>0</v>
      </c>
      <c r="E410" s="170">
        <f>+SUM($C189:D189)*'2.2.3.1.TasasDeprec'!$C187</f>
        <v>0</v>
      </c>
      <c r="F410" s="170">
        <f>+SUM($C189:E189)*'2.2.3.1.TasasDeprec'!$C187</f>
        <v>0</v>
      </c>
      <c r="G410" s="170">
        <f t="shared" si="45"/>
        <v>0</v>
      </c>
      <c r="H410" s="170">
        <f>+SUM($C189:F189)*'2.2.3.1.TasasDeprec'!$C187</f>
        <v>0</v>
      </c>
      <c r="I410" s="170">
        <f t="shared" ref="I410:I441" si="46">+H410</f>
        <v>0</v>
      </c>
      <c r="J410" s="170">
        <f t="shared" ref="J410:J441" si="47">+K410</f>
        <v>0</v>
      </c>
      <c r="K410" s="170">
        <f>+SUM($C189:H189)*'2.2.3.1.TasasDeprec'!$C187</f>
        <v>0</v>
      </c>
      <c r="L410" s="170">
        <f>+SUM($C189:K189)*'2.2.3.1.TasasDeprec'!$C187</f>
        <v>0</v>
      </c>
      <c r="M410" s="170">
        <f>+SUM($C189:L189)*'2.2.3.1.TasasDeprec'!$C187</f>
        <v>51428.571428571428</v>
      </c>
      <c r="N410" s="184">
        <f>+SUM($C189:M189)*'2.2.3.1.TasasDeprec'!$C187</f>
        <v>51428.571428571428</v>
      </c>
    </row>
    <row r="411" spans="2:14" x14ac:dyDescent="0.2">
      <c r="B411" s="228" t="s">
        <v>563</v>
      </c>
      <c r="C411" s="170"/>
      <c r="D411" s="170">
        <f>+SUM($C190:C190)*'2.2.3.1.TasasDeprec'!$C188</f>
        <v>0</v>
      </c>
      <c r="E411" s="170">
        <f>+SUM($C190:D190)*'2.2.3.1.TasasDeprec'!$C188</f>
        <v>0</v>
      </c>
      <c r="F411" s="170">
        <f>+SUM($C190:E190)*'2.2.3.1.TasasDeprec'!$C188</f>
        <v>0</v>
      </c>
      <c r="G411" s="170">
        <f t="shared" si="45"/>
        <v>0</v>
      </c>
      <c r="H411" s="170">
        <f>+SUM($C190:F190)*'2.2.3.1.TasasDeprec'!$C188</f>
        <v>0</v>
      </c>
      <c r="I411" s="170">
        <f t="shared" si="46"/>
        <v>0</v>
      </c>
      <c r="J411" s="170">
        <f t="shared" si="47"/>
        <v>0</v>
      </c>
      <c r="K411" s="170">
        <f>+SUM($C190:H190)*'2.2.3.1.TasasDeprec'!$C188</f>
        <v>0</v>
      </c>
      <c r="L411" s="170">
        <f>+SUM($C190:K190)*'2.2.3.1.TasasDeprec'!$C188</f>
        <v>0</v>
      </c>
      <c r="M411" s="170">
        <f>+SUM($C190:L190)*'2.2.3.1.TasasDeprec'!$C188</f>
        <v>0</v>
      </c>
      <c r="N411" s="184">
        <f>+SUM($C190:M190)*'2.2.3.1.TasasDeprec'!$C188</f>
        <v>76803.48258706466</v>
      </c>
    </row>
    <row r="412" spans="2:14" x14ac:dyDescent="0.2">
      <c r="B412" s="228" t="s">
        <v>564</v>
      </c>
      <c r="C412" s="170"/>
      <c r="D412" s="170">
        <f>+SUM($C191:C191)*'2.2.3.1.TasasDeprec'!$C189</f>
        <v>0</v>
      </c>
      <c r="E412" s="170">
        <f>+SUM($C191:D191)*'2.2.3.1.TasasDeprec'!$C189</f>
        <v>0</v>
      </c>
      <c r="F412" s="170">
        <f>+SUM($C191:E191)*'2.2.3.1.TasasDeprec'!$C189</f>
        <v>0</v>
      </c>
      <c r="G412" s="170">
        <f t="shared" si="45"/>
        <v>0</v>
      </c>
      <c r="H412" s="170">
        <f>+SUM($C191:F191)*'2.2.3.1.TasasDeprec'!$C189</f>
        <v>0</v>
      </c>
      <c r="I412" s="170">
        <f t="shared" si="46"/>
        <v>0</v>
      </c>
      <c r="J412" s="170">
        <f t="shared" si="47"/>
        <v>0</v>
      </c>
      <c r="K412" s="170">
        <f>+SUM($C191:H191)*'2.2.3.1.TasasDeprec'!$C189</f>
        <v>0</v>
      </c>
      <c r="L412" s="170">
        <f>+SUM($C191:K191)*'2.2.3.1.TasasDeprec'!$C189</f>
        <v>0</v>
      </c>
      <c r="M412" s="170">
        <f>+SUM($C191:L191)*'2.2.3.1.TasasDeprec'!$C189</f>
        <v>0</v>
      </c>
      <c r="N412" s="184">
        <f>+SUM($C191:M191)*'2.2.3.1.TasasDeprec'!$C189</f>
        <v>5714.2857142857138</v>
      </c>
    </row>
    <row r="413" spans="2:14" x14ac:dyDescent="0.2">
      <c r="B413" s="227" t="s">
        <v>319</v>
      </c>
      <c r="C413" s="170"/>
      <c r="D413" s="170"/>
      <c r="E413" s="170"/>
      <c r="F413" s="170"/>
      <c r="G413" s="170"/>
      <c r="H413" s="170"/>
      <c r="I413" s="170"/>
      <c r="J413" s="170"/>
      <c r="K413" s="170"/>
      <c r="L413" s="170"/>
      <c r="M413" s="170"/>
      <c r="N413" s="184"/>
    </row>
    <row r="414" spans="2:14" x14ac:dyDescent="0.2">
      <c r="B414" s="228" t="s">
        <v>322</v>
      </c>
      <c r="C414" s="170"/>
      <c r="D414" s="170">
        <f>+SUM($C193:C193)*'2.2.3.1.TasasDeprec'!$C191</f>
        <v>0</v>
      </c>
      <c r="E414" s="170">
        <f>+SUM($C193:D193)*'2.2.3.1.TasasDeprec'!$C191</f>
        <v>0</v>
      </c>
      <c r="F414" s="170">
        <f>+SUM($C193:E193)*'2.2.3.1.TasasDeprec'!$C191</f>
        <v>0</v>
      </c>
      <c r="G414" s="170">
        <f t="shared" si="45"/>
        <v>0</v>
      </c>
      <c r="H414" s="170">
        <f>+SUM($C193:F193)*'2.2.3.1.TasasDeprec'!$C191</f>
        <v>0</v>
      </c>
      <c r="I414" s="170">
        <f t="shared" si="46"/>
        <v>0</v>
      </c>
      <c r="J414" s="170">
        <f t="shared" si="47"/>
        <v>0</v>
      </c>
      <c r="K414" s="170">
        <f>+SUM($C193:H193)*'2.2.3.1.TasasDeprec'!$C191</f>
        <v>0</v>
      </c>
      <c r="L414" s="170">
        <f>+SUM($C193:K193)*'2.2.3.1.TasasDeprec'!$C191</f>
        <v>0</v>
      </c>
      <c r="M414" s="170">
        <f>+SUM($C193:L193)*'2.2.3.1.TasasDeprec'!$C191</f>
        <v>0</v>
      </c>
      <c r="N414" s="184">
        <f>+SUM($C193:M193)*'2.2.3.1.TasasDeprec'!$C191</f>
        <v>0</v>
      </c>
    </row>
    <row r="415" spans="2:14" x14ac:dyDescent="0.2">
      <c r="B415" s="229" t="s">
        <v>323</v>
      </c>
      <c r="C415" s="170"/>
      <c r="D415" s="170"/>
      <c r="E415" s="170"/>
      <c r="F415" s="170"/>
      <c r="G415" s="170"/>
      <c r="H415" s="170"/>
      <c r="I415" s="170"/>
      <c r="J415" s="170"/>
      <c r="K415" s="170"/>
      <c r="L415" s="170"/>
      <c r="M415" s="170"/>
      <c r="N415" s="184"/>
    </row>
    <row r="416" spans="2:14" x14ac:dyDescent="0.2">
      <c r="B416" s="225" t="s">
        <v>324</v>
      </c>
      <c r="C416" s="170"/>
      <c r="D416" s="170"/>
      <c r="E416" s="170"/>
      <c r="F416" s="170"/>
      <c r="G416" s="170"/>
      <c r="H416" s="170"/>
      <c r="I416" s="170"/>
      <c r="J416" s="170"/>
      <c r="K416" s="170"/>
      <c r="L416" s="170"/>
      <c r="M416" s="170"/>
      <c r="N416" s="184"/>
    </row>
    <row r="417" spans="2:14" x14ac:dyDescent="0.2">
      <c r="B417" s="226" t="s">
        <v>325</v>
      </c>
      <c r="C417" s="170"/>
      <c r="D417" s="170">
        <f>+SUM($C196:C196)*'2.2.3.1.TasasDeprec'!$C194</f>
        <v>3156.25</v>
      </c>
      <c r="E417" s="170">
        <f>+SUM($C196:D196)*'2.2.3.1.TasasDeprec'!$C194</f>
        <v>3156.25</v>
      </c>
      <c r="F417" s="184">
        <f>+SUM($C196:E196)*'2.2.3.1.TasasDeprec'!$C194</f>
        <v>3156.25</v>
      </c>
      <c r="G417" s="170">
        <f t="shared" si="45"/>
        <v>0</v>
      </c>
      <c r="H417" s="184">
        <v>0</v>
      </c>
      <c r="I417" s="170">
        <f t="shared" si="46"/>
        <v>0</v>
      </c>
      <c r="J417" s="170">
        <f t="shared" si="47"/>
        <v>0</v>
      </c>
      <c r="K417" s="184">
        <v>0</v>
      </c>
      <c r="L417" s="184">
        <v>0</v>
      </c>
      <c r="M417" s="184">
        <v>0</v>
      </c>
      <c r="N417" s="184">
        <v>0</v>
      </c>
    </row>
    <row r="418" spans="2:14" x14ac:dyDescent="0.2">
      <c r="B418" s="245" t="s">
        <v>326</v>
      </c>
      <c r="C418" s="184"/>
      <c r="D418" s="184">
        <f>+SUM($C197:C197)*'2.2.3.1.TasasDeprec'!$C195</f>
        <v>0</v>
      </c>
      <c r="E418" s="184">
        <f>+SUM($C197:D197)*'2.2.3.1.TasasDeprec'!$C195</f>
        <v>420862.63618949201</v>
      </c>
      <c r="F418" s="184">
        <f>+SUM($C197:E197)*'2.2.3.1.TasasDeprec'!$C195</f>
        <v>233589.77666666667</v>
      </c>
      <c r="G418" s="184">
        <f>+H418</f>
        <v>338941.02999999997</v>
      </c>
      <c r="H418" s="184">
        <f>+SUM($C197:F197)*'2.2.3.1.TasasDeprec'!$C195</f>
        <v>338941.02999999997</v>
      </c>
      <c r="I418" s="170">
        <f t="shared" si="46"/>
        <v>338941.02999999997</v>
      </c>
      <c r="J418" s="170">
        <f t="shared" si="47"/>
        <v>551669.2333333334</v>
      </c>
      <c r="K418" s="184">
        <f>+(SUM($C197:H197)-$G$197)*'2.2.3.1.TasasDeprec'!$C195</f>
        <v>551669.2333333334</v>
      </c>
      <c r="L418" s="184">
        <f>+(SUM($C197:K197)-$G$197-$I$197-$J$197)*'2.2.3.1.TasasDeprec'!$C195</f>
        <v>1396289.2233333332</v>
      </c>
      <c r="M418" s="184">
        <v>1274737.0304771746</v>
      </c>
      <c r="N418" s="184">
        <v>0</v>
      </c>
    </row>
    <row r="419" spans="2:14" x14ac:dyDescent="0.2">
      <c r="B419" s="226" t="s">
        <v>319</v>
      </c>
      <c r="C419" s="170"/>
      <c r="D419" s="170">
        <f>+SUM($C198:C198)*'2.2.3.1.TasasDeprec'!$C196</f>
        <v>0</v>
      </c>
      <c r="E419" s="170">
        <f>+SUM($C198:D198)*'2.2.3.1.TasasDeprec'!$C196</f>
        <v>0</v>
      </c>
      <c r="F419" s="170">
        <f>+SUM($C198:E198)*'2.2.3.1.TasasDeprec'!$C196</f>
        <v>0</v>
      </c>
      <c r="G419" s="184">
        <f t="shared" ref="G419:G441" si="48">+H419</f>
        <v>36375.346666666665</v>
      </c>
      <c r="H419" s="170">
        <f>+SUM($C198:F198)*'2.2.3.1.TasasDeprec'!$C196</f>
        <v>36375.346666666665</v>
      </c>
      <c r="I419" s="170">
        <f t="shared" si="46"/>
        <v>36375.346666666665</v>
      </c>
      <c r="J419" s="170">
        <f t="shared" si="47"/>
        <v>36375.346666666665</v>
      </c>
      <c r="K419" s="170">
        <f>+SUM($C198:H198)*'2.2.3.1.TasasDeprec'!$C196</f>
        <v>36375.346666666665</v>
      </c>
      <c r="L419" s="184">
        <f>+SUM($C198:K198)*'2.2.3.1.TasasDeprec'!$C196</f>
        <v>36375.346666666665</v>
      </c>
      <c r="M419" s="184">
        <v>0</v>
      </c>
      <c r="N419" s="184">
        <v>0</v>
      </c>
    </row>
    <row r="420" spans="2:14" x14ac:dyDescent="0.2">
      <c r="B420" s="226" t="s">
        <v>488</v>
      </c>
      <c r="C420" s="170"/>
      <c r="D420" s="170">
        <f>+SUM($C199:C199)*'2.2.3.1.TasasDeprec'!$C197</f>
        <v>0</v>
      </c>
      <c r="E420" s="170">
        <f>+SUM($C199:D199)*'2.2.3.1.TasasDeprec'!$C197</f>
        <v>0</v>
      </c>
      <c r="F420" s="170">
        <f>+SUM($C199:E199)*'2.2.3.1.TasasDeprec'!$C197</f>
        <v>0</v>
      </c>
      <c r="G420" s="184">
        <f t="shared" si="48"/>
        <v>0</v>
      </c>
      <c r="H420" s="170">
        <f>+SUM($C199:F199)*'2.2.3.1.TasasDeprec'!$C197</f>
        <v>0</v>
      </c>
      <c r="I420" s="170">
        <f t="shared" si="46"/>
        <v>0</v>
      </c>
      <c r="J420" s="170">
        <f t="shared" si="47"/>
        <v>0</v>
      </c>
      <c r="K420" s="170">
        <f>+SUM($C199:H199)*'2.2.3.1.TasasDeprec'!$C197</f>
        <v>0</v>
      </c>
      <c r="L420" s="184">
        <f>+SUM($C199:K199)*'2.2.3.1.TasasDeprec'!$C197</f>
        <v>0</v>
      </c>
      <c r="M420" s="184">
        <f>+SUM($C199:L199)*'2.2.3.1.TasasDeprec'!$C197</f>
        <v>0</v>
      </c>
      <c r="N420" s="184">
        <f>+SUM($C199:M199)*'2.2.3.1.TasasDeprec'!$C197</f>
        <v>25709.987500000003</v>
      </c>
    </row>
    <row r="421" spans="2:14" x14ac:dyDescent="0.2">
      <c r="B421" s="226" t="s">
        <v>327</v>
      </c>
      <c r="C421" s="170"/>
      <c r="D421" s="170">
        <f>+SUM($C200:C200)*'2.2.3.1.TasasDeprec'!$C198</f>
        <v>0</v>
      </c>
      <c r="E421" s="170">
        <f>+SUM($C200:D200)*'2.2.3.1.TasasDeprec'!$C198</f>
        <v>0</v>
      </c>
      <c r="F421" s="170">
        <f>+SUM($C200:E200)*'2.2.3.1.TasasDeprec'!$C198</f>
        <v>0</v>
      </c>
      <c r="G421" s="184">
        <f t="shared" si="48"/>
        <v>0</v>
      </c>
      <c r="H421" s="170">
        <f>+SUM($C200:F200)*'2.2.3.1.TasasDeprec'!$C198</f>
        <v>0</v>
      </c>
      <c r="I421" s="170">
        <f t="shared" si="46"/>
        <v>0</v>
      </c>
      <c r="J421" s="170">
        <f t="shared" si="47"/>
        <v>0</v>
      </c>
      <c r="K421" s="170">
        <f>+SUM($C200:H200)*'2.2.3.1.TasasDeprec'!$C198</f>
        <v>0</v>
      </c>
      <c r="L421" s="184">
        <f>+(SUM($C200:K200)-$J$200)*'2.2.3.1.TasasDeprec'!$C198</f>
        <v>225379.93501458707</v>
      </c>
      <c r="M421" s="184">
        <f>+(SUM($C200:L200)-$J$200)*'2.2.3.1.TasasDeprec'!$C198</f>
        <v>225379.93501458707</v>
      </c>
      <c r="N421" s="184">
        <f>+(SUM($C200:M200)-$J$200)*'2.2.3.1.TasasDeprec'!$C198</f>
        <v>225379.93501458707</v>
      </c>
    </row>
    <row r="422" spans="2:14" x14ac:dyDescent="0.2">
      <c r="B422" s="226" t="s">
        <v>440</v>
      </c>
      <c r="C422" s="170"/>
      <c r="D422" s="170">
        <f>+SUM($C201:C201)*'2.2.3.1.TasasDeprec'!$C199</f>
        <v>0</v>
      </c>
      <c r="E422" s="170">
        <f>+SUM($C201:D201)*'2.2.3.1.TasasDeprec'!$C199</f>
        <v>0</v>
      </c>
      <c r="F422" s="170">
        <f>+SUM($C201:E201)*'2.2.3.1.TasasDeprec'!$C199</f>
        <v>0</v>
      </c>
      <c r="G422" s="170">
        <f>+SUM($C201:F201)*'2.2.3.1.TasasDeprec'!$C199</f>
        <v>0</v>
      </c>
      <c r="H422" s="170">
        <f>+SUM($C201:G201)*'2.2.3.1.TasasDeprec'!$C199</f>
        <v>0</v>
      </c>
      <c r="I422" s="170">
        <f>+SUM($C201:H201)*'2.2.3.1.TasasDeprec'!$C199</f>
        <v>0</v>
      </c>
      <c r="J422" s="170">
        <f>+SUM($C201:I201)*'2.2.3.1.TasasDeprec'!$C199</f>
        <v>0</v>
      </c>
      <c r="K422" s="170">
        <f>+SUM($C201:H201)*'2.2.3.1.TasasDeprec'!$C199</f>
        <v>0</v>
      </c>
      <c r="L422" s="170">
        <f>+(SUM($C201:K201)-$J$201)*'2.2.3.1.TasasDeprec'!$C199</f>
        <v>14884.461226436266</v>
      </c>
      <c r="M422" s="170">
        <f>+(SUM($C201:L201)-$J$201)*'2.2.3.1.TasasDeprec'!$C199</f>
        <v>14884.461226436266</v>
      </c>
      <c r="N422" s="170">
        <f>+(SUM($C201:M201)-$J$201)*'2.2.3.1.TasasDeprec'!$C199</f>
        <v>14884.461226436266</v>
      </c>
    </row>
    <row r="423" spans="2:14" x14ac:dyDescent="0.2">
      <c r="B423" s="226" t="s">
        <v>489</v>
      </c>
      <c r="C423" s="170"/>
      <c r="D423" s="170">
        <f>+SUM($C202:C202)*'2.2.3.1.TasasDeprec'!$C200</f>
        <v>0</v>
      </c>
      <c r="E423" s="170">
        <f>+SUM($C202:D202)*'2.2.3.1.TasasDeprec'!$C200</f>
        <v>0</v>
      </c>
      <c r="F423" s="170">
        <f>+SUM($C202:E202)*'2.2.3.1.TasasDeprec'!$C200</f>
        <v>0</v>
      </c>
      <c r="G423" s="170">
        <f>+SUM($C202:F202)*'2.2.3.1.TasasDeprec'!$C200</f>
        <v>0</v>
      </c>
      <c r="H423" s="170">
        <f>+SUM($C202:G202)*'2.2.3.1.TasasDeprec'!$C200</f>
        <v>0</v>
      </c>
      <c r="I423" s="170">
        <f>+SUM($C202:H202)*'2.2.3.1.TasasDeprec'!$C200</f>
        <v>0</v>
      </c>
      <c r="J423" s="170">
        <f>+SUM($C202:I202)*'2.2.3.1.TasasDeprec'!$C200</f>
        <v>0</v>
      </c>
      <c r="K423" s="170">
        <f>+SUM($C202:H202)*'2.2.3.1.TasasDeprec'!$C200</f>
        <v>0</v>
      </c>
      <c r="L423" s="170">
        <f>+(SUM($C202:K202)-$J$202)*'2.2.3.1.TasasDeprec'!$C200</f>
        <v>213.03833333333336</v>
      </c>
      <c r="M423" s="170">
        <f>+(SUM($C202:L202)-$J$202)*'2.2.3.1.TasasDeprec'!$C200</f>
        <v>213.03833333333336</v>
      </c>
      <c r="N423" s="170">
        <f>+(SUM($C202:M202)-$J$202)*'2.2.3.1.TasasDeprec'!$C200</f>
        <v>213.03833333333336</v>
      </c>
    </row>
    <row r="424" spans="2:14" x14ac:dyDescent="0.2">
      <c r="B424" s="226" t="s">
        <v>444</v>
      </c>
      <c r="C424" s="170"/>
      <c r="D424" s="170">
        <f>+SUM($C203:C203)*'2.2.3.1.TasasDeprec'!$C201</f>
        <v>0</v>
      </c>
      <c r="E424" s="170">
        <f>+SUM($C203:D203)*'2.2.3.1.TasasDeprec'!$C201</f>
        <v>0</v>
      </c>
      <c r="F424" s="170">
        <f>+SUM($C203:E203)*'2.2.3.1.TasasDeprec'!$C201</f>
        <v>0</v>
      </c>
      <c r="G424" s="170">
        <f>+SUM($C203:F203)*'2.2.3.1.TasasDeprec'!$C201</f>
        <v>0</v>
      </c>
      <c r="H424" s="170">
        <f>+SUM($C203:G203)*'2.2.3.1.TasasDeprec'!$C201</f>
        <v>0</v>
      </c>
      <c r="I424" s="170">
        <f>+SUM($C203:H203)*'2.2.3.1.TasasDeprec'!$C201</f>
        <v>0</v>
      </c>
      <c r="J424" s="170">
        <f>+SUM($C203:I203)*'2.2.3.1.TasasDeprec'!$C201</f>
        <v>0</v>
      </c>
      <c r="K424" s="170">
        <f>+SUM($C203:H203)*'2.2.3.1.TasasDeprec'!$C201</f>
        <v>0</v>
      </c>
      <c r="L424" s="170">
        <f>+(SUM($C203:K203)-$J$203)*'2.2.3.1.TasasDeprec'!$C201</f>
        <v>2214.7988666965889</v>
      </c>
      <c r="M424" s="170">
        <f>+(SUM($C203:L203)-$J$203)*'2.2.3.1.TasasDeprec'!$C201</f>
        <v>2214.7988666965889</v>
      </c>
      <c r="N424" s="170">
        <f>+(SUM($C203:M203)-$J$203)*'2.2.3.1.TasasDeprec'!$C201</f>
        <v>2214.7988666965889</v>
      </c>
    </row>
    <row r="425" spans="2:14" x14ac:dyDescent="0.2">
      <c r="B425" s="226" t="s">
        <v>316</v>
      </c>
      <c r="C425" s="170"/>
      <c r="D425" s="170">
        <f>+SUM($C204:C204)*'2.2.3.1.TasasDeprec'!$C202</f>
        <v>0</v>
      </c>
      <c r="E425" s="170">
        <f>+SUM($C204:D204)*'2.2.3.1.TasasDeprec'!$C202</f>
        <v>0</v>
      </c>
      <c r="F425" s="170">
        <f>+SUM($C204:E204)*'2.2.3.1.TasasDeprec'!$C202</f>
        <v>0</v>
      </c>
      <c r="G425" s="184">
        <f t="shared" si="48"/>
        <v>0</v>
      </c>
      <c r="H425" s="170">
        <f>+SUM($C204:F204)*'2.2.3.1.TasasDeprec'!$C202</f>
        <v>0</v>
      </c>
      <c r="I425" s="170">
        <f t="shared" si="46"/>
        <v>0</v>
      </c>
      <c r="J425" s="170">
        <f t="shared" si="47"/>
        <v>0</v>
      </c>
      <c r="K425" s="170">
        <f>+SUM($C204:H204)*'2.2.3.1.TasasDeprec'!$C202</f>
        <v>0</v>
      </c>
      <c r="L425" s="184">
        <f>+SUM($C204:K204)*'2.2.3.1.TasasDeprec'!$C202</f>
        <v>0</v>
      </c>
      <c r="M425" s="184">
        <f>+SUM($C204:L204)*'2.2.3.1.TasasDeprec'!$C202</f>
        <v>31996.338742487282</v>
      </c>
      <c r="N425" s="184">
        <f>+SUM($C204:M204)*'2.2.3.1.TasasDeprec'!$C202</f>
        <v>31996.338742487282</v>
      </c>
    </row>
    <row r="426" spans="2:14" x14ac:dyDescent="0.2">
      <c r="B426" s="225" t="s">
        <v>317</v>
      </c>
      <c r="C426" s="170"/>
      <c r="D426" s="170"/>
      <c r="E426" s="170"/>
      <c r="F426" s="170"/>
      <c r="G426" s="184"/>
      <c r="H426" s="170"/>
      <c r="I426" s="170">
        <f t="shared" si="46"/>
        <v>0</v>
      </c>
      <c r="J426" s="170">
        <f t="shared" si="47"/>
        <v>0</v>
      </c>
      <c r="K426" s="170"/>
      <c r="L426" s="184"/>
      <c r="M426" s="184"/>
      <c r="N426" s="184"/>
    </row>
    <row r="427" spans="2:14" x14ac:dyDescent="0.2">
      <c r="B427" s="226" t="s">
        <v>318</v>
      </c>
      <c r="C427" s="170"/>
      <c r="D427" s="170">
        <f>+SUM($C206:C206)*'2.2.3.1.TasasDeprec'!$C204</f>
        <v>82637.186000000002</v>
      </c>
      <c r="E427" s="170">
        <f>+SUM($C206:D206)*'2.2.3.1.TasasDeprec'!$C204</f>
        <v>82637.186000000002</v>
      </c>
      <c r="F427" s="170">
        <f>+SUM($C206:E206)*'2.2.3.1.TasasDeprec'!$C204</f>
        <v>82637.186000000002</v>
      </c>
      <c r="G427" s="184">
        <f t="shared" si="48"/>
        <v>82637.186000000002</v>
      </c>
      <c r="H427" s="170">
        <f>+SUM($C206:F206)*'2.2.3.1.TasasDeprec'!$C204</f>
        <v>82637.186000000002</v>
      </c>
      <c r="I427" s="170">
        <f t="shared" si="46"/>
        <v>82637.186000000002</v>
      </c>
      <c r="J427" s="170">
        <f t="shared" si="47"/>
        <v>82637.186000000002</v>
      </c>
      <c r="K427" s="170">
        <f>+SUM($C206:H206)*'2.2.3.1.TasasDeprec'!$C204</f>
        <v>82637.186000000002</v>
      </c>
      <c r="L427" s="184">
        <f>+SUM($C206:K206)*'2.2.3.1.TasasDeprec'!$C204</f>
        <v>82637.186000000002</v>
      </c>
      <c r="M427" s="184">
        <f>+SUM($C206:L206)*'2.2.3.1.TasasDeprec'!$C204</f>
        <v>82637.186000000002</v>
      </c>
      <c r="N427" s="184">
        <f>+SUM($C206:M206)*'2.2.3.1.TasasDeprec'!$C204</f>
        <v>82637.186000000002</v>
      </c>
    </row>
    <row r="428" spans="2:14" x14ac:dyDescent="0.2">
      <c r="B428" s="226" t="s">
        <v>299</v>
      </c>
      <c r="C428" s="170"/>
      <c r="D428" s="170">
        <f>+SUM($C207:C207)*'2.2.3.1.TasasDeprec'!$C205</f>
        <v>0</v>
      </c>
      <c r="E428" s="170">
        <f>+SUM($C207:D207)*'2.2.3.1.TasasDeprec'!$C205</f>
        <v>0</v>
      </c>
      <c r="F428" s="170">
        <f>+SUM($C207:E207)*'2.2.3.1.TasasDeprec'!$C205</f>
        <v>0</v>
      </c>
      <c r="G428" s="184">
        <f t="shared" si="48"/>
        <v>0</v>
      </c>
      <c r="H428" s="170">
        <f>+SUM($C207:F207)*'2.2.3.1.TasasDeprec'!$C205</f>
        <v>0</v>
      </c>
      <c r="I428" s="170">
        <f t="shared" si="46"/>
        <v>0</v>
      </c>
      <c r="J428" s="170">
        <f t="shared" si="47"/>
        <v>0</v>
      </c>
      <c r="K428" s="170">
        <f>+SUM($C207:H207)*'2.2.3.1.TasasDeprec'!$C205</f>
        <v>0</v>
      </c>
      <c r="L428" s="184">
        <f>+SUM($C207:K207)*'2.2.3.1.TasasDeprec'!$C205</f>
        <v>0</v>
      </c>
      <c r="M428" s="184">
        <f>+SUM($C207:L207)*'2.2.3.1.TasasDeprec'!$C205</f>
        <v>0</v>
      </c>
      <c r="N428" s="184">
        <f>+SUM($C207:M207)*'2.2.3.1.TasasDeprec'!$C205</f>
        <v>0</v>
      </c>
    </row>
    <row r="429" spans="2:14" x14ac:dyDescent="0.2">
      <c r="B429" s="226" t="s">
        <v>293</v>
      </c>
      <c r="C429" s="170"/>
      <c r="D429" s="170">
        <f>+SUM($C208:C208)*'2.2.3.1.TasasDeprec'!$C206</f>
        <v>828.57857142857142</v>
      </c>
      <c r="E429" s="170">
        <f>+SUM($C208:D208)*'2.2.3.1.TasasDeprec'!$C206</f>
        <v>828.57857142857142</v>
      </c>
      <c r="F429" s="170">
        <f>+SUM($C208:E208)*'2.2.3.1.TasasDeprec'!$C206</f>
        <v>828.57857142857142</v>
      </c>
      <c r="G429" s="184">
        <f t="shared" si="48"/>
        <v>828.57857142857142</v>
      </c>
      <c r="H429" s="170">
        <f>+SUM($C208:F208)*'2.2.3.1.TasasDeprec'!$C206</f>
        <v>828.57857142857142</v>
      </c>
      <c r="I429" s="170">
        <f t="shared" si="46"/>
        <v>828.57857142857142</v>
      </c>
      <c r="J429" s="170">
        <f t="shared" si="47"/>
        <v>828.57857142857142</v>
      </c>
      <c r="K429" s="170">
        <f>+SUM($C208:H208)*'2.2.3.1.TasasDeprec'!$C206</f>
        <v>828.57857142857142</v>
      </c>
      <c r="L429" s="184">
        <f>+SUM($C208:K208)*'2.2.3.1.TasasDeprec'!$C206</f>
        <v>828.57857142857142</v>
      </c>
      <c r="M429" s="184">
        <f>+SUM($C208:L208)*'2.2.3.1.TasasDeprec'!$C206</f>
        <v>828.57857142857142</v>
      </c>
      <c r="N429" s="184">
        <v>0</v>
      </c>
    </row>
    <row r="430" spans="2:14" x14ac:dyDescent="0.2">
      <c r="B430" s="226" t="s">
        <v>490</v>
      </c>
      <c r="C430" s="170"/>
      <c r="D430" s="170">
        <f>+SUM($C209:C209)*'2.2.3.1.TasasDeprec'!$C207</f>
        <v>0</v>
      </c>
      <c r="E430" s="170">
        <f>+SUM($C209:D209)*'2.2.3.1.TasasDeprec'!$C207</f>
        <v>7827.96</v>
      </c>
      <c r="F430" s="170">
        <f>+SUM($C209:E209)*'2.2.3.1.TasasDeprec'!$C207</f>
        <v>7827.96</v>
      </c>
      <c r="G430" s="184">
        <f t="shared" si="48"/>
        <v>7827.96</v>
      </c>
      <c r="H430" s="170">
        <f>+SUM($C209:F209)*'2.2.3.1.TasasDeprec'!$C207</f>
        <v>7827.96</v>
      </c>
      <c r="I430" s="170">
        <f t="shared" si="46"/>
        <v>7827.96</v>
      </c>
      <c r="J430" s="170">
        <f t="shared" si="47"/>
        <v>7827.96</v>
      </c>
      <c r="K430" s="170">
        <f>+SUM($C209:H209)*'2.2.3.1.TasasDeprec'!$C207</f>
        <v>7827.96</v>
      </c>
      <c r="L430" s="184">
        <f>+SUM($C209:K209)*'2.2.3.1.TasasDeprec'!$C207</f>
        <v>7827.96</v>
      </c>
      <c r="M430" s="184">
        <f>+SUM($C209:L209)*'2.2.3.1.TasasDeprec'!$C207</f>
        <v>7827.96</v>
      </c>
      <c r="N430" s="184">
        <f>+SUM($C209:M209)*'2.2.3.1.TasasDeprec'!$C207</f>
        <v>7827.96</v>
      </c>
    </row>
    <row r="431" spans="2:14" x14ac:dyDescent="0.2">
      <c r="B431" s="226" t="s">
        <v>328</v>
      </c>
      <c r="C431" s="170"/>
      <c r="D431" s="170">
        <f>+SUM($C210:C210)*'2.2.3.1.TasasDeprec'!$C208</f>
        <v>0</v>
      </c>
      <c r="E431" s="170">
        <f>+SUM($C210:D210)*'2.2.3.1.TasasDeprec'!$C208</f>
        <v>0</v>
      </c>
      <c r="F431" s="170">
        <f>+SUM($C210:E210)*'2.2.3.1.TasasDeprec'!$C208</f>
        <v>23953.812857142857</v>
      </c>
      <c r="G431" s="184">
        <f t="shared" si="48"/>
        <v>23953.812857142857</v>
      </c>
      <c r="H431" s="170">
        <f>+SUM($C210:F210)*'2.2.3.1.TasasDeprec'!$C208</f>
        <v>23953.812857142857</v>
      </c>
      <c r="I431" s="170">
        <f t="shared" si="46"/>
        <v>23953.812857142857</v>
      </c>
      <c r="J431" s="170">
        <f t="shared" si="47"/>
        <v>23953.812857142857</v>
      </c>
      <c r="K431" s="170">
        <f>+SUM($C210:H210)*'2.2.3.1.TasasDeprec'!$C208</f>
        <v>23953.812857142857</v>
      </c>
      <c r="L431" s="184">
        <f>+SUM($C210:K210)*'2.2.3.1.TasasDeprec'!$C208</f>
        <v>23953.812857142857</v>
      </c>
      <c r="M431" s="184">
        <f>+SUM($C210:L210)*'2.2.3.1.TasasDeprec'!$C208</f>
        <v>23953.812857142857</v>
      </c>
      <c r="N431" s="184">
        <f>+SUM($C210:M210)*'2.2.3.1.TasasDeprec'!$C208</f>
        <v>23953.812857142857</v>
      </c>
    </row>
    <row r="432" spans="2:14" x14ac:dyDescent="0.2">
      <c r="B432" s="226" t="s">
        <v>321</v>
      </c>
      <c r="C432" s="170"/>
      <c r="D432" s="170">
        <f>+SUM($C211:C211)*'2.2.3.1.TasasDeprec'!$C209</f>
        <v>0</v>
      </c>
      <c r="E432" s="170">
        <f>+SUM($C211:D211)*'2.2.3.1.TasasDeprec'!$C209</f>
        <v>0</v>
      </c>
      <c r="F432" s="170">
        <f>+SUM($C211:E211)*'2.2.3.1.TasasDeprec'!$C209</f>
        <v>0</v>
      </c>
      <c r="G432" s="184">
        <f t="shared" si="48"/>
        <v>81404.299999999988</v>
      </c>
      <c r="H432" s="170">
        <f>+SUM($C211:F211)*'2.2.3.1.TasasDeprec'!$C209</f>
        <v>81404.299999999988</v>
      </c>
      <c r="I432" s="170">
        <f t="shared" si="46"/>
        <v>81404.299999999988</v>
      </c>
      <c r="J432" s="170">
        <f t="shared" si="47"/>
        <v>81404.299999999988</v>
      </c>
      <c r="K432" s="170">
        <f>+SUM($C211:H211)*'2.2.3.1.TasasDeprec'!$C209</f>
        <v>81404.299999999988</v>
      </c>
      <c r="L432" s="170">
        <f>+SUM($C211:K211)*'2.2.3.1.TasasDeprec'!$C209</f>
        <v>81404.299999999988</v>
      </c>
      <c r="M432" s="170">
        <f>+SUM($C211:L211)*'2.2.3.1.TasasDeprec'!$C209</f>
        <v>81404.299999999988</v>
      </c>
      <c r="N432" s="184">
        <f>+SUM($C211:M211)*'2.2.3.1.TasasDeprec'!$C209</f>
        <v>81404.299999999988</v>
      </c>
    </row>
    <row r="433" spans="2:14" x14ac:dyDescent="0.2">
      <c r="B433" s="226" t="s">
        <v>329</v>
      </c>
      <c r="C433" s="170"/>
      <c r="D433" s="170">
        <f>+SUM($C212:C212)*'2.2.3.1.TasasDeprec'!$C210</f>
        <v>0</v>
      </c>
      <c r="E433" s="170">
        <f>+SUM($C212:D212)*'2.2.3.1.TasasDeprec'!$C210</f>
        <v>0</v>
      </c>
      <c r="F433" s="170">
        <f>+SUM($C212:E212)*'2.2.3.1.TasasDeprec'!$C210</f>
        <v>0</v>
      </c>
      <c r="G433" s="184">
        <f t="shared" si="48"/>
        <v>0</v>
      </c>
      <c r="H433" s="170">
        <f>+SUM($C212:F212)*'2.2.3.1.TasasDeprec'!$C210</f>
        <v>0</v>
      </c>
      <c r="I433" s="170">
        <f t="shared" si="46"/>
        <v>0</v>
      </c>
      <c r="J433" s="170">
        <f t="shared" si="47"/>
        <v>0</v>
      </c>
      <c r="K433" s="170">
        <f>+SUM($C212:H212)*'2.2.3.1.TasasDeprec'!$C210</f>
        <v>0</v>
      </c>
      <c r="L433" s="170">
        <f>+(SUM($C212:K212)-$J$212)*'2.2.3.1.TasasDeprec'!$C210</f>
        <v>31536.495714285713</v>
      </c>
      <c r="M433" s="170">
        <f>+(SUM($C212:L212)-$J$212)*'2.2.3.1.TasasDeprec'!$C210</f>
        <v>31536.495714285713</v>
      </c>
      <c r="N433" s="170">
        <f>+(SUM($C212:M212)-$J$212)*'2.2.3.1.TasasDeprec'!$C210</f>
        <v>31536.495714285713</v>
      </c>
    </row>
    <row r="434" spans="2:14" x14ac:dyDescent="0.2">
      <c r="B434" s="226" t="s">
        <v>330</v>
      </c>
      <c r="C434" s="170"/>
      <c r="D434" s="170">
        <f>+SUM($C213:C213)*'2.2.3.1.TasasDeprec'!$C211</f>
        <v>0</v>
      </c>
      <c r="E434" s="170">
        <f>+SUM($C213:D213)*'2.2.3.1.TasasDeprec'!$C211</f>
        <v>0</v>
      </c>
      <c r="F434" s="170">
        <f>+SUM($C213:E213)*'2.2.3.1.TasasDeprec'!$C211</f>
        <v>0</v>
      </c>
      <c r="G434" s="184">
        <f t="shared" si="48"/>
        <v>0</v>
      </c>
      <c r="H434" s="170">
        <f>+SUM($C213:F213)*'2.2.3.1.TasasDeprec'!$C211</f>
        <v>0</v>
      </c>
      <c r="I434" s="170">
        <f t="shared" si="46"/>
        <v>0</v>
      </c>
      <c r="J434" s="170">
        <f t="shared" si="47"/>
        <v>0</v>
      </c>
      <c r="K434" s="170">
        <f>+SUM($C213:H213)*'2.2.3.1.TasasDeprec'!$C211</f>
        <v>0</v>
      </c>
      <c r="L434" s="170">
        <f>+(SUM($C213:K213)-$J$213)*'2.2.3.1.TasasDeprec'!$C211</f>
        <v>10993.152</v>
      </c>
      <c r="M434" s="170">
        <f>+(SUM($C213:L213)-$J$213)*'2.2.3.1.TasasDeprec'!$C211</f>
        <v>10993.152</v>
      </c>
      <c r="N434" s="170">
        <f>+(SUM($C213:M213)-$J$213)*'2.2.3.1.TasasDeprec'!$C211</f>
        <v>10993.152</v>
      </c>
    </row>
    <row r="435" spans="2:14" x14ac:dyDescent="0.2">
      <c r="B435" s="226" t="s">
        <v>331</v>
      </c>
      <c r="C435" s="170"/>
      <c r="D435" s="170">
        <f>+SUM($C214:C214)*'2.2.3.1.TasasDeprec'!$C212</f>
        <v>0</v>
      </c>
      <c r="E435" s="170">
        <f>+SUM($C214:D214)*'2.2.3.1.TasasDeprec'!$C212</f>
        <v>0</v>
      </c>
      <c r="F435" s="170">
        <f>+SUM($C214:E214)*'2.2.3.1.TasasDeprec'!$C212</f>
        <v>0</v>
      </c>
      <c r="G435" s="184">
        <f t="shared" si="48"/>
        <v>0</v>
      </c>
      <c r="H435" s="170">
        <f>+SUM($C214:F214)*'2.2.3.1.TasasDeprec'!$C212</f>
        <v>0</v>
      </c>
      <c r="I435" s="170">
        <f t="shared" si="46"/>
        <v>0</v>
      </c>
      <c r="J435" s="170">
        <f t="shared" si="47"/>
        <v>0</v>
      </c>
      <c r="K435" s="170">
        <f>+SUM($C214:H214)*'2.2.3.1.TasasDeprec'!$C212</f>
        <v>0</v>
      </c>
      <c r="L435" s="170">
        <f>+(SUM($C214:K214)-$J$214)*'2.2.3.1.TasasDeprec'!$C212</f>
        <v>12229.622500000001</v>
      </c>
      <c r="M435" s="170">
        <f>+(SUM($C214:L214)-$J$214)*'2.2.3.1.TasasDeprec'!$C212</f>
        <v>12229.622500000001</v>
      </c>
      <c r="N435" s="170">
        <f>+(SUM($C214:M214)-$J$214)*'2.2.3.1.TasasDeprec'!$C212</f>
        <v>12229.622500000001</v>
      </c>
    </row>
    <row r="436" spans="2:14" x14ac:dyDescent="0.2">
      <c r="B436" s="226" t="s">
        <v>332</v>
      </c>
      <c r="C436" s="170"/>
      <c r="D436" s="170">
        <f>+SUM($C215:C215)*'2.2.3.1.TasasDeprec'!$C213</f>
        <v>0</v>
      </c>
      <c r="E436" s="170">
        <f>+SUM($C215:D215)*'2.2.3.1.TasasDeprec'!$C213</f>
        <v>0</v>
      </c>
      <c r="F436" s="170">
        <f>+SUM($C215:E215)*'2.2.3.1.TasasDeprec'!$C213</f>
        <v>0</v>
      </c>
      <c r="G436" s="184">
        <f t="shared" si="48"/>
        <v>0</v>
      </c>
      <c r="H436" s="170">
        <f>+SUM($C215:F215)*'2.2.3.1.TasasDeprec'!$C213</f>
        <v>0</v>
      </c>
      <c r="I436" s="170">
        <f t="shared" si="46"/>
        <v>0</v>
      </c>
      <c r="J436" s="170">
        <f t="shared" si="47"/>
        <v>0</v>
      </c>
      <c r="K436" s="170">
        <f>+SUM($C215:H215)*'2.2.3.1.TasasDeprec'!$C213</f>
        <v>0</v>
      </c>
      <c r="L436" s="170">
        <f>+SUM($C215:K215)*'2.2.3.1.TasasDeprec'!$C213</f>
        <v>0</v>
      </c>
      <c r="M436" s="170">
        <f>+SUM($C215:L215)*'2.2.3.1.TasasDeprec'!$C213</f>
        <v>1368.9313333333334</v>
      </c>
      <c r="N436" s="184">
        <f>+SUM($C215:M215)*'2.2.3.1.TasasDeprec'!$C213</f>
        <v>1368.9313333333334</v>
      </c>
    </row>
    <row r="437" spans="2:14" x14ac:dyDescent="0.2">
      <c r="B437" s="226" t="s">
        <v>333</v>
      </c>
      <c r="C437" s="170"/>
      <c r="D437" s="170">
        <f>+SUM($C216:C216)*'2.2.3.1.TasasDeprec'!$C214</f>
        <v>0</v>
      </c>
      <c r="E437" s="170">
        <f>+SUM($C216:D216)*'2.2.3.1.TasasDeprec'!$C214</f>
        <v>0</v>
      </c>
      <c r="F437" s="170">
        <f>+SUM($C216:E216)*'2.2.3.1.TasasDeprec'!$C214</f>
        <v>0</v>
      </c>
      <c r="G437" s="184">
        <f t="shared" si="48"/>
        <v>0</v>
      </c>
      <c r="H437" s="170">
        <f>+SUM($C216:F216)*'2.2.3.1.TasasDeprec'!$C214</f>
        <v>0</v>
      </c>
      <c r="I437" s="170">
        <f t="shared" si="46"/>
        <v>0</v>
      </c>
      <c r="J437" s="170">
        <f t="shared" si="47"/>
        <v>0</v>
      </c>
      <c r="K437" s="170">
        <f>+SUM($C216:H216)*'2.2.3.1.TasasDeprec'!$C214</f>
        <v>0</v>
      </c>
      <c r="L437" s="170">
        <f>+SUM($C216:K216)*'2.2.3.1.TasasDeprec'!$C214</f>
        <v>0</v>
      </c>
      <c r="M437" s="170">
        <f>+SUM($C216:L216)*'2.2.3.1.TasasDeprec'!$C214</f>
        <v>46270.290999999997</v>
      </c>
      <c r="N437" s="184">
        <f>+SUM($C216:M216)*'2.2.3.1.TasasDeprec'!$C214</f>
        <v>46270.290999999997</v>
      </c>
    </row>
    <row r="438" spans="2:14" x14ac:dyDescent="0.2">
      <c r="B438" s="226" t="s">
        <v>334</v>
      </c>
      <c r="C438" s="170"/>
      <c r="D438" s="170">
        <f>+SUM($C217:C217)*'2.2.3.1.TasasDeprec'!$C215</f>
        <v>0</v>
      </c>
      <c r="E438" s="170">
        <f>+SUM($C217:D217)*'2.2.3.1.TasasDeprec'!$C215</f>
        <v>0</v>
      </c>
      <c r="F438" s="170">
        <f>+SUM($C217:E217)*'2.2.3.1.TasasDeprec'!$C215</f>
        <v>0</v>
      </c>
      <c r="G438" s="184">
        <f t="shared" si="48"/>
        <v>0</v>
      </c>
      <c r="H438" s="170">
        <f>+SUM($C217:F217)*'2.2.3.1.TasasDeprec'!$C215</f>
        <v>0</v>
      </c>
      <c r="I438" s="170">
        <f t="shared" si="46"/>
        <v>0</v>
      </c>
      <c r="J438" s="170">
        <f t="shared" si="47"/>
        <v>0</v>
      </c>
      <c r="K438" s="170">
        <f>+SUM($C217:H217)*'2.2.3.1.TasasDeprec'!$C215</f>
        <v>0</v>
      </c>
      <c r="L438" s="170">
        <f>+SUM($C217:K217)*'2.2.3.1.TasasDeprec'!$C215</f>
        <v>0</v>
      </c>
      <c r="M438" s="170">
        <f>+SUM($C217:L217)*'2.2.3.1.TasasDeprec'!$C215</f>
        <v>0</v>
      </c>
      <c r="N438" s="184">
        <f>+SUM($C217:M217)*'2.2.3.1.TasasDeprec'!$C215</f>
        <v>0</v>
      </c>
    </row>
    <row r="439" spans="2:14" x14ac:dyDescent="0.2">
      <c r="B439" s="226" t="s">
        <v>335</v>
      </c>
      <c r="C439" s="170"/>
      <c r="D439" s="170">
        <f>+SUM($C218:C218)*'2.2.3.1.TasasDeprec'!$C216</f>
        <v>0</v>
      </c>
      <c r="E439" s="170">
        <f>+SUM($C218:D218)*'2.2.3.1.TasasDeprec'!$C216</f>
        <v>0</v>
      </c>
      <c r="F439" s="170">
        <f>+SUM($C218:E218)*'2.2.3.1.TasasDeprec'!$C216</f>
        <v>0</v>
      </c>
      <c r="G439" s="184">
        <f t="shared" si="48"/>
        <v>0</v>
      </c>
      <c r="H439" s="170">
        <f>+SUM($C218:F218)*'2.2.3.1.TasasDeprec'!$C216</f>
        <v>0</v>
      </c>
      <c r="I439" s="170">
        <f t="shared" si="46"/>
        <v>0</v>
      </c>
      <c r="J439" s="170">
        <f t="shared" si="47"/>
        <v>0</v>
      </c>
      <c r="K439" s="170">
        <f>+SUM($C218:H218)*'2.2.3.1.TasasDeprec'!$C216</f>
        <v>0</v>
      </c>
      <c r="L439" s="170">
        <f>+SUM($C218:K218)*'2.2.3.1.TasasDeprec'!$C216</f>
        <v>0</v>
      </c>
      <c r="M439" s="170">
        <f>+SUM($C218:L218)*'2.2.3.1.TasasDeprec'!$C216</f>
        <v>0</v>
      </c>
      <c r="N439" s="184">
        <f>+SUM($C218:M218)*'2.2.3.1.TasasDeprec'!$C216</f>
        <v>0</v>
      </c>
    </row>
    <row r="440" spans="2:14" x14ac:dyDescent="0.2">
      <c r="B440" s="226" t="s">
        <v>336</v>
      </c>
      <c r="C440" s="170"/>
      <c r="D440" s="170">
        <f>+SUM($C219:C219)*'2.2.3.1.TasasDeprec'!$C217</f>
        <v>0</v>
      </c>
      <c r="E440" s="170">
        <f>+SUM($C219:D219)*'2.2.3.1.TasasDeprec'!$C217</f>
        <v>0</v>
      </c>
      <c r="F440" s="170">
        <f>+SUM($C219:E219)*'2.2.3.1.TasasDeprec'!$C217</f>
        <v>0</v>
      </c>
      <c r="G440" s="184">
        <f t="shared" si="48"/>
        <v>0</v>
      </c>
      <c r="H440" s="170">
        <f>+SUM($C219:F219)*'2.2.3.1.TasasDeprec'!$C217</f>
        <v>0</v>
      </c>
      <c r="I440" s="170">
        <f t="shared" si="46"/>
        <v>0</v>
      </c>
      <c r="J440" s="170">
        <f t="shared" si="47"/>
        <v>0</v>
      </c>
      <c r="K440" s="170">
        <f>+SUM($C219:H219)*'2.2.3.1.TasasDeprec'!$C217</f>
        <v>0</v>
      </c>
      <c r="L440" s="170">
        <f>+SUM($C219:K219)*'2.2.3.1.TasasDeprec'!$C217</f>
        <v>0</v>
      </c>
      <c r="M440" s="170">
        <f>+SUM($C219:L219)*'2.2.3.1.TasasDeprec'!$C217</f>
        <v>0</v>
      </c>
      <c r="N440" s="184">
        <f>+SUM($C219:M219)*'2.2.3.1.TasasDeprec'!$C217</f>
        <v>0</v>
      </c>
    </row>
    <row r="441" spans="2:14" x14ac:dyDescent="0.2">
      <c r="B441" s="226" t="s">
        <v>491</v>
      </c>
      <c r="C441" s="170"/>
      <c r="D441" s="170">
        <f>+SUM($C220:C220)*'2.2.3.1.TasasDeprec'!$C218</f>
        <v>0</v>
      </c>
      <c r="E441" s="170">
        <f>+SUM($C220:D220)*'2.2.3.1.TasasDeprec'!$C218</f>
        <v>0</v>
      </c>
      <c r="F441" s="170">
        <f>+SUM($C220:E220)*'2.2.3.1.TasasDeprec'!$C218</f>
        <v>0</v>
      </c>
      <c r="G441" s="184">
        <f t="shared" si="48"/>
        <v>0</v>
      </c>
      <c r="H441" s="170">
        <f>+SUM($C220:F220)*'2.2.3.1.TasasDeprec'!$C218</f>
        <v>0</v>
      </c>
      <c r="I441" s="170">
        <f t="shared" si="46"/>
        <v>0</v>
      </c>
      <c r="J441" s="170">
        <f t="shared" si="47"/>
        <v>0</v>
      </c>
      <c r="K441" s="170">
        <f>+SUM($C220:H220)*'2.2.3.1.TasasDeprec'!$C218</f>
        <v>0</v>
      </c>
      <c r="L441" s="170">
        <f>+SUM($C220:K220)*'2.2.3.1.TasasDeprec'!$C218</f>
        <v>0</v>
      </c>
      <c r="M441" s="170">
        <f>+SUM($C220:L220)*'2.2.3.1.TasasDeprec'!$C218</f>
        <v>0</v>
      </c>
      <c r="N441" s="184">
        <f>+SUM($C220:M220)*'2.2.3.1.TasasDeprec'!$C218</f>
        <v>0</v>
      </c>
    </row>
    <row r="442" spans="2:14" x14ac:dyDescent="0.2">
      <c r="B442" s="225" t="s">
        <v>337</v>
      </c>
      <c r="C442" s="170"/>
      <c r="D442" s="170"/>
      <c r="E442" s="170"/>
      <c r="F442" s="170"/>
      <c r="G442" s="170"/>
      <c r="H442" s="170"/>
      <c r="I442" s="170"/>
      <c r="J442" s="170"/>
      <c r="K442" s="170"/>
      <c r="L442" s="170"/>
      <c r="M442" s="170"/>
      <c r="N442" s="184"/>
    </row>
    <row r="443" spans="2:14" x14ac:dyDescent="0.2">
      <c r="B443" s="226" t="s">
        <v>338</v>
      </c>
      <c r="C443" s="184"/>
      <c r="D443" s="184">
        <f>+SUM($C222:C222)*'2.2.3.1.TasasDeprec'!$C220</f>
        <v>1199.6666666666665</v>
      </c>
      <c r="E443" s="184">
        <f>+SUM($C222:D222)*'2.2.3.1.TasasDeprec'!$C220</f>
        <v>96626.437499921609</v>
      </c>
      <c r="F443" s="184">
        <f>+SUM($C222:E222)*'2.2.3.1.TasasDeprec'!$C220</f>
        <v>1076155.1866666668</v>
      </c>
      <c r="G443" s="184">
        <f>+H443</f>
        <v>1093643.2866666666</v>
      </c>
      <c r="H443" s="184">
        <f>+SUM($C222:F222)*'2.2.3.1.TasasDeprec'!$C220</f>
        <v>1093643.2866666666</v>
      </c>
      <c r="I443" s="184">
        <f>+H443</f>
        <v>1093643.2866666666</v>
      </c>
      <c r="J443" s="184">
        <f>+K443</f>
        <v>1255674.02</v>
      </c>
      <c r="K443" s="184">
        <f>+(SUM($C222:H222)-$G$222)*'2.2.3.1.TasasDeprec'!$C220</f>
        <v>1255674.02</v>
      </c>
      <c r="L443" s="184">
        <v>833493.09250007838</v>
      </c>
      <c r="M443" s="184">
        <v>0</v>
      </c>
      <c r="N443" s="184">
        <f>+SUM($M222:M222)*'2.2.3.1.TasasDeprec'!$C220</f>
        <v>34691.476666666662</v>
      </c>
    </row>
    <row r="444" spans="2:14" x14ac:dyDescent="0.2">
      <c r="B444" s="31" t="s">
        <v>339</v>
      </c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239"/>
    </row>
    <row r="445" spans="2:14" x14ac:dyDescent="0.2">
      <c r="B445" s="230" t="s">
        <v>315</v>
      </c>
      <c r="C445" s="163"/>
      <c r="D445" s="163">
        <f>+SUM($C224:C224)*'2.2.3.1.TasasDeprec'!$C222</f>
        <v>1017598.2999999999</v>
      </c>
      <c r="E445" s="163">
        <f>+SUM($C224:D224)*'2.2.3.1.TasasDeprec'!$C222</f>
        <v>1017598.2999999999</v>
      </c>
      <c r="F445" s="163">
        <f>+SUM($C224:E224)*'2.2.3.1.TasasDeprec'!$C222</f>
        <v>1017598.2999999999</v>
      </c>
      <c r="G445" s="163">
        <f>+H445</f>
        <v>1017598.2999999999</v>
      </c>
      <c r="H445" s="163">
        <f>+SUM($C224:F224)*'2.2.3.1.TasasDeprec'!$C222</f>
        <v>1017598.2999999999</v>
      </c>
      <c r="I445" s="163">
        <f>+H445</f>
        <v>1017598.2999999999</v>
      </c>
      <c r="J445" s="163">
        <f>+K445</f>
        <v>1017598.2999999999</v>
      </c>
      <c r="K445" s="163">
        <f>+SUM($C224:H224)*'2.2.3.1.TasasDeprec'!$C222</f>
        <v>1017598.2999999999</v>
      </c>
      <c r="L445" s="163">
        <f>+SUM($C224:K224)*'2.2.3.1.TasasDeprec'!$C222</f>
        <v>1017598.2999999999</v>
      </c>
      <c r="M445" s="163">
        <f>+SUM($C224:L224)*'2.2.3.1.TasasDeprec'!$C222</f>
        <v>1017598.2999999999</v>
      </c>
      <c r="N445" s="240">
        <f>+SUM($C224:M224)*'2.2.3.1.TasasDeprec'!$C222</f>
        <v>1017598.2999999999</v>
      </c>
    </row>
    <row r="446" spans="2:14" x14ac:dyDescent="0.2">
      <c r="B446" s="176" t="s">
        <v>317</v>
      </c>
      <c r="C446" s="164"/>
      <c r="D446" s="164">
        <f>+SUM($C225:C225)*'2.2.3.1.TasasDeprec'!$C223</f>
        <v>2778081.9000000004</v>
      </c>
      <c r="E446" s="164">
        <f>+SUM($C225:D225)*'2.2.3.1.TasasDeprec'!$C223</f>
        <v>2778081.9000000004</v>
      </c>
      <c r="F446" s="164">
        <f>+SUM($C225:E225)*'2.2.3.1.TasasDeprec'!$C223</f>
        <v>2778081.9000000004</v>
      </c>
      <c r="G446" s="164">
        <f>+H446</f>
        <v>2778081.9000000004</v>
      </c>
      <c r="H446" s="164">
        <f>+SUM($C225:F225)*'2.2.3.1.TasasDeprec'!$C223</f>
        <v>2778081.9000000004</v>
      </c>
      <c r="I446" s="164">
        <f>+H446</f>
        <v>2778081.9000000004</v>
      </c>
      <c r="J446" s="164">
        <f>+K446</f>
        <v>2778081.9000000004</v>
      </c>
      <c r="K446" s="164">
        <f>+SUM($C225:H225)*'2.2.3.1.TasasDeprec'!$C223</f>
        <v>2778081.9000000004</v>
      </c>
      <c r="L446" s="164">
        <f>+SUM($C225:K225)*'2.2.3.1.TasasDeprec'!$C223</f>
        <v>2778081.9000000004</v>
      </c>
      <c r="M446" s="164">
        <f>+SUM($C225:L225)*'2.2.3.1.TasasDeprec'!$C223</f>
        <v>2778081.9000000004</v>
      </c>
      <c r="N446" s="241">
        <f>+SUM($C225:M225)*'2.2.3.1.TasasDeprec'!$C223</f>
        <v>2778081.9000000004</v>
      </c>
    </row>
    <row r="447" spans="2:14" x14ac:dyDescent="0.2"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</row>
    <row r="448" spans="2:14" x14ac:dyDescent="0.2"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</row>
    <row r="449" spans="4:14" hidden="1" x14ac:dyDescent="0.2"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</row>
    <row r="450" spans="4:14" hidden="1" x14ac:dyDescent="0.2"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</row>
    <row r="451" spans="4:14" hidden="1" x14ac:dyDescent="0.2"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</row>
    <row r="452" spans="4:14" hidden="1" x14ac:dyDescent="0.2"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</row>
    <row r="453" spans="4:14" hidden="1" x14ac:dyDescent="0.2"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</row>
    <row r="454" spans="4:14" hidden="1" x14ac:dyDescent="0.2"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</row>
    <row r="455" spans="4:14" hidden="1" x14ac:dyDescent="0.2"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</row>
    <row r="456" spans="4:14" hidden="1" x14ac:dyDescent="0.2"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</row>
    <row r="457" spans="4:14" hidden="1" x14ac:dyDescent="0.2"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</row>
    <row r="458" spans="4:14" hidden="1" x14ac:dyDescent="0.2"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</row>
    <row r="459" spans="4:14" hidden="1" x14ac:dyDescent="0.2"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</row>
    <row r="460" spans="4:14" hidden="1" x14ac:dyDescent="0.2"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</row>
  </sheetData>
  <hyperlinks>
    <hyperlink ref="A2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O23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9" customWidth="1"/>
    <col min="3" max="15" width="11.42578125" customWidth="1"/>
    <col min="16" max="16384" width="11.42578125" hidden="1"/>
  </cols>
  <sheetData>
    <row r="1" spans="1:14" x14ac:dyDescent="0.2"/>
    <row r="2" spans="1:14" x14ac:dyDescent="0.2">
      <c r="A2" s="5" t="s">
        <v>13</v>
      </c>
    </row>
    <row r="3" spans="1:14" x14ac:dyDescent="0.2"/>
    <row r="4" spans="1:14" x14ac:dyDescent="0.2">
      <c r="B4" s="7" t="s">
        <v>577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">
      <c r="B5" s="1"/>
    </row>
    <row r="6" spans="1:14" x14ac:dyDescent="0.2">
      <c r="B6" s="1"/>
    </row>
    <row r="7" spans="1:14" x14ac:dyDescent="0.2">
      <c r="B7" s="35"/>
      <c r="C7" s="272">
        <v>2011</v>
      </c>
      <c r="D7" s="272">
        <v>2012</v>
      </c>
      <c r="E7" s="272">
        <v>2013</v>
      </c>
      <c r="F7" s="272">
        <v>2014</v>
      </c>
      <c r="G7" s="272" t="s">
        <v>422</v>
      </c>
      <c r="H7" s="272">
        <v>2015</v>
      </c>
      <c r="I7" s="272" t="s">
        <v>467</v>
      </c>
      <c r="J7" s="272" t="s">
        <v>468</v>
      </c>
      <c r="K7" s="272">
        <v>2016</v>
      </c>
      <c r="L7" s="272">
        <v>2017</v>
      </c>
      <c r="M7" s="272">
        <v>2018</v>
      </c>
      <c r="N7" s="272">
        <v>2019</v>
      </c>
    </row>
    <row r="8" spans="1:14" x14ac:dyDescent="0.2">
      <c r="B8" s="31" t="s">
        <v>284</v>
      </c>
    </row>
    <row r="9" spans="1:14" x14ac:dyDescent="0.2">
      <c r="B9" s="173" t="s">
        <v>285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x14ac:dyDescent="0.2">
      <c r="B10" s="169" t="s">
        <v>342</v>
      </c>
      <c r="C10" s="170">
        <f>+'2.2.3.2.Inv-Ajus-Depr'!C12-'2.2.3.2.Inv-Ajus-Depr'!C233</f>
        <v>47395.262375740436</v>
      </c>
      <c r="D10" s="170">
        <f>+'2.2.3.2.Inv-Ajus-Depr'!D12-'2.2.3.2.Inv-Ajus-Depr'!D233+C10</f>
        <v>69762.781807320047</v>
      </c>
      <c r="E10" s="170">
        <f>+'2.2.3.2.Inv-Ajus-Depr'!E12-'2.2.3.2.Inv-Ajus-Depr'!E233+D10</f>
        <v>146173.41986799391</v>
      </c>
      <c r="F10" s="170">
        <f>+'2.2.3.2.Inv-Ajus-Depr'!F12-'2.2.3.2.Inv-Ajus-Depr'!F233+E10</f>
        <v>122667.20364295349</v>
      </c>
      <c r="G10" s="170">
        <f>+'2.2.3.2.Inv-Ajus-Depr'!G12-'2.2.3.2.Inv-Ajus-Depr'!G233+F10</f>
        <v>99269.718846484495</v>
      </c>
      <c r="H10" s="170">
        <f>+'2.2.3.2.Inv-Ajus-Depr'!H12-'2.2.3.2.Inv-Ajus-Depr'!H233+F10</f>
        <v>99269.718846484495</v>
      </c>
      <c r="I10" s="170">
        <f>+'2.2.3.2.Inv-Ajus-Depr'!I12-'2.2.3.2.Inv-Ajus-Depr'!I233+F10</f>
        <v>99269.718846484495</v>
      </c>
      <c r="J10" s="170">
        <f>+'2.2.3.2.Inv-Ajus-Depr'!J12-'2.2.3.2.Inv-Ajus-Depr'!J233+H10</f>
        <v>75872.234050015511</v>
      </c>
      <c r="K10" s="170">
        <f>+'2.2.3.2.Inv-Ajus-Depr'!K12-'2.2.3.2.Inv-Ajus-Depr'!K233+H10</f>
        <v>75872.234050015511</v>
      </c>
      <c r="L10" s="170">
        <f>+'2.2.3.2.Inv-Ajus-Depr'!L12-'2.2.3.2.Inv-Ajus-Depr'!L233+K10</f>
        <v>52474.749253546521</v>
      </c>
      <c r="M10" s="170">
        <f>+'2.2.3.2.Inv-Ajus-Depr'!M12-'2.2.3.2.Inv-Ajus-Depr'!M233+L10</f>
        <v>29077.26445707753</v>
      </c>
      <c r="N10" s="184">
        <f>+'2.2.3.2.Inv-Ajus-Depr'!N12-'2.2.3.2.Inv-Ajus-Depr'!N233+M10</f>
        <v>5679.7796606085394</v>
      </c>
    </row>
    <row r="11" spans="1:14" x14ac:dyDescent="0.2">
      <c r="B11" s="169" t="s">
        <v>501</v>
      </c>
      <c r="C11" s="170">
        <f>+'2.2.3.2.Inv-Ajus-Depr'!C13-'2.2.3.2.Inv-Ajus-Depr'!C234</f>
        <v>0</v>
      </c>
      <c r="D11" s="170">
        <f>+'2.2.3.2.Inv-Ajus-Depr'!D13-'2.2.3.2.Inv-Ajus-Depr'!D234+C11</f>
        <v>0</v>
      </c>
      <c r="E11" s="170">
        <f>+'2.2.3.2.Inv-Ajus-Depr'!E13-'2.2.3.2.Inv-Ajus-Depr'!E234+D11</f>
        <v>9883.74</v>
      </c>
      <c r="F11" s="170">
        <f>+'2.2.3.2.Inv-Ajus-Depr'!F13-'2.2.3.2.Inv-Ajus-Depr'!F234+E11</f>
        <v>9389.5529999999999</v>
      </c>
      <c r="G11" s="170">
        <f>+'2.2.3.2.Inv-Ajus-Depr'!G13-'2.2.3.2.Inv-Ajus-Depr'!G234+F11</f>
        <v>8895.366</v>
      </c>
      <c r="H11" s="170">
        <f>+'2.2.3.2.Inv-Ajus-Depr'!H13-'2.2.3.2.Inv-Ajus-Depr'!H234+F11</f>
        <v>8895.366</v>
      </c>
      <c r="I11" s="170">
        <f>+'2.2.3.2.Inv-Ajus-Depr'!I13-'2.2.3.2.Inv-Ajus-Depr'!I234+F11</f>
        <v>8895.366</v>
      </c>
      <c r="J11" s="170">
        <f>+'2.2.3.2.Inv-Ajus-Depr'!J13-'2.2.3.2.Inv-Ajus-Depr'!J234+H11</f>
        <v>8401.1790000000001</v>
      </c>
      <c r="K11" s="170">
        <f>+'2.2.3.2.Inv-Ajus-Depr'!K13-'2.2.3.2.Inv-Ajus-Depr'!K234+H11</f>
        <v>8401.1790000000001</v>
      </c>
      <c r="L11" s="170">
        <f>+'2.2.3.2.Inv-Ajus-Depr'!L13-'2.2.3.2.Inv-Ajus-Depr'!L234+K11</f>
        <v>7906.9920000000002</v>
      </c>
      <c r="M11" s="170">
        <f>+'2.2.3.2.Inv-Ajus-Depr'!M13-'2.2.3.2.Inv-Ajus-Depr'!M234+L11</f>
        <v>7412.8050000000003</v>
      </c>
      <c r="N11" s="184">
        <f>+'2.2.3.2.Inv-Ajus-Depr'!N13-'2.2.3.2.Inv-Ajus-Depr'!N234+M11</f>
        <v>6918.6180000000004</v>
      </c>
    </row>
    <row r="12" spans="1:14" x14ac:dyDescent="0.2">
      <c r="B12" s="169" t="s">
        <v>343</v>
      </c>
      <c r="C12" s="170">
        <f>+'2.2.3.2.Inv-Ajus-Depr'!C14-'2.2.3.2.Inv-Ajus-Depr'!C235</f>
        <v>6268.3973716160326</v>
      </c>
      <c r="D12" s="170">
        <f>+'2.2.3.2.Inv-Ajus-Depr'!D14-'2.2.3.2.Inv-Ajus-Depr'!D235+C12</f>
        <v>6076.7730295589272</v>
      </c>
      <c r="E12" s="170">
        <f>+'2.2.3.2.Inv-Ajus-Depr'!E14-'2.2.3.2.Inv-Ajus-Depr'!E235+D12</f>
        <v>5863.7311448278151</v>
      </c>
      <c r="F12" s="170">
        <f>+'2.2.3.2.Inv-Ajus-Depr'!F14-'2.2.3.2.Inv-Ajus-Depr'!F235+E12</f>
        <v>5650.689260096703</v>
      </c>
      <c r="G12" s="170">
        <f>+'2.2.3.2.Inv-Ajus-Depr'!G14-'2.2.3.2.Inv-Ajus-Depr'!G235+F12</f>
        <v>5437.647375365591</v>
      </c>
      <c r="H12" s="170">
        <f>+'2.2.3.2.Inv-Ajus-Depr'!H14-'2.2.3.2.Inv-Ajus-Depr'!H235+F12</f>
        <v>5437.647375365591</v>
      </c>
      <c r="I12" s="170">
        <f>+'2.2.3.2.Inv-Ajus-Depr'!I14-'2.2.3.2.Inv-Ajus-Depr'!I235+F12</f>
        <v>5437.647375365591</v>
      </c>
      <c r="J12" s="170">
        <f>+'2.2.3.2.Inv-Ajus-Depr'!J14-'2.2.3.2.Inv-Ajus-Depr'!J235+H12</f>
        <v>5224.6054906344789</v>
      </c>
      <c r="K12" s="170">
        <f>+'2.2.3.2.Inv-Ajus-Depr'!K14-'2.2.3.2.Inv-Ajus-Depr'!K235+H12</f>
        <v>5224.6054906344789</v>
      </c>
      <c r="L12" s="170">
        <f>+'2.2.3.2.Inv-Ajus-Depr'!L14-'2.2.3.2.Inv-Ajus-Depr'!L235+K12</f>
        <v>5011.5636059033668</v>
      </c>
      <c r="M12" s="170">
        <f>+'2.2.3.2.Inv-Ajus-Depr'!M14-'2.2.3.2.Inv-Ajus-Depr'!M235+L12</f>
        <v>4798.5217211722547</v>
      </c>
      <c r="N12" s="184">
        <f>+'2.2.3.2.Inv-Ajus-Depr'!N14-'2.2.3.2.Inv-Ajus-Depr'!N235+M12</f>
        <v>4585.4798364411427</v>
      </c>
    </row>
    <row r="13" spans="1:14" x14ac:dyDescent="0.2">
      <c r="B13" s="169" t="s">
        <v>469</v>
      </c>
      <c r="C13" s="170">
        <f>+'2.2.3.2.Inv-Ajus-Depr'!C15-'2.2.3.2.Inv-Ajus-Depr'!C236</f>
        <v>3698.3528219782174</v>
      </c>
      <c r="D13" s="170">
        <f>+'2.2.3.2.Inv-Ajus-Depr'!D15-'2.2.3.2.Inv-Ajus-Depr'!D236+C13</f>
        <v>3585.0615380287577</v>
      </c>
      <c r="E13" s="170">
        <f>+'2.2.3.2.Inv-Ajus-Depr'!E15-'2.2.3.2.Inv-Ajus-Depr'!E236+D13</f>
        <v>3459.1331395361035</v>
      </c>
      <c r="F13" s="170">
        <f>+'2.2.3.2.Inv-Ajus-Depr'!F15-'2.2.3.2.Inv-Ajus-Depr'!F236+E13</f>
        <v>3333.2047410434493</v>
      </c>
      <c r="G13" s="170">
        <f>+'2.2.3.2.Inv-Ajus-Depr'!G15-'2.2.3.2.Inv-Ajus-Depr'!G236+F13</f>
        <v>3207.2763425507951</v>
      </c>
      <c r="H13" s="170">
        <f>+'2.2.3.2.Inv-Ajus-Depr'!H15-'2.2.3.2.Inv-Ajus-Depr'!H236+F13</f>
        <v>3207.2763425507951</v>
      </c>
      <c r="I13" s="170">
        <f>+'2.2.3.2.Inv-Ajus-Depr'!I15-'2.2.3.2.Inv-Ajus-Depr'!I236+F13</f>
        <v>3207.2763425507951</v>
      </c>
      <c r="J13" s="170">
        <f>+'2.2.3.2.Inv-Ajus-Depr'!J15-'2.2.3.2.Inv-Ajus-Depr'!J236+H13</f>
        <v>3081.3479440581409</v>
      </c>
      <c r="K13" s="170">
        <f>+'2.2.3.2.Inv-Ajus-Depr'!K15-'2.2.3.2.Inv-Ajus-Depr'!K236+H13</f>
        <v>3081.3479440581409</v>
      </c>
      <c r="L13" s="170">
        <f>+'2.2.3.2.Inv-Ajus-Depr'!L15-'2.2.3.2.Inv-Ajus-Depr'!L236+K13</f>
        <v>2955.4195455654867</v>
      </c>
      <c r="M13" s="170">
        <f>+'2.2.3.2.Inv-Ajus-Depr'!M15-'2.2.3.2.Inv-Ajus-Depr'!M236+L13</f>
        <v>2829.4911470728325</v>
      </c>
      <c r="N13" s="184">
        <f>+'2.2.3.2.Inv-Ajus-Depr'!N15-'2.2.3.2.Inv-Ajus-Depr'!N236+M13</f>
        <v>2703.5627485801783</v>
      </c>
    </row>
    <row r="14" spans="1:14" x14ac:dyDescent="0.2">
      <c r="B14" s="169" t="s">
        <v>470</v>
      </c>
      <c r="C14" s="170">
        <f>+'2.2.3.2.Inv-Ajus-Depr'!C16-'2.2.3.2.Inv-Ajus-Depr'!C237</f>
        <v>0</v>
      </c>
      <c r="D14" s="170">
        <f>+'2.2.3.2.Inv-Ajus-Depr'!D16-'2.2.3.2.Inv-Ajus-Depr'!D237+C14</f>
        <v>9712.134971025258</v>
      </c>
      <c r="E14" s="170">
        <f>+'2.2.3.2.Inv-Ajus-Depr'!E16-'2.2.3.2.Inv-Ajus-Depr'!E237+D14</f>
        <v>9381.204307804177</v>
      </c>
      <c r="F14" s="170">
        <f>+'2.2.3.2.Inv-Ajus-Depr'!F16-'2.2.3.2.Inv-Ajus-Depr'!F237+E14</f>
        <v>9050.273644583096</v>
      </c>
      <c r="G14" s="170">
        <f>+'2.2.3.2.Inv-Ajus-Depr'!G16-'2.2.3.2.Inv-Ajus-Depr'!G237+F14</f>
        <v>8719.3429813620151</v>
      </c>
      <c r="H14" s="170">
        <f>+'2.2.3.2.Inv-Ajus-Depr'!H16-'2.2.3.2.Inv-Ajus-Depr'!H237+F14</f>
        <v>8719.3429813620151</v>
      </c>
      <c r="I14" s="170">
        <f>+'2.2.3.2.Inv-Ajus-Depr'!I16-'2.2.3.2.Inv-Ajus-Depr'!I237+F14</f>
        <v>8719.3429813620151</v>
      </c>
      <c r="J14" s="170">
        <f>+'2.2.3.2.Inv-Ajus-Depr'!J16-'2.2.3.2.Inv-Ajus-Depr'!J237+H14</f>
        <v>8388.4123181409341</v>
      </c>
      <c r="K14" s="170">
        <f>+'2.2.3.2.Inv-Ajus-Depr'!K16-'2.2.3.2.Inv-Ajus-Depr'!K237+H14</f>
        <v>8388.4123181409341</v>
      </c>
      <c r="L14" s="170">
        <f>+'2.2.3.2.Inv-Ajus-Depr'!L16-'2.2.3.2.Inv-Ajus-Depr'!L237+K14</f>
        <v>8057.4816549198531</v>
      </c>
      <c r="M14" s="170">
        <f>+'2.2.3.2.Inv-Ajus-Depr'!M16-'2.2.3.2.Inv-Ajus-Depr'!M237+L14</f>
        <v>7726.5509916987721</v>
      </c>
      <c r="N14" s="184">
        <f>+'2.2.3.2.Inv-Ajus-Depr'!N16-'2.2.3.2.Inv-Ajus-Depr'!N237+M14</f>
        <v>7395.6203284776911</v>
      </c>
    </row>
    <row r="15" spans="1:14" x14ac:dyDescent="0.2">
      <c r="B15" s="169" t="s">
        <v>471</v>
      </c>
      <c r="C15" s="170">
        <f>+'2.2.3.2.Inv-Ajus-Depr'!C17-'2.2.3.2.Inv-Ajus-Depr'!C238</f>
        <v>0</v>
      </c>
      <c r="D15" s="170">
        <f>+'2.2.3.2.Inv-Ajus-Depr'!D17-'2.2.3.2.Inv-Ajus-Depr'!D238+C15</f>
        <v>0</v>
      </c>
      <c r="E15" s="170">
        <f>+'2.2.3.2.Inv-Ajus-Depr'!E17-'2.2.3.2.Inv-Ajus-Depr'!E238+D15</f>
        <v>9207.77</v>
      </c>
      <c r="F15" s="170">
        <f>+'2.2.3.2.Inv-Ajus-Depr'!F17-'2.2.3.2.Inv-Ajus-Depr'!F238+E15</f>
        <v>8886.3127020564334</v>
      </c>
      <c r="G15" s="170">
        <f>+'2.2.3.2.Inv-Ajus-Depr'!G17-'2.2.3.2.Inv-Ajus-Depr'!G238+F15</f>
        <v>8564.8554041128664</v>
      </c>
      <c r="H15" s="170">
        <f>+'2.2.3.2.Inv-Ajus-Depr'!H17-'2.2.3.2.Inv-Ajus-Depr'!H238+F15</f>
        <v>8564.8554041128664</v>
      </c>
      <c r="I15" s="170">
        <f>+'2.2.3.2.Inv-Ajus-Depr'!I17-'2.2.3.2.Inv-Ajus-Depr'!I238+F15</f>
        <v>8564.8554041128664</v>
      </c>
      <c r="J15" s="170">
        <f>+'2.2.3.2.Inv-Ajus-Depr'!J17-'2.2.3.2.Inv-Ajus-Depr'!J238+H15</f>
        <v>8243.3981061692994</v>
      </c>
      <c r="K15" s="170">
        <f>+'2.2.3.2.Inv-Ajus-Depr'!K17-'2.2.3.2.Inv-Ajus-Depr'!K238+H15</f>
        <v>8243.3981061692994</v>
      </c>
      <c r="L15" s="170">
        <f>+'2.2.3.2.Inv-Ajus-Depr'!L17-'2.2.3.2.Inv-Ajus-Depr'!L238+K15</f>
        <v>7921.9408082257314</v>
      </c>
      <c r="M15" s="170">
        <f>+'2.2.3.2.Inv-Ajus-Depr'!M17-'2.2.3.2.Inv-Ajus-Depr'!M238+L15</f>
        <v>7600.4835102821635</v>
      </c>
      <c r="N15" s="184">
        <f>+'2.2.3.2.Inv-Ajus-Depr'!N17-'2.2.3.2.Inv-Ajus-Depr'!N238+M15</f>
        <v>7279.0262123385955</v>
      </c>
    </row>
    <row r="16" spans="1:14" x14ac:dyDescent="0.2">
      <c r="B16" s="169" t="s">
        <v>502</v>
      </c>
      <c r="C16" s="170">
        <f>+'2.2.3.2.Inv-Ajus-Depr'!C18-'2.2.3.2.Inv-Ajus-Depr'!C239</f>
        <v>0</v>
      </c>
      <c r="D16" s="170">
        <f>+'2.2.3.2.Inv-Ajus-Depr'!D18-'2.2.3.2.Inv-Ajus-Depr'!D239+C16</f>
        <v>0</v>
      </c>
      <c r="E16" s="170">
        <f>+'2.2.3.2.Inv-Ajus-Depr'!E18-'2.2.3.2.Inv-Ajus-Depr'!E239+D16</f>
        <v>11550.62</v>
      </c>
      <c r="F16" s="170">
        <f>+'2.2.3.2.Inv-Ajus-Depr'!F18-'2.2.3.2.Inv-Ajus-Depr'!F239+E16</f>
        <v>11131.203336649423</v>
      </c>
      <c r="G16" s="170">
        <f>+'2.2.3.2.Inv-Ajus-Depr'!G18-'2.2.3.2.Inv-Ajus-Depr'!G239+F16</f>
        <v>10711.786673298846</v>
      </c>
      <c r="H16" s="170">
        <f>+'2.2.3.2.Inv-Ajus-Depr'!H18-'2.2.3.2.Inv-Ajus-Depr'!H239+F16</f>
        <v>10711.786673298846</v>
      </c>
      <c r="I16" s="170">
        <f>+'2.2.3.2.Inv-Ajus-Depr'!I18-'2.2.3.2.Inv-Ajus-Depr'!I239+F16</f>
        <v>10711.786673298846</v>
      </c>
      <c r="J16" s="170">
        <f>+'2.2.3.2.Inv-Ajus-Depr'!J18-'2.2.3.2.Inv-Ajus-Depr'!J239+H16</f>
        <v>10292.370009948268</v>
      </c>
      <c r="K16" s="170">
        <f>+'2.2.3.2.Inv-Ajus-Depr'!K18-'2.2.3.2.Inv-Ajus-Depr'!K239+H16</f>
        <v>10292.370009948268</v>
      </c>
      <c r="L16" s="170">
        <f>+'2.2.3.2.Inv-Ajus-Depr'!L18-'2.2.3.2.Inv-Ajus-Depr'!L239+K16</f>
        <v>9872.9533465976911</v>
      </c>
      <c r="M16" s="170">
        <f>+'2.2.3.2.Inv-Ajus-Depr'!M18-'2.2.3.2.Inv-Ajus-Depr'!M239+L16</f>
        <v>9453.5366832471136</v>
      </c>
      <c r="N16" s="184">
        <f>+'2.2.3.2.Inv-Ajus-Depr'!N18-'2.2.3.2.Inv-Ajus-Depr'!N239+M16</f>
        <v>9034.1200198965362</v>
      </c>
    </row>
    <row r="17" spans="2:14" x14ac:dyDescent="0.2">
      <c r="B17" s="169" t="s">
        <v>472</v>
      </c>
      <c r="C17" s="170">
        <f>+'2.2.3.2.Inv-Ajus-Depr'!C19-'2.2.3.2.Inv-Ajus-Depr'!C240</f>
        <v>0</v>
      </c>
      <c r="D17" s="170">
        <f>+'2.2.3.2.Inv-Ajus-Depr'!D19-'2.2.3.2.Inv-Ajus-Depr'!D240+C17</f>
        <v>4130.92</v>
      </c>
      <c r="E17" s="170">
        <f>+'2.2.3.2.Inv-Ajus-Depr'!E19-'2.2.3.2.Inv-Ajus-Depr'!E240+D17</f>
        <v>2753.9466666666667</v>
      </c>
      <c r="F17" s="170">
        <f>+'2.2.3.2.Inv-Ajus-Depr'!F19-'2.2.3.2.Inv-Ajus-Depr'!F240+E17</f>
        <v>1376.9733333333334</v>
      </c>
      <c r="G17" s="170">
        <f>+'2.2.3.2.Inv-Ajus-Depr'!G19-'2.2.3.2.Inv-Ajus-Depr'!G240+F17</f>
        <v>0</v>
      </c>
      <c r="H17" s="170">
        <f>+'2.2.3.2.Inv-Ajus-Depr'!H19-'2.2.3.2.Inv-Ajus-Depr'!H240+F17</f>
        <v>0</v>
      </c>
      <c r="I17" s="170">
        <f>+'2.2.3.2.Inv-Ajus-Depr'!I19-'2.2.3.2.Inv-Ajus-Depr'!I240+F17</f>
        <v>0</v>
      </c>
      <c r="J17" s="170">
        <f>+'2.2.3.2.Inv-Ajus-Depr'!J19-'2.2.3.2.Inv-Ajus-Depr'!J240+H17</f>
        <v>0</v>
      </c>
      <c r="K17" s="170">
        <f>+'2.2.3.2.Inv-Ajus-Depr'!K19-'2.2.3.2.Inv-Ajus-Depr'!K240+H17</f>
        <v>0</v>
      </c>
      <c r="L17" s="170">
        <f>+'2.2.3.2.Inv-Ajus-Depr'!L19-'2.2.3.2.Inv-Ajus-Depr'!L240+K17</f>
        <v>0</v>
      </c>
      <c r="M17" s="170">
        <f>+'2.2.3.2.Inv-Ajus-Depr'!M19-'2.2.3.2.Inv-Ajus-Depr'!M240+L17</f>
        <v>0</v>
      </c>
      <c r="N17" s="184">
        <f>+'2.2.3.2.Inv-Ajus-Depr'!N19-'2.2.3.2.Inv-Ajus-Depr'!N240+M17</f>
        <v>0</v>
      </c>
    </row>
    <row r="18" spans="2:14" x14ac:dyDescent="0.2">
      <c r="B18" s="169" t="s">
        <v>503</v>
      </c>
      <c r="C18" s="170">
        <f>+'2.2.3.2.Inv-Ajus-Depr'!C20-'2.2.3.2.Inv-Ajus-Depr'!C241</f>
        <v>0</v>
      </c>
      <c r="D18" s="170">
        <f>+'2.2.3.2.Inv-Ajus-Depr'!D20-'2.2.3.2.Inv-Ajus-Depr'!D241+C18</f>
        <v>0</v>
      </c>
      <c r="E18" s="170">
        <f>+'2.2.3.2.Inv-Ajus-Depr'!E20-'2.2.3.2.Inv-Ajus-Depr'!E241+D18</f>
        <v>0</v>
      </c>
      <c r="F18" s="170">
        <f>+'2.2.3.2.Inv-Ajus-Depr'!F20-'2.2.3.2.Inv-Ajus-Depr'!F241+E18</f>
        <v>3080</v>
      </c>
      <c r="G18" s="170">
        <f>+'2.2.3.2.Inv-Ajus-Depr'!G20-'2.2.3.2.Inv-Ajus-Depr'!G241+F18</f>
        <v>2053.3333333333335</v>
      </c>
      <c r="H18" s="170">
        <f>+'2.2.3.2.Inv-Ajus-Depr'!H20-'2.2.3.2.Inv-Ajus-Depr'!H241+F18</f>
        <v>2053.3333333333335</v>
      </c>
      <c r="I18" s="170">
        <f>+'2.2.3.2.Inv-Ajus-Depr'!I20-'2.2.3.2.Inv-Ajus-Depr'!I241+F18</f>
        <v>2053.3333333333335</v>
      </c>
      <c r="J18" s="170">
        <f>+'2.2.3.2.Inv-Ajus-Depr'!J20-'2.2.3.2.Inv-Ajus-Depr'!J241+H18</f>
        <v>1026.666666666667</v>
      </c>
      <c r="K18" s="170">
        <f>+'2.2.3.2.Inv-Ajus-Depr'!K20-'2.2.3.2.Inv-Ajus-Depr'!K241+H18</f>
        <v>1026.666666666667</v>
      </c>
      <c r="L18" s="170">
        <f>+'2.2.3.2.Inv-Ajus-Depr'!L20-'2.2.3.2.Inv-Ajus-Depr'!L241+K18</f>
        <v>0</v>
      </c>
      <c r="M18" s="170">
        <f>+'2.2.3.2.Inv-Ajus-Depr'!M20-'2.2.3.2.Inv-Ajus-Depr'!M241+L18</f>
        <v>0</v>
      </c>
      <c r="N18" s="184">
        <f>+'2.2.3.2.Inv-Ajus-Depr'!N20-'2.2.3.2.Inv-Ajus-Depr'!N241+M18</f>
        <v>0</v>
      </c>
    </row>
    <row r="19" spans="2:14" x14ac:dyDescent="0.2">
      <c r="B19" s="169" t="s">
        <v>565</v>
      </c>
      <c r="C19" s="170">
        <f>+'2.2.3.2.Inv-Ajus-Depr'!C21-'2.2.3.2.Inv-Ajus-Depr'!C242</f>
        <v>0</v>
      </c>
      <c r="D19" s="170">
        <f>+'2.2.3.2.Inv-Ajus-Depr'!D21-'2.2.3.2.Inv-Ajus-Depr'!D242+C19</f>
        <v>313.73593760505094</v>
      </c>
      <c r="E19" s="170">
        <f>+'2.2.3.2.Inv-Ajus-Depr'!E21-'2.2.3.2.Inv-Ajus-Depr'!E242+D19</f>
        <v>235.30601559873728</v>
      </c>
      <c r="F19" s="170">
        <f>+'2.2.3.2.Inv-Ajus-Depr'!F21-'2.2.3.2.Inv-Ajus-Depr'!F242+E19</f>
        <v>156.87101559873727</v>
      </c>
      <c r="G19" s="170">
        <f>+'2.2.3.2.Inv-Ajus-Depr'!G21-'2.2.3.2.Inv-Ajus-Depr'!G242+F19</f>
        <v>78.436015598737271</v>
      </c>
      <c r="H19" s="170">
        <f>+'2.2.3.2.Inv-Ajus-Depr'!H21-'2.2.3.2.Inv-Ajus-Depr'!H242+F19</f>
        <v>78.436015598737271</v>
      </c>
      <c r="I19" s="170">
        <f>+'2.2.3.2.Inv-Ajus-Depr'!I21-'2.2.3.2.Inv-Ajus-Depr'!I242+F19</f>
        <v>78.436015598737271</v>
      </c>
      <c r="J19" s="170">
        <f>+'2.2.3.2.Inv-Ajus-Depr'!J21-'2.2.3.2.Inv-Ajus-Depr'!J242+H19</f>
        <v>1.0155987372684194E-3</v>
      </c>
      <c r="K19" s="170">
        <f>+'2.2.3.2.Inv-Ajus-Depr'!K21-'2.2.3.2.Inv-Ajus-Depr'!K242+H19</f>
        <v>1.0155987372684194E-3</v>
      </c>
      <c r="L19" s="170">
        <f>+'2.2.3.2.Inv-Ajus-Depr'!L21-'2.2.3.2.Inv-Ajus-Depr'!L242+K19</f>
        <v>1.0155987372684194E-3</v>
      </c>
      <c r="M19" s="170">
        <f>+'2.2.3.2.Inv-Ajus-Depr'!M21-'2.2.3.2.Inv-Ajus-Depr'!M242+L19</f>
        <v>1.0155987372684194E-3</v>
      </c>
      <c r="N19" s="184">
        <f>+'2.2.3.2.Inv-Ajus-Depr'!N21-'2.2.3.2.Inv-Ajus-Depr'!N242+M19</f>
        <v>1.0155987372684194E-3</v>
      </c>
    </row>
    <row r="20" spans="2:14" x14ac:dyDescent="0.2">
      <c r="B20" s="169" t="s">
        <v>344</v>
      </c>
      <c r="C20" s="170">
        <f>+'2.2.3.2.Inv-Ajus-Depr'!C22-'2.2.3.2.Inv-Ajus-Depr'!C243</f>
        <v>201674.13987272503</v>
      </c>
      <c r="D20" s="170">
        <f>+'2.2.3.2.Inv-Ajus-Depr'!D22-'2.2.3.2.Inv-Ajus-Depr'!D243+C20</f>
        <v>612232.13303755538</v>
      </c>
      <c r="E20" s="170">
        <f>+'2.2.3.2.Inv-Ajus-Depr'!E22-'2.2.3.2.Inv-Ajus-Depr'!E243+D20</f>
        <v>787992.44097356335</v>
      </c>
      <c r="F20" s="170">
        <f>+'2.2.3.2.Inv-Ajus-Depr'!F22-'2.2.3.2.Inv-Ajus-Depr'!F243+E20</f>
        <v>734713.28890957125</v>
      </c>
      <c r="G20" s="170">
        <f>+'2.2.3.2.Inv-Ajus-Depr'!G22-'2.2.3.2.Inv-Ajus-Depr'!G243+F20</f>
        <v>631048.27541700774</v>
      </c>
      <c r="H20" s="170">
        <f>+'2.2.3.2.Inv-Ajus-Depr'!H22-'2.2.3.2.Inv-Ajus-Depr'!H243+F20</f>
        <v>631048.27541700774</v>
      </c>
      <c r="I20" s="170">
        <f>+'2.2.3.2.Inv-Ajus-Depr'!I22-'2.2.3.2.Inv-Ajus-Depr'!I243+F20</f>
        <v>631048.27541700774</v>
      </c>
      <c r="J20" s="170">
        <f>+'2.2.3.2.Inv-Ajus-Depr'!J22-'2.2.3.2.Inv-Ajus-Depr'!J243+H20</f>
        <v>475792.15049587283</v>
      </c>
      <c r="K20" s="170">
        <f>+'2.2.3.2.Inv-Ajus-Depr'!K22-'2.2.3.2.Inv-Ajus-Depr'!K243+H20</f>
        <v>475792.15049587283</v>
      </c>
      <c r="L20" s="170">
        <f>+'2.2.3.2.Inv-Ajus-Depr'!L22-'2.2.3.2.Inv-Ajus-Depr'!L243+K20</f>
        <v>331130.65414616646</v>
      </c>
      <c r="M20" s="170">
        <f>+'2.2.3.2.Inv-Ajus-Depr'!M22-'2.2.3.2.Inv-Ajus-Depr'!M243+L20</f>
        <v>186469.15779646009</v>
      </c>
      <c r="N20" s="184">
        <f>+'2.2.3.2.Inv-Ajus-Depr'!N22-'2.2.3.2.Inv-Ajus-Depr'!N243+M20</f>
        <v>41807.661446753715</v>
      </c>
    </row>
    <row r="21" spans="2:14" x14ac:dyDescent="0.2">
      <c r="B21" s="169" t="s">
        <v>473</v>
      </c>
      <c r="C21" s="170">
        <f>+'2.2.3.2.Inv-Ajus-Depr'!C23-'2.2.3.2.Inv-Ajus-Depr'!C244</f>
        <v>29573.319889672697</v>
      </c>
      <c r="D21" s="170">
        <f>+'2.2.3.2.Inv-Ajus-Depr'!D23-'2.2.3.2.Inv-Ajus-Depr'!D244+C21</f>
        <v>297738.40116989048</v>
      </c>
      <c r="E21" s="170">
        <f>+'2.2.3.2.Inv-Ajus-Depr'!E23-'2.2.3.2.Inv-Ajus-Depr'!E244+D21</f>
        <v>371350.67781167175</v>
      </c>
      <c r="F21" s="170">
        <f>+'2.2.3.2.Inv-Ajus-Depr'!F23-'2.2.3.2.Inv-Ajus-Depr'!F244+E21</f>
        <v>351961.16795345303</v>
      </c>
      <c r="G21" s="170">
        <f>+'2.2.3.2.Inv-Ajus-Depr'!G23-'2.2.3.2.Inv-Ajus-Depr'!G244+F21</f>
        <v>332571.65809523431</v>
      </c>
      <c r="H21" s="170">
        <f>+'2.2.3.2.Inv-Ajus-Depr'!H23-'2.2.3.2.Inv-Ajus-Depr'!H244+F21</f>
        <v>332571.65809523431</v>
      </c>
      <c r="I21" s="170">
        <f>+'2.2.3.2.Inv-Ajus-Depr'!I23-'2.2.3.2.Inv-Ajus-Depr'!I244+F21</f>
        <v>332571.65809523431</v>
      </c>
      <c r="J21" s="170">
        <f>+'2.2.3.2.Inv-Ajus-Depr'!J23-'2.2.3.2.Inv-Ajus-Depr'!J244+H21</f>
        <v>313182.14823701559</v>
      </c>
      <c r="K21" s="170">
        <f>+'2.2.3.2.Inv-Ajus-Depr'!K23-'2.2.3.2.Inv-Ajus-Depr'!K244+H21</f>
        <v>313182.14823701559</v>
      </c>
      <c r="L21" s="170">
        <f>+'2.2.3.2.Inv-Ajus-Depr'!L23-'2.2.3.2.Inv-Ajus-Depr'!L244+K21</f>
        <v>293792.63837879687</v>
      </c>
      <c r="M21" s="170">
        <f>+'2.2.3.2.Inv-Ajus-Depr'!M23-'2.2.3.2.Inv-Ajus-Depr'!M244+L21</f>
        <v>274403.12852057815</v>
      </c>
      <c r="N21" s="184">
        <f>+'2.2.3.2.Inv-Ajus-Depr'!N23-'2.2.3.2.Inv-Ajus-Depr'!N244+M21</f>
        <v>221980.82866235945</v>
      </c>
    </row>
    <row r="22" spans="2:14" x14ac:dyDescent="0.2">
      <c r="B22" s="169" t="s">
        <v>566</v>
      </c>
      <c r="C22" s="170">
        <f>+'2.2.3.2.Inv-Ajus-Depr'!C24-'2.2.3.2.Inv-Ajus-Depr'!C245</f>
        <v>0</v>
      </c>
      <c r="D22" s="170">
        <f>+'2.2.3.2.Inv-Ajus-Depr'!D24-'2.2.3.2.Inv-Ajus-Depr'!D245+C22</f>
        <v>0</v>
      </c>
      <c r="E22" s="170">
        <f>+'2.2.3.2.Inv-Ajus-Depr'!E24-'2.2.3.2.Inv-Ajus-Depr'!E245+D22</f>
        <v>0</v>
      </c>
      <c r="F22" s="170">
        <f>+'2.2.3.2.Inv-Ajus-Depr'!F24-'2.2.3.2.Inv-Ajus-Depr'!F245+E22</f>
        <v>12217.16</v>
      </c>
      <c r="G22" s="170">
        <f>+'2.2.3.2.Inv-Ajus-Depr'!G24-'2.2.3.2.Inv-Ajus-Depr'!G245+F22</f>
        <v>11728.473599999999</v>
      </c>
      <c r="H22" s="170">
        <f>+'2.2.3.2.Inv-Ajus-Depr'!H24-'2.2.3.2.Inv-Ajus-Depr'!H245+F22</f>
        <v>11728.473599999999</v>
      </c>
      <c r="I22" s="170">
        <f>+'2.2.3.2.Inv-Ajus-Depr'!I24-'2.2.3.2.Inv-Ajus-Depr'!I245+F22</f>
        <v>11728.473599999999</v>
      </c>
      <c r="J22" s="170">
        <f>+'2.2.3.2.Inv-Ajus-Depr'!J24-'2.2.3.2.Inv-Ajus-Depr'!J245+H22</f>
        <v>11239.787199999999</v>
      </c>
      <c r="K22" s="170">
        <f>+'2.2.3.2.Inv-Ajus-Depr'!K24-'2.2.3.2.Inv-Ajus-Depr'!K245+H22</f>
        <v>11239.787199999999</v>
      </c>
      <c r="L22" s="170">
        <f>+'2.2.3.2.Inv-Ajus-Depr'!L24-'2.2.3.2.Inv-Ajus-Depr'!L245+K22</f>
        <v>10751.100799999998</v>
      </c>
      <c r="M22" s="170">
        <f>+'2.2.3.2.Inv-Ajus-Depr'!M24-'2.2.3.2.Inv-Ajus-Depr'!M245+L22</f>
        <v>10262.414399999998</v>
      </c>
      <c r="N22" s="184">
        <f>+'2.2.3.2.Inv-Ajus-Depr'!N24-'2.2.3.2.Inv-Ajus-Depr'!N245+M22</f>
        <v>9773.7279999999973</v>
      </c>
    </row>
    <row r="23" spans="2:14" x14ac:dyDescent="0.2">
      <c r="B23" s="169" t="s">
        <v>504</v>
      </c>
      <c r="C23" s="170">
        <f>+'2.2.3.2.Inv-Ajus-Depr'!C25-'2.2.3.2.Inv-Ajus-Depr'!C246</f>
        <v>0</v>
      </c>
      <c r="D23" s="170">
        <f>+'2.2.3.2.Inv-Ajus-Depr'!D25-'2.2.3.2.Inv-Ajus-Depr'!D246+C23</f>
        <v>0</v>
      </c>
      <c r="E23" s="170">
        <f>+'2.2.3.2.Inv-Ajus-Depr'!E25-'2.2.3.2.Inv-Ajus-Depr'!E246+D23</f>
        <v>9525.36</v>
      </c>
      <c r="F23" s="170">
        <f>+'2.2.3.2.Inv-Ajus-Depr'!F25-'2.2.3.2.Inv-Ajus-Depr'!F246+E23</f>
        <v>9180.7513767469536</v>
      </c>
      <c r="G23" s="170">
        <f>+'2.2.3.2.Inv-Ajus-Depr'!G25-'2.2.3.2.Inv-Ajus-Depr'!G246+F23</f>
        <v>8836.1427534939066</v>
      </c>
      <c r="H23" s="170">
        <f>+'2.2.3.2.Inv-Ajus-Depr'!H25-'2.2.3.2.Inv-Ajus-Depr'!H246+F23</f>
        <v>8836.1427534939066</v>
      </c>
      <c r="I23" s="170">
        <f>+'2.2.3.2.Inv-Ajus-Depr'!I25-'2.2.3.2.Inv-Ajus-Depr'!I246+F23</f>
        <v>8836.1427534939066</v>
      </c>
      <c r="J23" s="170">
        <f>+'2.2.3.2.Inv-Ajus-Depr'!J25-'2.2.3.2.Inv-Ajus-Depr'!J246+H23</f>
        <v>8491.5341302408597</v>
      </c>
      <c r="K23" s="170">
        <f>+'2.2.3.2.Inv-Ajus-Depr'!K25-'2.2.3.2.Inv-Ajus-Depr'!K246+H23</f>
        <v>8491.5341302408597</v>
      </c>
      <c r="L23" s="170">
        <f>+'2.2.3.2.Inv-Ajus-Depr'!L25-'2.2.3.2.Inv-Ajus-Depr'!L246+K23</f>
        <v>8146.9255069878118</v>
      </c>
      <c r="M23" s="170">
        <f>+'2.2.3.2.Inv-Ajus-Depr'!M25-'2.2.3.2.Inv-Ajus-Depr'!M246+L23</f>
        <v>7802.3168837347639</v>
      </c>
      <c r="N23" s="184">
        <f>+'2.2.3.2.Inv-Ajus-Depr'!N25-'2.2.3.2.Inv-Ajus-Depr'!N246+M23</f>
        <v>7457.708260481716</v>
      </c>
    </row>
    <row r="24" spans="2:14" x14ac:dyDescent="0.2">
      <c r="B24" s="169" t="s">
        <v>474</v>
      </c>
      <c r="C24" s="170">
        <f>+'2.2.3.2.Inv-Ajus-Depr'!C26-'2.2.3.2.Inv-Ajus-Depr'!C247</f>
        <v>0</v>
      </c>
      <c r="D24" s="170">
        <f>+'2.2.3.2.Inv-Ajus-Depr'!D26-'2.2.3.2.Inv-Ajus-Depr'!D247+C24</f>
        <v>7886.5539717786851</v>
      </c>
      <c r="E24" s="170">
        <f>+'2.2.3.2.Inv-Ajus-Depr'!E26-'2.2.3.2.Inv-Ajus-Depr'!E247+D24</f>
        <v>7617.6523183738072</v>
      </c>
      <c r="F24" s="170">
        <f>+'2.2.3.2.Inv-Ajus-Depr'!F26-'2.2.3.2.Inv-Ajus-Depr'!F247+E24</f>
        <v>7348.7506649689294</v>
      </c>
      <c r="G24" s="170">
        <f>+'2.2.3.2.Inv-Ajus-Depr'!G26-'2.2.3.2.Inv-Ajus-Depr'!G247+F24</f>
        <v>7079.8490115640516</v>
      </c>
      <c r="H24" s="170">
        <f>+'2.2.3.2.Inv-Ajus-Depr'!H26-'2.2.3.2.Inv-Ajus-Depr'!H247+F24</f>
        <v>7079.8490115640516</v>
      </c>
      <c r="I24" s="170">
        <f>+'2.2.3.2.Inv-Ajus-Depr'!I26-'2.2.3.2.Inv-Ajus-Depr'!I247+F24</f>
        <v>7079.8490115640516</v>
      </c>
      <c r="J24" s="170">
        <f>+'2.2.3.2.Inv-Ajus-Depr'!J26-'2.2.3.2.Inv-Ajus-Depr'!J247+H24</f>
        <v>6810.9473581591737</v>
      </c>
      <c r="K24" s="170">
        <f>+'2.2.3.2.Inv-Ajus-Depr'!K26-'2.2.3.2.Inv-Ajus-Depr'!K247+H24</f>
        <v>6810.9473581591737</v>
      </c>
      <c r="L24" s="170">
        <f>+'2.2.3.2.Inv-Ajus-Depr'!L26-'2.2.3.2.Inv-Ajus-Depr'!L247+K24</f>
        <v>6542.0457047542959</v>
      </c>
      <c r="M24" s="170">
        <f>+'2.2.3.2.Inv-Ajus-Depr'!M26-'2.2.3.2.Inv-Ajus-Depr'!M247+L24</f>
        <v>6273.1440513494181</v>
      </c>
      <c r="N24" s="184">
        <f>+'2.2.3.2.Inv-Ajus-Depr'!N26-'2.2.3.2.Inv-Ajus-Depr'!N247+M24</f>
        <v>6004.2423979445402</v>
      </c>
    </row>
    <row r="25" spans="2:14" x14ac:dyDescent="0.2">
      <c r="B25" s="169" t="s">
        <v>286</v>
      </c>
      <c r="C25" s="170">
        <f>+'2.2.3.2.Inv-Ajus-Depr'!C27-'2.2.3.2.Inv-Ajus-Depr'!C248</f>
        <v>0</v>
      </c>
      <c r="D25" s="170">
        <f>+'2.2.3.2.Inv-Ajus-Depr'!D27-'2.2.3.2.Inv-Ajus-Depr'!D248+C25</f>
        <v>67228.97</v>
      </c>
      <c r="E25" s="170">
        <f>+'2.2.3.2.Inv-Ajus-Depr'!E27-'2.2.3.2.Inv-Ajus-Depr'!E248+D25</f>
        <v>44819.313333333339</v>
      </c>
      <c r="F25" s="170">
        <f>+'2.2.3.2.Inv-Ajus-Depr'!F27-'2.2.3.2.Inv-Ajus-Depr'!F248+E25</f>
        <v>22409.656666666673</v>
      </c>
      <c r="G25" s="170">
        <f>+'2.2.3.2.Inv-Ajus-Depr'!G27-'2.2.3.2.Inv-Ajus-Depr'!G248+F25</f>
        <v>0</v>
      </c>
      <c r="H25" s="170">
        <f>+'2.2.3.2.Inv-Ajus-Depr'!H27-'2.2.3.2.Inv-Ajus-Depr'!H248+F25</f>
        <v>0</v>
      </c>
      <c r="I25" s="170">
        <f>+'2.2.3.2.Inv-Ajus-Depr'!I27-'2.2.3.2.Inv-Ajus-Depr'!I248+F25</f>
        <v>0</v>
      </c>
      <c r="J25" s="170">
        <f>+'2.2.3.2.Inv-Ajus-Depr'!J27-'2.2.3.2.Inv-Ajus-Depr'!J248+H25</f>
        <v>5870</v>
      </c>
      <c r="K25" s="170">
        <f>+'2.2.3.2.Inv-Ajus-Depr'!K27-'2.2.3.2.Inv-Ajus-Depr'!K248+H25</f>
        <v>5870</v>
      </c>
      <c r="L25" s="170">
        <f>+'2.2.3.2.Inv-Ajus-Depr'!L27-'2.2.3.2.Inv-Ajus-Depr'!L248+K25</f>
        <v>3913.3333333333335</v>
      </c>
      <c r="M25" s="170">
        <f>+'2.2.3.2.Inv-Ajus-Depr'!M27-'2.2.3.2.Inv-Ajus-Depr'!M248+L25</f>
        <v>1956.666666666667</v>
      </c>
      <c r="N25" s="184">
        <f>+'2.2.3.2.Inv-Ajus-Depr'!N27-'2.2.3.2.Inv-Ajus-Depr'!N248+M25</f>
        <v>0</v>
      </c>
    </row>
    <row r="26" spans="2:14" x14ac:dyDescent="0.2">
      <c r="B26" s="169" t="s">
        <v>475</v>
      </c>
      <c r="C26" s="170">
        <f>+'2.2.3.2.Inv-Ajus-Depr'!C28-'2.2.3.2.Inv-Ajus-Depr'!C249</f>
        <v>0</v>
      </c>
      <c r="D26" s="170">
        <f>+'2.2.3.2.Inv-Ajus-Depr'!D28-'2.2.3.2.Inv-Ajus-Depr'!D249+C26</f>
        <v>12618.758571910113</v>
      </c>
      <c r="E26" s="170">
        <f>+'2.2.3.2.Inv-Ajus-Depr'!E28-'2.2.3.2.Inv-Ajus-Depr'!E249+D26</f>
        <v>10816.078775922955</v>
      </c>
      <c r="F26" s="170">
        <f>+'2.2.3.2.Inv-Ajus-Depr'!F28-'2.2.3.2.Inv-Ajus-Depr'!F249+E26</f>
        <v>9013.3989799357969</v>
      </c>
      <c r="G26" s="170">
        <f>+'2.2.3.2.Inv-Ajus-Depr'!G28-'2.2.3.2.Inv-Ajus-Depr'!G249+F26</f>
        <v>7210.7191839486377</v>
      </c>
      <c r="H26" s="170">
        <f>+'2.2.3.2.Inv-Ajus-Depr'!H28-'2.2.3.2.Inv-Ajus-Depr'!H249+F26</f>
        <v>7210.7191839486377</v>
      </c>
      <c r="I26" s="170">
        <f>+'2.2.3.2.Inv-Ajus-Depr'!I28-'2.2.3.2.Inv-Ajus-Depr'!I249+F26</f>
        <v>7210.7191839486377</v>
      </c>
      <c r="J26" s="170">
        <f>+'2.2.3.2.Inv-Ajus-Depr'!J28-'2.2.3.2.Inv-Ajus-Depr'!J249+H26</f>
        <v>5408.0393879614785</v>
      </c>
      <c r="K26" s="170">
        <f>+'2.2.3.2.Inv-Ajus-Depr'!K28-'2.2.3.2.Inv-Ajus-Depr'!K249+H26</f>
        <v>5408.0393879614785</v>
      </c>
      <c r="L26" s="170">
        <f>+'2.2.3.2.Inv-Ajus-Depr'!L28-'2.2.3.2.Inv-Ajus-Depr'!L249+K26</f>
        <v>3605.3595919743193</v>
      </c>
      <c r="M26" s="170">
        <f>+'2.2.3.2.Inv-Ajus-Depr'!M28-'2.2.3.2.Inv-Ajus-Depr'!M249+L26</f>
        <v>1802.6797959871603</v>
      </c>
      <c r="N26" s="184">
        <f>+'2.2.3.2.Inv-Ajus-Depr'!N28-'2.2.3.2.Inv-Ajus-Depr'!N249+M26</f>
        <v>0</v>
      </c>
    </row>
    <row r="27" spans="2:14" x14ac:dyDescent="0.2">
      <c r="B27" s="169" t="s">
        <v>476</v>
      </c>
      <c r="C27" s="170">
        <f>+'2.2.3.2.Inv-Ajus-Depr'!C29-'2.2.3.2.Inv-Ajus-Depr'!C250</f>
        <v>0</v>
      </c>
      <c r="D27" s="170">
        <f>+'2.2.3.2.Inv-Ajus-Depr'!D29-'2.2.3.2.Inv-Ajus-Depr'!D250+C27</f>
        <v>4967.96</v>
      </c>
      <c r="E27" s="170">
        <f>+'2.2.3.2.Inv-Ajus-Depr'!E29-'2.2.3.2.Inv-Ajus-Depr'!E250+D27</f>
        <v>4258.2514285714287</v>
      </c>
      <c r="F27" s="170">
        <f>+'2.2.3.2.Inv-Ajus-Depr'!F29-'2.2.3.2.Inv-Ajus-Depr'!F250+E27</f>
        <v>3548.5428571428574</v>
      </c>
      <c r="G27" s="170">
        <f>+'2.2.3.2.Inv-Ajus-Depr'!G29-'2.2.3.2.Inv-Ajus-Depr'!G250+F27</f>
        <v>2838.8342857142861</v>
      </c>
      <c r="H27" s="170">
        <f>+'2.2.3.2.Inv-Ajus-Depr'!H29-'2.2.3.2.Inv-Ajus-Depr'!H250+F27</f>
        <v>2838.8342857142861</v>
      </c>
      <c r="I27" s="170">
        <f>+'2.2.3.2.Inv-Ajus-Depr'!I29-'2.2.3.2.Inv-Ajus-Depr'!I250+F27</f>
        <v>2838.8342857142861</v>
      </c>
      <c r="J27" s="170">
        <f>+'2.2.3.2.Inv-Ajus-Depr'!J29-'2.2.3.2.Inv-Ajus-Depr'!J250+H27</f>
        <v>2129.1257142857148</v>
      </c>
      <c r="K27" s="170">
        <f>+'2.2.3.2.Inv-Ajus-Depr'!K29-'2.2.3.2.Inv-Ajus-Depr'!K250+H27</f>
        <v>2129.1257142857148</v>
      </c>
      <c r="L27" s="170">
        <f>+'2.2.3.2.Inv-Ajus-Depr'!L29-'2.2.3.2.Inv-Ajus-Depr'!L250+K27</f>
        <v>1419.4171428571435</v>
      </c>
      <c r="M27" s="170">
        <f>+'2.2.3.2.Inv-Ajus-Depr'!M29-'2.2.3.2.Inv-Ajus-Depr'!M250+L27</f>
        <v>709.7085714285721</v>
      </c>
      <c r="N27" s="184">
        <f>+'2.2.3.2.Inv-Ajus-Depr'!N29-'2.2.3.2.Inv-Ajus-Depr'!N250+M27</f>
        <v>0</v>
      </c>
    </row>
    <row r="28" spans="2:14" x14ac:dyDescent="0.2">
      <c r="B28" s="169" t="s">
        <v>345</v>
      </c>
      <c r="C28" s="170">
        <f>+'2.2.3.2.Inv-Ajus-Depr'!C30-'2.2.3.2.Inv-Ajus-Depr'!C251</f>
        <v>0</v>
      </c>
      <c r="D28" s="170">
        <f>+'2.2.3.2.Inv-Ajus-Depr'!D30-'2.2.3.2.Inv-Ajus-Depr'!D251+C28</f>
        <v>3457.1512905198779</v>
      </c>
      <c r="E28" s="170">
        <f>+'2.2.3.2.Inv-Ajus-Depr'!E30-'2.2.3.2.Inv-Ajus-Depr'!E251+D28</f>
        <v>2963.272534731324</v>
      </c>
      <c r="F28" s="170">
        <f>+'2.2.3.2.Inv-Ajus-Depr'!F30-'2.2.3.2.Inv-Ajus-Depr'!F251+E28</f>
        <v>2469.39377894277</v>
      </c>
      <c r="G28" s="170">
        <f>+'2.2.3.2.Inv-Ajus-Depr'!G30-'2.2.3.2.Inv-Ajus-Depr'!G251+F28</f>
        <v>1975.5150231542161</v>
      </c>
      <c r="H28" s="170">
        <f>+'2.2.3.2.Inv-Ajus-Depr'!H30-'2.2.3.2.Inv-Ajus-Depr'!H251+F28</f>
        <v>1975.5150231542161</v>
      </c>
      <c r="I28" s="170">
        <f>+'2.2.3.2.Inv-Ajus-Depr'!I30-'2.2.3.2.Inv-Ajus-Depr'!I251+F28</f>
        <v>1975.5150231542161</v>
      </c>
      <c r="J28" s="170">
        <f>+'2.2.3.2.Inv-Ajus-Depr'!J30-'2.2.3.2.Inv-Ajus-Depr'!J251+H28</f>
        <v>1481.6362673656622</v>
      </c>
      <c r="K28" s="170">
        <f>+'2.2.3.2.Inv-Ajus-Depr'!K30-'2.2.3.2.Inv-Ajus-Depr'!K251+H28</f>
        <v>1481.6362673656622</v>
      </c>
      <c r="L28" s="170">
        <f>+'2.2.3.2.Inv-Ajus-Depr'!L30-'2.2.3.2.Inv-Ajus-Depr'!L251+K28</f>
        <v>987.75751157710829</v>
      </c>
      <c r="M28" s="170">
        <f>+'2.2.3.2.Inv-Ajus-Depr'!M30-'2.2.3.2.Inv-Ajus-Depr'!M251+L28</f>
        <v>493.87875578855432</v>
      </c>
      <c r="N28" s="184">
        <f>+'2.2.3.2.Inv-Ajus-Depr'!N30-'2.2.3.2.Inv-Ajus-Depr'!N251+M28</f>
        <v>0</v>
      </c>
    </row>
    <row r="29" spans="2:14" x14ac:dyDescent="0.2">
      <c r="B29" s="169" t="s">
        <v>346</v>
      </c>
      <c r="C29" s="170">
        <f>+'2.2.3.2.Inv-Ajus-Depr'!C31-'2.2.3.2.Inv-Ajus-Depr'!C252</f>
        <v>0</v>
      </c>
      <c r="D29" s="170">
        <f>+'2.2.3.2.Inv-Ajus-Depr'!D31-'2.2.3.2.Inv-Ajus-Depr'!D252+C29</f>
        <v>28969</v>
      </c>
      <c r="E29" s="170">
        <f>+'2.2.3.2.Inv-Ajus-Depr'!E31-'2.2.3.2.Inv-Ajus-Depr'!E252+D29</f>
        <v>24830.571428571428</v>
      </c>
      <c r="F29" s="170">
        <f>+'2.2.3.2.Inv-Ajus-Depr'!F31-'2.2.3.2.Inv-Ajus-Depr'!F252+E29</f>
        <v>20692.142857142855</v>
      </c>
      <c r="G29" s="170">
        <f>+'2.2.3.2.Inv-Ajus-Depr'!G31-'2.2.3.2.Inv-Ajus-Depr'!G252+F29</f>
        <v>16553.714285714283</v>
      </c>
      <c r="H29" s="170">
        <f>+'2.2.3.2.Inv-Ajus-Depr'!H31-'2.2.3.2.Inv-Ajus-Depr'!H252+F29</f>
        <v>16553.714285714283</v>
      </c>
      <c r="I29" s="170">
        <f>+'2.2.3.2.Inv-Ajus-Depr'!I31-'2.2.3.2.Inv-Ajus-Depr'!I252+F29</f>
        <v>16553.714285714283</v>
      </c>
      <c r="J29" s="170">
        <f>+'2.2.3.2.Inv-Ajus-Depr'!J31-'2.2.3.2.Inv-Ajus-Depr'!J252+H29</f>
        <v>12415.28571428571</v>
      </c>
      <c r="K29" s="170">
        <f>+'2.2.3.2.Inv-Ajus-Depr'!K31-'2.2.3.2.Inv-Ajus-Depr'!K252+H29</f>
        <v>12415.28571428571</v>
      </c>
      <c r="L29" s="170">
        <f>+'2.2.3.2.Inv-Ajus-Depr'!L31-'2.2.3.2.Inv-Ajus-Depr'!L252+K29</f>
        <v>8276.8571428571377</v>
      </c>
      <c r="M29" s="170">
        <f>+'2.2.3.2.Inv-Ajus-Depr'!M31-'2.2.3.2.Inv-Ajus-Depr'!M252+L29</f>
        <v>4138.4285714285661</v>
      </c>
      <c r="N29" s="184">
        <f>+'2.2.3.2.Inv-Ajus-Depr'!N31-'2.2.3.2.Inv-Ajus-Depr'!N252+M29</f>
        <v>0</v>
      </c>
    </row>
    <row r="30" spans="2:14" x14ac:dyDescent="0.2">
      <c r="B30" s="169" t="s">
        <v>477</v>
      </c>
      <c r="C30" s="170">
        <f>+'2.2.3.2.Inv-Ajus-Depr'!C32-'2.2.3.2.Inv-Ajus-Depr'!C253</f>
        <v>0</v>
      </c>
      <c r="D30" s="170">
        <f>+'2.2.3.2.Inv-Ajus-Depr'!D32-'2.2.3.2.Inv-Ajus-Depr'!D253+C30</f>
        <v>0</v>
      </c>
      <c r="E30" s="170">
        <f>+'2.2.3.2.Inv-Ajus-Depr'!E32-'2.2.3.2.Inv-Ajus-Depr'!E253+D30</f>
        <v>1387.12</v>
      </c>
      <c r="F30" s="170">
        <f>+'2.2.3.2.Inv-Ajus-Depr'!F32-'2.2.3.2.Inv-Ajus-Depr'!F253+E30</f>
        <v>1188.96</v>
      </c>
      <c r="G30" s="170">
        <f>+'2.2.3.2.Inv-Ajus-Depr'!G32-'2.2.3.2.Inv-Ajus-Depr'!G253+F30</f>
        <v>990.80000000000007</v>
      </c>
      <c r="H30" s="170">
        <f>+'2.2.3.2.Inv-Ajus-Depr'!H32-'2.2.3.2.Inv-Ajus-Depr'!H253+F30</f>
        <v>990.80000000000007</v>
      </c>
      <c r="I30" s="170">
        <f>+'2.2.3.2.Inv-Ajus-Depr'!I32-'2.2.3.2.Inv-Ajus-Depr'!I253+F30</f>
        <v>990.80000000000007</v>
      </c>
      <c r="J30" s="170">
        <f>+'2.2.3.2.Inv-Ajus-Depr'!J32-'2.2.3.2.Inv-Ajus-Depr'!J253+H30</f>
        <v>792.6400000000001</v>
      </c>
      <c r="K30" s="170">
        <f>+'2.2.3.2.Inv-Ajus-Depr'!K32-'2.2.3.2.Inv-Ajus-Depr'!K253+H30</f>
        <v>792.6400000000001</v>
      </c>
      <c r="L30" s="170">
        <f>+'2.2.3.2.Inv-Ajus-Depr'!L32-'2.2.3.2.Inv-Ajus-Depr'!L253+K30</f>
        <v>594.48000000000013</v>
      </c>
      <c r="M30" s="170">
        <f>+'2.2.3.2.Inv-Ajus-Depr'!M32-'2.2.3.2.Inv-Ajus-Depr'!M253+L30</f>
        <v>396.32000000000016</v>
      </c>
      <c r="N30" s="184">
        <f>+'2.2.3.2.Inv-Ajus-Depr'!N32-'2.2.3.2.Inv-Ajus-Depr'!N253+M30</f>
        <v>198.1600000000002</v>
      </c>
    </row>
    <row r="31" spans="2:14" x14ac:dyDescent="0.2">
      <c r="B31" s="169" t="s">
        <v>347</v>
      </c>
      <c r="C31" s="170">
        <f>+'2.2.3.2.Inv-Ajus-Depr'!C33-'2.2.3.2.Inv-Ajus-Depr'!C254</f>
        <v>0</v>
      </c>
      <c r="D31" s="170">
        <f>+'2.2.3.2.Inv-Ajus-Depr'!D33-'2.2.3.2.Inv-Ajus-Depr'!D254+C31</f>
        <v>0</v>
      </c>
      <c r="E31" s="170">
        <f>+'2.2.3.2.Inv-Ajus-Depr'!E33-'2.2.3.2.Inv-Ajus-Depr'!E254+D31</f>
        <v>8383.61</v>
      </c>
      <c r="F31" s="170">
        <f>+'2.2.3.2.Inv-Ajus-Depr'!F33-'2.2.3.2.Inv-Ajus-Depr'!F254+E31</f>
        <v>7185.9514285714295</v>
      </c>
      <c r="G31" s="170">
        <f>+'2.2.3.2.Inv-Ajus-Depr'!G33-'2.2.3.2.Inv-Ajus-Depr'!G254+F31</f>
        <v>5988.2928571428583</v>
      </c>
      <c r="H31" s="170">
        <f>+'2.2.3.2.Inv-Ajus-Depr'!H33-'2.2.3.2.Inv-Ajus-Depr'!H254+F31</f>
        <v>5988.2928571428583</v>
      </c>
      <c r="I31" s="170">
        <f>+'2.2.3.2.Inv-Ajus-Depr'!I33-'2.2.3.2.Inv-Ajus-Depr'!I254+F31</f>
        <v>5988.2928571428583</v>
      </c>
      <c r="J31" s="170">
        <f>+'2.2.3.2.Inv-Ajus-Depr'!J33-'2.2.3.2.Inv-Ajus-Depr'!J254+H31</f>
        <v>4790.6342857142872</v>
      </c>
      <c r="K31" s="170">
        <f>+'2.2.3.2.Inv-Ajus-Depr'!K33-'2.2.3.2.Inv-Ajus-Depr'!K254+H31</f>
        <v>4790.6342857142872</v>
      </c>
      <c r="L31" s="170">
        <f>+'2.2.3.2.Inv-Ajus-Depr'!L33-'2.2.3.2.Inv-Ajus-Depr'!L254+K31</f>
        <v>3592.9757142857161</v>
      </c>
      <c r="M31" s="170">
        <f>+'2.2.3.2.Inv-Ajus-Depr'!M33-'2.2.3.2.Inv-Ajus-Depr'!M254+L31</f>
        <v>2395.317142857145</v>
      </c>
      <c r="N31" s="184">
        <f>+'2.2.3.2.Inv-Ajus-Depr'!N33-'2.2.3.2.Inv-Ajus-Depr'!N254+M31</f>
        <v>1197.6585714285736</v>
      </c>
    </row>
    <row r="32" spans="2:14" x14ac:dyDescent="0.2">
      <c r="B32" s="169" t="s">
        <v>347</v>
      </c>
      <c r="C32" s="170">
        <f>+'2.2.3.2.Inv-Ajus-Depr'!C34-'2.2.3.2.Inv-Ajus-Depr'!C255</f>
        <v>0</v>
      </c>
      <c r="D32" s="170">
        <f>+'2.2.3.2.Inv-Ajus-Depr'!D34-'2.2.3.2.Inv-Ajus-Depr'!D255+C32</f>
        <v>0</v>
      </c>
      <c r="E32" s="170">
        <f>+'2.2.3.2.Inv-Ajus-Depr'!E34-'2.2.3.2.Inv-Ajus-Depr'!E255+D32</f>
        <v>7714.4</v>
      </c>
      <c r="F32" s="170">
        <f>+'2.2.3.2.Inv-Ajus-Depr'!F34-'2.2.3.2.Inv-Ajus-Depr'!F255+E32</f>
        <v>6612.3428571428567</v>
      </c>
      <c r="G32" s="170">
        <f>+'2.2.3.2.Inv-Ajus-Depr'!G34-'2.2.3.2.Inv-Ajus-Depr'!G255+F32</f>
        <v>5510.2857142857138</v>
      </c>
      <c r="H32" s="170">
        <f>+'2.2.3.2.Inv-Ajus-Depr'!H34-'2.2.3.2.Inv-Ajus-Depr'!H255+F32</f>
        <v>5510.2857142857138</v>
      </c>
      <c r="I32" s="170">
        <f>+'2.2.3.2.Inv-Ajus-Depr'!I34-'2.2.3.2.Inv-Ajus-Depr'!I255+F32</f>
        <v>5510.2857142857138</v>
      </c>
      <c r="J32" s="170">
        <f>+'2.2.3.2.Inv-Ajus-Depr'!J34-'2.2.3.2.Inv-Ajus-Depr'!J255+H32</f>
        <v>4408.2285714285708</v>
      </c>
      <c r="K32" s="170">
        <f>+'2.2.3.2.Inv-Ajus-Depr'!K34-'2.2.3.2.Inv-Ajus-Depr'!K255+H32</f>
        <v>4408.2285714285708</v>
      </c>
      <c r="L32" s="170">
        <f>+'2.2.3.2.Inv-Ajus-Depr'!L34-'2.2.3.2.Inv-Ajus-Depr'!L255+K32</f>
        <v>3306.1714285714279</v>
      </c>
      <c r="M32" s="170">
        <f>+'2.2.3.2.Inv-Ajus-Depr'!M34-'2.2.3.2.Inv-Ajus-Depr'!M255+L32</f>
        <v>2204.114285714285</v>
      </c>
      <c r="N32" s="184">
        <f>+'2.2.3.2.Inv-Ajus-Depr'!N34-'2.2.3.2.Inv-Ajus-Depr'!N255+M32</f>
        <v>1102.0571428571423</v>
      </c>
    </row>
    <row r="33" spans="2:14" x14ac:dyDescent="0.2">
      <c r="B33" s="169" t="s">
        <v>505</v>
      </c>
      <c r="C33" s="170">
        <f>+'2.2.3.2.Inv-Ajus-Depr'!C35-'2.2.3.2.Inv-Ajus-Depr'!C256</f>
        <v>0</v>
      </c>
      <c r="D33" s="170">
        <f>+'2.2.3.2.Inv-Ajus-Depr'!D35-'2.2.3.2.Inv-Ajus-Depr'!D256+C33</f>
        <v>0</v>
      </c>
      <c r="E33" s="170">
        <f>+'2.2.3.2.Inv-Ajus-Depr'!E35-'2.2.3.2.Inv-Ajus-Depr'!E256+D33</f>
        <v>0</v>
      </c>
      <c r="F33" s="170">
        <f>+'2.2.3.2.Inv-Ajus-Depr'!F35-'2.2.3.2.Inv-Ajus-Depr'!F256+E33</f>
        <v>12144.49</v>
      </c>
      <c r="G33" s="170">
        <f>+'2.2.3.2.Inv-Ajus-Depr'!G35-'2.2.3.2.Inv-Ajus-Depr'!G256+F33</f>
        <v>10409.562857142857</v>
      </c>
      <c r="H33" s="170">
        <f>+'2.2.3.2.Inv-Ajus-Depr'!H35-'2.2.3.2.Inv-Ajus-Depr'!H256+F33</f>
        <v>10409.562857142857</v>
      </c>
      <c r="I33" s="170">
        <f>+'2.2.3.2.Inv-Ajus-Depr'!I35-'2.2.3.2.Inv-Ajus-Depr'!I256+F33</f>
        <v>10409.562857142857</v>
      </c>
      <c r="J33" s="170">
        <f>+'2.2.3.2.Inv-Ajus-Depr'!J35-'2.2.3.2.Inv-Ajus-Depr'!J256+H33</f>
        <v>8674.6357142857141</v>
      </c>
      <c r="K33" s="170">
        <f>+'2.2.3.2.Inv-Ajus-Depr'!K35-'2.2.3.2.Inv-Ajus-Depr'!K256+H33</f>
        <v>8674.6357142857141</v>
      </c>
      <c r="L33" s="170">
        <f>+'2.2.3.2.Inv-Ajus-Depr'!L35-'2.2.3.2.Inv-Ajus-Depr'!L256+K33</f>
        <v>6939.7085714285713</v>
      </c>
      <c r="M33" s="170">
        <f>+'2.2.3.2.Inv-Ajus-Depr'!M35-'2.2.3.2.Inv-Ajus-Depr'!M256+L33</f>
        <v>5204.7814285714285</v>
      </c>
      <c r="N33" s="184">
        <f>+'2.2.3.2.Inv-Ajus-Depr'!N35-'2.2.3.2.Inv-Ajus-Depr'!N256+M33</f>
        <v>3469.8542857142857</v>
      </c>
    </row>
    <row r="34" spans="2:14" x14ac:dyDescent="0.2">
      <c r="B34" s="169" t="s">
        <v>506</v>
      </c>
      <c r="C34" s="170">
        <f>+'2.2.3.2.Inv-Ajus-Depr'!C36-'2.2.3.2.Inv-Ajus-Depr'!C257</f>
        <v>0</v>
      </c>
      <c r="D34" s="170">
        <f>+'2.2.3.2.Inv-Ajus-Depr'!D36-'2.2.3.2.Inv-Ajus-Depr'!D257+C34</f>
        <v>0</v>
      </c>
      <c r="E34" s="170">
        <f>+'2.2.3.2.Inv-Ajus-Depr'!E36-'2.2.3.2.Inv-Ajus-Depr'!E257+D34</f>
        <v>0</v>
      </c>
      <c r="F34" s="170">
        <f>+'2.2.3.2.Inv-Ajus-Depr'!F36-'2.2.3.2.Inv-Ajus-Depr'!F257+E34</f>
        <v>80524.84</v>
      </c>
      <c r="G34" s="170">
        <f>+'2.2.3.2.Inv-Ajus-Depr'!G36-'2.2.3.2.Inv-Ajus-Depr'!G257+F34</f>
        <v>69021.291428571421</v>
      </c>
      <c r="H34" s="170">
        <f>+'2.2.3.2.Inv-Ajus-Depr'!H36-'2.2.3.2.Inv-Ajus-Depr'!H257+F34</f>
        <v>69021.291428571421</v>
      </c>
      <c r="I34" s="170">
        <f>+'2.2.3.2.Inv-Ajus-Depr'!I36-'2.2.3.2.Inv-Ajus-Depr'!I257+F34</f>
        <v>69021.291428571421</v>
      </c>
      <c r="J34" s="170">
        <f>+'2.2.3.2.Inv-Ajus-Depr'!J36-'2.2.3.2.Inv-Ajus-Depr'!J257+H34</f>
        <v>57517.742857142854</v>
      </c>
      <c r="K34" s="170">
        <f>+'2.2.3.2.Inv-Ajus-Depr'!K36-'2.2.3.2.Inv-Ajus-Depr'!K257+H34</f>
        <v>57517.742857142854</v>
      </c>
      <c r="L34" s="170">
        <f>+'2.2.3.2.Inv-Ajus-Depr'!L36-'2.2.3.2.Inv-Ajus-Depr'!L257+K34</f>
        <v>46014.194285714286</v>
      </c>
      <c r="M34" s="170">
        <f>+'2.2.3.2.Inv-Ajus-Depr'!M36-'2.2.3.2.Inv-Ajus-Depr'!M257+L34</f>
        <v>34510.645714285718</v>
      </c>
      <c r="N34" s="184">
        <f>+'2.2.3.2.Inv-Ajus-Depr'!N36-'2.2.3.2.Inv-Ajus-Depr'!N257+M34</f>
        <v>23007.09714285715</v>
      </c>
    </row>
    <row r="35" spans="2:14" x14ac:dyDescent="0.2">
      <c r="B35" s="169" t="s">
        <v>507</v>
      </c>
      <c r="C35" s="170">
        <f>+'2.2.3.2.Inv-Ajus-Depr'!C37-'2.2.3.2.Inv-Ajus-Depr'!C258</f>
        <v>0</v>
      </c>
      <c r="D35" s="170">
        <f>+'2.2.3.2.Inv-Ajus-Depr'!D37-'2.2.3.2.Inv-Ajus-Depr'!D258+C35</f>
        <v>0</v>
      </c>
      <c r="E35" s="170">
        <f>+'2.2.3.2.Inv-Ajus-Depr'!E37-'2.2.3.2.Inv-Ajus-Depr'!E258+D35</f>
        <v>0</v>
      </c>
      <c r="F35" s="170">
        <f>+'2.2.3.2.Inv-Ajus-Depr'!F37-'2.2.3.2.Inv-Ajus-Depr'!F258+E35</f>
        <v>16408.61</v>
      </c>
      <c r="G35" s="170">
        <f>+'2.2.3.2.Inv-Ajus-Depr'!G37-'2.2.3.2.Inv-Ajus-Depr'!G258+F35</f>
        <v>14064.522857142858</v>
      </c>
      <c r="H35" s="170">
        <f>+'2.2.3.2.Inv-Ajus-Depr'!H37-'2.2.3.2.Inv-Ajus-Depr'!H258+F35</f>
        <v>14064.522857142858</v>
      </c>
      <c r="I35" s="170">
        <f>+'2.2.3.2.Inv-Ajus-Depr'!I37-'2.2.3.2.Inv-Ajus-Depr'!I258+F35</f>
        <v>14064.522857142858</v>
      </c>
      <c r="J35" s="170">
        <f>+'2.2.3.2.Inv-Ajus-Depr'!J37-'2.2.3.2.Inv-Ajus-Depr'!J258+H35</f>
        <v>11720.435714285715</v>
      </c>
      <c r="K35" s="170">
        <f>+'2.2.3.2.Inv-Ajus-Depr'!K37-'2.2.3.2.Inv-Ajus-Depr'!K258+H35</f>
        <v>11720.435714285715</v>
      </c>
      <c r="L35" s="170">
        <f>+'2.2.3.2.Inv-Ajus-Depr'!L37-'2.2.3.2.Inv-Ajus-Depr'!L258+K35</f>
        <v>9376.3485714285725</v>
      </c>
      <c r="M35" s="170">
        <f>+'2.2.3.2.Inv-Ajus-Depr'!M37-'2.2.3.2.Inv-Ajus-Depr'!M258+L35</f>
        <v>7032.2614285714299</v>
      </c>
      <c r="N35" s="184">
        <f>+'2.2.3.2.Inv-Ajus-Depr'!N37-'2.2.3.2.Inv-Ajus-Depr'!N258+M35</f>
        <v>4688.1742857142872</v>
      </c>
    </row>
    <row r="36" spans="2:14" x14ac:dyDescent="0.2">
      <c r="B36" s="169" t="s">
        <v>508</v>
      </c>
      <c r="C36" s="170">
        <f>+'2.2.3.2.Inv-Ajus-Depr'!C38-'2.2.3.2.Inv-Ajus-Depr'!C259</f>
        <v>0</v>
      </c>
      <c r="D36" s="170">
        <f>+'2.2.3.2.Inv-Ajus-Depr'!D38-'2.2.3.2.Inv-Ajus-Depr'!D259+C36</f>
        <v>0</v>
      </c>
      <c r="E36" s="170">
        <f>+'2.2.3.2.Inv-Ajus-Depr'!E38-'2.2.3.2.Inv-Ajus-Depr'!E259+D36</f>
        <v>0</v>
      </c>
      <c r="F36" s="170">
        <f>+'2.2.3.2.Inv-Ajus-Depr'!F38-'2.2.3.2.Inv-Ajus-Depr'!F259+E36</f>
        <v>0</v>
      </c>
      <c r="G36" s="170">
        <f>+'2.2.3.2.Inv-Ajus-Depr'!G38-'2.2.3.2.Inv-Ajus-Depr'!G259+F36</f>
        <v>34291.870000000003</v>
      </c>
      <c r="H36" s="170">
        <f>+'2.2.3.2.Inv-Ajus-Depr'!H38-'2.2.3.2.Inv-Ajus-Depr'!H259+F36</f>
        <v>34291.870000000003</v>
      </c>
      <c r="I36" s="170">
        <f>+'2.2.3.2.Inv-Ajus-Depr'!I38-'2.2.3.2.Inv-Ajus-Depr'!I259+F36</f>
        <v>34291.870000000003</v>
      </c>
      <c r="J36" s="170">
        <f>+'2.2.3.2.Inv-Ajus-Depr'!J38-'2.2.3.2.Inv-Ajus-Depr'!J259+H36</f>
        <v>29393.03142857143</v>
      </c>
      <c r="K36" s="170">
        <f>+'2.2.3.2.Inv-Ajus-Depr'!K38-'2.2.3.2.Inv-Ajus-Depr'!K259+H36</f>
        <v>29393.03142857143</v>
      </c>
      <c r="L36" s="170">
        <f>+'2.2.3.2.Inv-Ajus-Depr'!L38-'2.2.3.2.Inv-Ajus-Depr'!L259+K36</f>
        <v>24494.192857142858</v>
      </c>
      <c r="M36" s="170">
        <f>+'2.2.3.2.Inv-Ajus-Depr'!M38-'2.2.3.2.Inv-Ajus-Depr'!M259+L36</f>
        <v>19595.354285714286</v>
      </c>
      <c r="N36" s="184">
        <f>+'2.2.3.2.Inv-Ajus-Depr'!N38-'2.2.3.2.Inv-Ajus-Depr'!N259+M36</f>
        <v>14696.515714285713</v>
      </c>
    </row>
    <row r="37" spans="2:14" x14ac:dyDescent="0.2">
      <c r="B37" s="169" t="s">
        <v>509</v>
      </c>
      <c r="C37" s="170">
        <f>+'2.2.3.2.Inv-Ajus-Depr'!C39-'2.2.3.2.Inv-Ajus-Depr'!C260</f>
        <v>0</v>
      </c>
      <c r="D37" s="170">
        <f>+'2.2.3.2.Inv-Ajus-Depr'!D39-'2.2.3.2.Inv-Ajus-Depr'!D260+C37</f>
        <v>0</v>
      </c>
      <c r="E37" s="170">
        <f>+'2.2.3.2.Inv-Ajus-Depr'!E39-'2.2.3.2.Inv-Ajus-Depr'!E260+D37</f>
        <v>0</v>
      </c>
      <c r="F37" s="170">
        <f>+'2.2.3.2.Inv-Ajus-Depr'!F39-'2.2.3.2.Inv-Ajus-Depr'!F260+E37</f>
        <v>0</v>
      </c>
      <c r="G37" s="170">
        <f>+'2.2.3.2.Inv-Ajus-Depr'!G39-'2.2.3.2.Inv-Ajus-Depr'!G260+F37</f>
        <v>0</v>
      </c>
      <c r="H37" s="170">
        <f>+'2.2.3.2.Inv-Ajus-Depr'!H39-'2.2.3.2.Inv-Ajus-Depr'!H260+F37</f>
        <v>0</v>
      </c>
      <c r="I37" s="170">
        <f>+'2.2.3.2.Inv-Ajus-Depr'!I39-'2.2.3.2.Inv-Ajus-Depr'!I260+F37</f>
        <v>0</v>
      </c>
      <c r="J37" s="170">
        <f>+'2.2.3.2.Inv-Ajus-Depr'!J39-'2.2.3.2.Inv-Ajus-Depr'!J260+H37</f>
        <v>51670</v>
      </c>
      <c r="K37" s="170">
        <f>+'2.2.3.2.Inv-Ajus-Depr'!K39-'2.2.3.2.Inv-Ajus-Depr'!K260+H37</f>
        <v>51670</v>
      </c>
      <c r="L37" s="170">
        <f>+'2.2.3.2.Inv-Ajus-Depr'!L39-'2.2.3.2.Inv-Ajus-Depr'!L260+K37</f>
        <v>44288.571428571428</v>
      </c>
      <c r="M37" s="170">
        <f>+'2.2.3.2.Inv-Ajus-Depr'!M39-'2.2.3.2.Inv-Ajus-Depr'!M260+L37</f>
        <v>36907.142857142855</v>
      </c>
      <c r="N37" s="184">
        <f>+'2.2.3.2.Inv-Ajus-Depr'!N39-'2.2.3.2.Inv-Ajus-Depr'!N260+M37</f>
        <v>29525.714285714283</v>
      </c>
    </row>
    <row r="38" spans="2:14" x14ac:dyDescent="0.2">
      <c r="B38" s="169" t="s">
        <v>510</v>
      </c>
      <c r="C38" s="170">
        <f>+'2.2.3.2.Inv-Ajus-Depr'!C40-'2.2.3.2.Inv-Ajus-Depr'!C261</f>
        <v>0</v>
      </c>
      <c r="D38" s="170">
        <f>+'2.2.3.2.Inv-Ajus-Depr'!D40-'2.2.3.2.Inv-Ajus-Depr'!D261+C38</f>
        <v>113008.20999999999</v>
      </c>
      <c r="E38" s="170">
        <f>+'2.2.3.2.Inv-Ajus-Depr'!E40-'2.2.3.2.Inv-Ajus-Depr'!E261+D38</f>
        <v>105474.32933333333</v>
      </c>
      <c r="F38" s="170">
        <f>+'2.2.3.2.Inv-Ajus-Depr'!F40-'2.2.3.2.Inv-Ajus-Depr'!F261+E38</f>
        <v>97940.448666666663</v>
      </c>
      <c r="G38" s="170">
        <f>+'2.2.3.2.Inv-Ajus-Depr'!G40-'2.2.3.2.Inv-Ajus-Depr'!G261+F38</f>
        <v>90406.567999999999</v>
      </c>
      <c r="H38" s="170">
        <f>+'2.2.3.2.Inv-Ajus-Depr'!H40-'2.2.3.2.Inv-Ajus-Depr'!H261+F38</f>
        <v>90406.567999999999</v>
      </c>
      <c r="I38" s="170">
        <f>+'2.2.3.2.Inv-Ajus-Depr'!I40-'2.2.3.2.Inv-Ajus-Depr'!I261+F38</f>
        <v>90406.567999999999</v>
      </c>
      <c r="J38" s="170">
        <f>+'2.2.3.2.Inv-Ajus-Depr'!J40-'2.2.3.2.Inv-Ajus-Depr'!J261+H38</f>
        <v>82872.687333333335</v>
      </c>
      <c r="K38" s="170">
        <f>+'2.2.3.2.Inv-Ajus-Depr'!K40-'2.2.3.2.Inv-Ajus-Depr'!K261+H38</f>
        <v>82872.687333333335</v>
      </c>
      <c r="L38" s="170">
        <f>+'2.2.3.2.Inv-Ajus-Depr'!L40-'2.2.3.2.Inv-Ajus-Depr'!L261+K38</f>
        <v>75338.806666666671</v>
      </c>
      <c r="M38" s="170">
        <f>+'2.2.3.2.Inv-Ajus-Depr'!M40-'2.2.3.2.Inv-Ajus-Depr'!M261+L38</f>
        <v>67804.926000000007</v>
      </c>
      <c r="N38" s="184">
        <f>+'2.2.3.2.Inv-Ajus-Depr'!N40-'2.2.3.2.Inv-Ajus-Depr'!N261+M38</f>
        <v>60271.045333333343</v>
      </c>
    </row>
    <row r="39" spans="2:14" x14ac:dyDescent="0.2">
      <c r="B39" s="169" t="s">
        <v>567</v>
      </c>
      <c r="C39" s="170">
        <f>+'2.2.3.2.Inv-Ajus-Depr'!C41-'2.2.3.2.Inv-Ajus-Depr'!C262</f>
        <v>0</v>
      </c>
      <c r="D39" s="170">
        <f>+'2.2.3.2.Inv-Ajus-Depr'!D41-'2.2.3.2.Inv-Ajus-Depr'!D262+C39</f>
        <v>0</v>
      </c>
      <c r="E39" s="170">
        <f>+'2.2.3.2.Inv-Ajus-Depr'!E41-'2.2.3.2.Inv-Ajus-Depr'!E262+D39</f>
        <v>133315.81</v>
      </c>
      <c r="F39" s="170">
        <f>+'2.2.3.2.Inv-Ajus-Depr'!F41-'2.2.3.2.Inv-Ajus-Depr'!F262+E39</f>
        <v>124428.08933333334</v>
      </c>
      <c r="G39" s="170">
        <f>+'2.2.3.2.Inv-Ajus-Depr'!G41-'2.2.3.2.Inv-Ajus-Depr'!G262+F39</f>
        <v>115540.36866666668</v>
      </c>
      <c r="H39" s="170">
        <f>+'2.2.3.2.Inv-Ajus-Depr'!H41-'2.2.3.2.Inv-Ajus-Depr'!H262+F39</f>
        <v>115540.36866666668</v>
      </c>
      <c r="I39" s="170">
        <f>+'2.2.3.2.Inv-Ajus-Depr'!I41-'2.2.3.2.Inv-Ajus-Depr'!I262+F39</f>
        <v>115540.36866666668</v>
      </c>
      <c r="J39" s="170">
        <f>+'2.2.3.2.Inv-Ajus-Depr'!J41-'2.2.3.2.Inv-Ajus-Depr'!J262+H39</f>
        <v>106652.64800000002</v>
      </c>
      <c r="K39" s="170">
        <f>+'2.2.3.2.Inv-Ajus-Depr'!K41-'2.2.3.2.Inv-Ajus-Depr'!K262+H39</f>
        <v>106652.64800000002</v>
      </c>
      <c r="L39" s="170">
        <f>+'2.2.3.2.Inv-Ajus-Depr'!L41-'2.2.3.2.Inv-Ajus-Depr'!L262+K39</f>
        <v>97764.927333333355</v>
      </c>
      <c r="M39" s="170">
        <f>+'2.2.3.2.Inv-Ajus-Depr'!M41-'2.2.3.2.Inv-Ajus-Depr'!M262+L39</f>
        <v>88877.206666666694</v>
      </c>
      <c r="N39" s="184">
        <f>+'2.2.3.2.Inv-Ajus-Depr'!N41-'2.2.3.2.Inv-Ajus-Depr'!N262+M39</f>
        <v>79989.486000000034</v>
      </c>
    </row>
    <row r="40" spans="2:14" x14ac:dyDescent="0.2">
      <c r="B40" s="169" t="s">
        <v>478</v>
      </c>
      <c r="C40" s="170">
        <f>+'2.2.3.2.Inv-Ajus-Depr'!C42-'2.2.3.2.Inv-Ajus-Depr'!C263</f>
        <v>189002.56055125355</v>
      </c>
      <c r="D40" s="170">
        <f>+'2.2.3.2.Inv-Ajus-Depr'!D42-'2.2.3.2.Inv-Ajus-Depr'!D263+C40</f>
        <v>179755.81197243731</v>
      </c>
      <c r="E40" s="170">
        <f>+'2.2.3.2.Inv-Ajus-Depr'!E42-'2.2.3.2.Inv-Ajus-Depr'!E263+D40</f>
        <v>170295.51497243732</v>
      </c>
      <c r="F40" s="170">
        <f>+'2.2.3.2.Inv-Ajus-Depr'!F42-'2.2.3.2.Inv-Ajus-Depr'!F263+E40</f>
        <v>160835.21797243733</v>
      </c>
      <c r="G40" s="170">
        <f>+'2.2.3.2.Inv-Ajus-Depr'!G42-'2.2.3.2.Inv-Ajus-Depr'!G263+F40</f>
        <v>151374.92097243734</v>
      </c>
      <c r="H40" s="170">
        <f>+'2.2.3.2.Inv-Ajus-Depr'!H42-'2.2.3.2.Inv-Ajus-Depr'!H263+F40</f>
        <v>151374.92097243734</v>
      </c>
      <c r="I40" s="170">
        <f>+'2.2.3.2.Inv-Ajus-Depr'!I42-'2.2.3.2.Inv-Ajus-Depr'!I263+F40</f>
        <v>151374.92097243734</v>
      </c>
      <c r="J40" s="170">
        <f>+'2.2.3.2.Inv-Ajus-Depr'!J42-'2.2.3.2.Inv-Ajus-Depr'!J263+H40</f>
        <v>141914.62397243734</v>
      </c>
      <c r="K40" s="170">
        <f>+'2.2.3.2.Inv-Ajus-Depr'!K42-'2.2.3.2.Inv-Ajus-Depr'!K263+H40</f>
        <v>141914.62397243734</v>
      </c>
      <c r="L40" s="170">
        <f>+'2.2.3.2.Inv-Ajus-Depr'!L42-'2.2.3.2.Inv-Ajus-Depr'!L263+K40</f>
        <v>132454.32697243735</v>
      </c>
      <c r="M40" s="170">
        <f>+'2.2.3.2.Inv-Ajus-Depr'!M42-'2.2.3.2.Inv-Ajus-Depr'!M263+L40</f>
        <v>122994.02997243735</v>
      </c>
      <c r="N40" s="184">
        <f>+'2.2.3.2.Inv-Ajus-Depr'!N42-'2.2.3.2.Inv-Ajus-Depr'!N263+M40</f>
        <v>113533.73297243734</v>
      </c>
    </row>
    <row r="41" spans="2:14" x14ac:dyDescent="0.2">
      <c r="B41" s="169" t="s">
        <v>511</v>
      </c>
      <c r="C41" s="170">
        <f>+'2.2.3.2.Inv-Ajus-Depr'!C43-'2.2.3.2.Inv-Ajus-Depr'!C264</f>
        <v>0</v>
      </c>
      <c r="D41" s="170">
        <f>+'2.2.3.2.Inv-Ajus-Depr'!D43-'2.2.3.2.Inv-Ajus-Depr'!D264+C41</f>
        <v>0</v>
      </c>
      <c r="E41" s="170">
        <f>+'2.2.3.2.Inv-Ajus-Depr'!E43-'2.2.3.2.Inv-Ajus-Depr'!E264+D41</f>
        <v>0</v>
      </c>
      <c r="F41" s="170">
        <f>+'2.2.3.2.Inv-Ajus-Depr'!F43-'2.2.3.2.Inv-Ajus-Depr'!F264+E41</f>
        <v>0</v>
      </c>
      <c r="G41" s="170">
        <f>+'2.2.3.2.Inv-Ajus-Depr'!G43-'2.2.3.2.Inv-Ajus-Depr'!G264+F41</f>
        <v>348255.19</v>
      </c>
      <c r="H41" s="170">
        <f>+'2.2.3.2.Inv-Ajus-Depr'!H43-'2.2.3.2.Inv-Ajus-Depr'!H264+F41</f>
        <v>348255.19</v>
      </c>
      <c r="I41" s="170">
        <f>+'2.2.3.2.Inv-Ajus-Depr'!I43-'2.2.3.2.Inv-Ajus-Depr'!I264+F41</f>
        <v>348255.19</v>
      </c>
      <c r="J41" s="170">
        <f>+'2.2.3.2.Inv-Ajus-Depr'!J43-'2.2.3.2.Inv-Ajus-Depr'!J264+H41</f>
        <v>330842.43050000002</v>
      </c>
      <c r="K41" s="170">
        <f>+'2.2.3.2.Inv-Ajus-Depr'!K43-'2.2.3.2.Inv-Ajus-Depr'!K264+H41</f>
        <v>330842.43050000002</v>
      </c>
      <c r="L41" s="170">
        <f>+'2.2.3.2.Inv-Ajus-Depr'!L43-'2.2.3.2.Inv-Ajus-Depr'!L264+K41</f>
        <v>313429.67100000003</v>
      </c>
      <c r="M41" s="170">
        <f>+'2.2.3.2.Inv-Ajus-Depr'!M43-'2.2.3.2.Inv-Ajus-Depr'!M264+L41</f>
        <v>296016.91150000005</v>
      </c>
      <c r="N41" s="184">
        <f>+'2.2.3.2.Inv-Ajus-Depr'!N43-'2.2.3.2.Inv-Ajus-Depr'!N264+M41</f>
        <v>278604.15200000006</v>
      </c>
    </row>
    <row r="42" spans="2:14" x14ac:dyDescent="0.2">
      <c r="B42" s="169" t="s">
        <v>512</v>
      </c>
      <c r="C42" s="170">
        <f>+'2.2.3.2.Inv-Ajus-Depr'!C44-'2.2.3.2.Inv-Ajus-Depr'!C265</f>
        <v>0</v>
      </c>
      <c r="D42" s="170">
        <f>+'2.2.3.2.Inv-Ajus-Depr'!D44-'2.2.3.2.Inv-Ajus-Depr'!D265+C42</f>
        <v>0</v>
      </c>
      <c r="E42" s="170">
        <f>+'2.2.3.2.Inv-Ajus-Depr'!E44-'2.2.3.2.Inv-Ajus-Depr'!E265+D42</f>
        <v>2766.69</v>
      </c>
      <c r="F42" s="170">
        <f>+'2.2.3.2.Inv-Ajus-Depr'!F44-'2.2.3.2.Inv-Ajus-Depr'!F265+E42</f>
        <v>2672.505906547286</v>
      </c>
      <c r="G42" s="170">
        <f>+'2.2.3.2.Inv-Ajus-Depr'!G44-'2.2.3.2.Inv-Ajus-Depr'!G265+F42</f>
        <v>2578.321813094572</v>
      </c>
      <c r="H42" s="170">
        <f>+'2.2.3.2.Inv-Ajus-Depr'!H44-'2.2.3.2.Inv-Ajus-Depr'!H265+F42</f>
        <v>2578.321813094572</v>
      </c>
      <c r="I42" s="170">
        <f>+'2.2.3.2.Inv-Ajus-Depr'!I44-'2.2.3.2.Inv-Ajus-Depr'!I265+F42</f>
        <v>2578.321813094572</v>
      </c>
      <c r="J42" s="170">
        <f>+'2.2.3.2.Inv-Ajus-Depr'!J44-'2.2.3.2.Inv-Ajus-Depr'!J265+H42</f>
        <v>2484.137719641858</v>
      </c>
      <c r="K42" s="170">
        <f>+'2.2.3.2.Inv-Ajus-Depr'!K44-'2.2.3.2.Inv-Ajus-Depr'!K265+H42</f>
        <v>2484.137719641858</v>
      </c>
      <c r="L42" s="170">
        <f>+'2.2.3.2.Inv-Ajus-Depr'!L44-'2.2.3.2.Inv-Ajus-Depr'!L265+K42</f>
        <v>2389.953626189144</v>
      </c>
      <c r="M42" s="170">
        <f>+'2.2.3.2.Inv-Ajus-Depr'!M44-'2.2.3.2.Inv-Ajus-Depr'!M265+L42</f>
        <v>2295.7695327364299</v>
      </c>
      <c r="N42" s="184">
        <f>+'2.2.3.2.Inv-Ajus-Depr'!N44-'2.2.3.2.Inv-Ajus-Depr'!N265+M42</f>
        <v>2201.5854392837159</v>
      </c>
    </row>
    <row r="43" spans="2:14" x14ac:dyDescent="0.2">
      <c r="B43" s="169" t="s">
        <v>287</v>
      </c>
      <c r="C43" s="170">
        <f>+'2.2.3.2.Inv-Ajus-Depr'!C45-'2.2.3.2.Inv-Ajus-Depr'!C266</f>
        <v>0</v>
      </c>
      <c r="D43" s="170">
        <f>+'2.2.3.2.Inv-Ajus-Depr'!D45-'2.2.3.2.Inv-Ajus-Depr'!D266+C43</f>
        <v>5161.7979509202451</v>
      </c>
      <c r="E43" s="170">
        <f>+'2.2.3.2.Inv-Ajus-Depr'!E45-'2.2.3.2.Inv-Ajus-Depr'!E266+D43</f>
        <v>4424.4026198861729</v>
      </c>
      <c r="F43" s="170">
        <f>+'2.2.3.2.Inv-Ajus-Depr'!F45-'2.2.3.2.Inv-Ajus-Depr'!F266+E43</f>
        <v>3687.0022874346741</v>
      </c>
      <c r="G43" s="170">
        <f>+'2.2.3.2.Inv-Ajus-Depr'!G45-'2.2.3.2.Inv-Ajus-Depr'!G266+F43</f>
        <v>2949.6019549831753</v>
      </c>
      <c r="H43" s="170">
        <f>+'2.2.3.2.Inv-Ajus-Depr'!H45-'2.2.3.2.Inv-Ajus-Depr'!H266+F43</f>
        <v>2949.6019549831753</v>
      </c>
      <c r="I43" s="170">
        <f>+'2.2.3.2.Inv-Ajus-Depr'!I45-'2.2.3.2.Inv-Ajus-Depr'!I266+F43</f>
        <v>2949.6019549831753</v>
      </c>
      <c r="J43" s="170">
        <f>+'2.2.3.2.Inv-Ajus-Depr'!J45-'2.2.3.2.Inv-Ajus-Depr'!J266+H43</f>
        <v>2212.2016225316765</v>
      </c>
      <c r="K43" s="170">
        <f>+'2.2.3.2.Inv-Ajus-Depr'!K45-'2.2.3.2.Inv-Ajus-Depr'!K266+H43</f>
        <v>2212.2016225316765</v>
      </c>
      <c r="L43" s="170">
        <f>+'2.2.3.2.Inv-Ajus-Depr'!L45-'2.2.3.2.Inv-Ajus-Depr'!L266+K43</f>
        <v>1474.8012900801775</v>
      </c>
      <c r="M43" s="170">
        <f>+'2.2.3.2.Inv-Ajus-Depr'!M45-'2.2.3.2.Inv-Ajus-Depr'!M266+L43</f>
        <v>737.4009576286785</v>
      </c>
      <c r="N43" s="184">
        <f>+'2.2.3.2.Inv-Ajus-Depr'!N45-'2.2.3.2.Inv-Ajus-Depr'!N266+M43</f>
        <v>6.2517717947230267E-4</v>
      </c>
    </row>
    <row r="44" spans="2:14" x14ac:dyDescent="0.2">
      <c r="B44" s="169" t="s">
        <v>288</v>
      </c>
      <c r="C44" s="170">
        <f>+'2.2.3.2.Inv-Ajus-Depr'!C46-'2.2.3.2.Inv-Ajus-Depr'!C267</f>
        <v>0</v>
      </c>
      <c r="D44" s="170">
        <f>+'2.2.3.2.Inv-Ajus-Depr'!D46-'2.2.3.2.Inv-Ajus-Depr'!D267+C44</f>
        <v>2520.0576728395063</v>
      </c>
      <c r="E44" s="170">
        <f>+'2.2.3.2.Inv-Ajus-Depr'!E46-'2.2.3.2.Inv-Ajus-Depr'!E267+D44</f>
        <v>2436.0557504115227</v>
      </c>
      <c r="F44" s="170">
        <f>+'2.2.3.2.Inv-Ajus-Depr'!F46-'2.2.3.2.Inv-Ajus-Depr'!F267+E44</f>
        <v>2352.0538279835391</v>
      </c>
      <c r="G44" s="170">
        <f>+'2.2.3.2.Inv-Ajus-Depr'!G46-'2.2.3.2.Inv-Ajus-Depr'!G267+F44</f>
        <v>2268.0519055555555</v>
      </c>
      <c r="H44" s="170">
        <f>+'2.2.3.2.Inv-Ajus-Depr'!H46-'2.2.3.2.Inv-Ajus-Depr'!H267+F44</f>
        <v>2268.0519055555555</v>
      </c>
      <c r="I44" s="170">
        <f>+'2.2.3.2.Inv-Ajus-Depr'!I46-'2.2.3.2.Inv-Ajus-Depr'!I267+F44</f>
        <v>2268.0519055555555</v>
      </c>
      <c r="J44" s="170">
        <f>+'2.2.3.2.Inv-Ajus-Depr'!J46-'2.2.3.2.Inv-Ajus-Depr'!J267+H44</f>
        <v>2184.049983127572</v>
      </c>
      <c r="K44" s="170">
        <f>+'2.2.3.2.Inv-Ajus-Depr'!K46-'2.2.3.2.Inv-Ajus-Depr'!K267+H44</f>
        <v>2184.049983127572</v>
      </c>
      <c r="L44" s="170">
        <f>+'2.2.3.2.Inv-Ajus-Depr'!L46-'2.2.3.2.Inv-Ajus-Depr'!L267+K44</f>
        <v>2100.0480606995884</v>
      </c>
      <c r="M44" s="170">
        <f>+'2.2.3.2.Inv-Ajus-Depr'!M46-'2.2.3.2.Inv-Ajus-Depr'!M267+L44</f>
        <v>2016.0461382716048</v>
      </c>
      <c r="N44" s="184">
        <f>+'2.2.3.2.Inv-Ajus-Depr'!N46-'2.2.3.2.Inv-Ajus-Depr'!N267+M44</f>
        <v>1932.0442158436213</v>
      </c>
    </row>
    <row r="45" spans="2:14" x14ac:dyDescent="0.2">
      <c r="B45" s="169" t="s">
        <v>289</v>
      </c>
      <c r="C45" s="170">
        <f>+'2.2.3.2.Inv-Ajus-Depr'!C47-'2.2.3.2.Inv-Ajus-Depr'!C268</f>
        <v>0</v>
      </c>
      <c r="D45" s="170">
        <f>+'2.2.3.2.Inv-Ajus-Depr'!D47-'2.2.3.2.Inv-Ajus-Depr'!D268+C45</f>
        <v>0</v>
      </c>
      <c r="E45" s="170">
        <f>+'2.2.3.2.Inv-Ajus-Depr'!E47-'2.2.3.2.Inv-Ajus-Depr'!E268+D45</f>
        <v>258648.6</v>
      </c>
      <c r="F45" s="170">
        <f>+'2.2.3.2.Inv-Ajus-Depr'!F47-'2.2.3.2.Inv-Ajus-Depr'!F268+E45</f>
        <v>249402.10254652303</v>
      </c>
      <c r="G45" s="170">
        <f>+'2.2.3.2.Inv-Ajus-Depr'!G47-'2.2.3.2.Inv-Ajus-Depr'!G268+F45</f>
        <v>240155.60509304606</v>
      </c>
      <c r="H45" s="170">
        <f>+'2.2.3.2.Inv-Ajus-Depr'!H47-'2.2.3.2.Inv-Ajus-Depr'!H268+F45</f>
        <v>240155.60509304606</v>
      </c>
      <c r="I45" s="170">
        <f>+'2.2.3.2.Inv-Ajus-Depr'!I47-'2.2.3.2.Inv-Ajus-Depr'!I268+F45</f>
        <v>240155.60509304606</v>
      </c>
      <c r="J45" s="170">
        <f>+'2.2.3.2.Inv-Ajus-Depr'!J47-'2.2.3.2.Inv-Ajus-Depr'!J268+H45</f>
        <v>230909.10763956909</v>
      </c>
      <c r="K45" s="170">
        <f>+'2.2.3.2.Inv-Ajus-Depr'!K47-'2.2.3.2.Inv-Ajus-Depr'!K268+H45</f>
        <v>230909.10763956909</v>
      </c>
      <c r="L45" s="170">
        <f>+'2.2.3.2.Inv-Ajus-Depr'!L47-'2.2.3.2.Inv-Ajus-Depr'!L268+K45</f>
        <v>221662.61018609212</v>
      </c>
      <c r="M45" s="170">
        <f>+'2.2.3.2.Inv-Ajus-Depr'!M47-'2.2.3.2.Inv-Ajus-Depr'!M268+L45</f>
        <v>212416.11273261515</v>
      </c>
      <c r="N45" s="184">
        <f>+'2.2.3.2.Inv-Ajus-Depr'!N47-'2.2.3.2.Inv-Ajus-Depr'!N268+M45</f>
        <v>203169.61527913818</v>
      </c>
    </row>
    <row r="46" spans="2:14" x14ac:dyDescent="0.2">
      <c r="B46" s="169" t="s">
        <v>290</v>
      </c>
      <c r="C46" s="170">
        <f>+'2.2.3.2.Inv-Ajus-Depr'!C48-'2.2.3.2.Inv-Ajus-Depr'!C269</f>
        <v>0</v>
      </c>
      <c r="D46" s="170">
        <f>+'2.2.3.2.Inv-Ajus-Depr'!D48-'2.2.3.2.Inv-Ajus-Depr'!D269+C46</f>
        <v>0</v>
      </c>
      <c r="E46" s="170">
        <f>+'2.2.3.2.Inv-Ajus-Depr'!E48-'2.2.3.2.Inv-Ajus-Depr'!E269+D46</f>
        <v>136265.60000000001</v>
      </c>
      <c r="F46" s="170">
        <f>+'2.2.3.2.Inv-Ajus-Depr'!F48-'2.2.3.2.Inv-Ajus-Depr'!F269+E46</f>
        <v>139110.13571428572</v>
      </c>
      <c r="G46" s="170">
        <f>+'2.2.3.2.Inv-Ajus-Depr'!G48-'2.2.3.2.Inv-Ajus-Depr'!G269+F46</f>
        <v>116456.32857142857</v>
      </c>
      <c r="H46" s="170">
        <f>+'2.2.3.2.Inv-Ajus-Depr'!H48-'2.2.3.2.Inv-Ajus-Depr'!H269+F46</f>
        <v>116456.32857142857</v>
      </c>
      <c r="I46" s="170">
        <f>+'2.2.3.2.Inv-Ajus-Depr'!I48-'2.2.3.2.Inv-Ajus-Depr'!I269+F46</f>
        <v>116456.32857142857</v>
      </c>
      <c r="J46" s="170">
        <f>+'2.2.3.2.Inv-Ajus-Depr'!J48-'2.2.3.2.Inv-Ajus-Depr'!J269+H46</f>
        <v>98077.521428571432</v>
      </c>
      <c r="K46" s="170">
        <f>+'2.2.3.2.Inv-Ajus-Depr'!K48-'2.2.3.2.Inv-Ajus-Depr'!K269+H46</f>
        <v>98077.521428571432</v>
      </c>
      <c r="L46" s="170">
        <f>+'2.2.3.2.Inv-Ajus-Depr'!L48-'2.2.3.2.Inv-Ajus-Depr'!L269+K46</f>
        <v>104243</v>
      </c>
      <c r="M46" s="170">
        <f>+'2.2.3.2.Inv-Ajus-Depr'!M48-'2.2.3.2.Inv-Ajus-Depr'!M269+L46</f>
        <v>76774.192857142858</v>
      </c>
      <c r="N46" s="184">
        <f>+'2.2.3.2.Inv-Ajus-Depr'!N48-'2.2.3.2.Inv-Ajus-Depr'!N269+M46</f>
        <v>49305.385714285716</v>
      </c>
    </row>
    <row r="47" spans="2:14" x14ac:dyDescent="0.2">
      <c r="B47" s="169" t="s">
        <v>291</v>
      </c>
      <c r="C47" s="170">
        <f>+'2.2.3.2.Inv-Ajus-Depr'!C49-'2.2.3.2.Inv-Ajus-Depr'!C270</f>
        <v>0</v>
      </c>
      <c r="D47" s="170">
        <f>+'2.2.3.2.Inv-Ajus-Depr'!D49-'2.2.3.2.Inv-Ajus-Depr'!D270+C47</f>
        <v>0</v>
      </c>
      <c r="E47" s="170">
        <f>+'2.2.3.2.Inv-Ajus-Depr'!E49-'2.2.3.2.Inv-Ajus-Depr'!E270+D47</f>
        <v>0</v>
      </c>
      <c r="F47" s="170">
        <f>+'2.2.3.2.Inv-Ajus-Depr'!F49-'2.2.3.2.Inv-Ajus-Depr'!F270+E47</f>
        <v>0</v>
      </c>
      <c r="G47" s="170">
        <f>+'2.2.3.2.Inv-Ajus-Depr'!G49-'2.2.3.2.Inv-Ajus-Depr'!G270+F47</f>
        <v>0</v>
      </c>
      <c r="H47" s="170">
        <f>+'2.2.3.2.Inv-Ajus-Depr'!H49-'2.2.3.2.Inv-Ajus-Depr'!H270+F47</f>
        <v>0</v>
      </c>
      <c r="I47" s="170">
        <f>+'2.2.3.2.Inv-Ajus-Depr'!I49-'2.2.3.2.Inv-Ajus-Depr'!I270+F47</f>
        <v>0</v>
      </c>
      <c r="J47" s="170">
        <f>+'2.2.3.2.Inv-Ajus-Depr'!J49-'2.2.3.2.Inv-Ajus-Depr'!J270+H47</f>
        <v>8350</v>
      </c>
      <c r="K47" s="170">
        <f>+'2.2.3.2.Inv-Ajus-Depr'!K49-'2.2.3.2.Inv-Ajus-Depr'!K270+H47</f>
        <v>8350</v>
      </c>
      <c r="L47" s="170">
        <f>+'2.2.3.2.Inv-Ajus-Depr'!L49-'2.2.3.2.Inv-Ajus-Depr'!L270+K47</f>
        <v>7157.1428571428569</v>
      </c>
      <c r="M47" s="170">
        <f>+'2.2.3.2.Inv-Ajus-Depr'!M49-'2.2.3.2.Inv-Ajus-Depr'!M270+L47</f>
        <v>5964.2857142857138</v>
      </c>
      <c r="N47" s="184">
        <f>+'2.2.3.2.Inv-Ajus-Depr'!N49-'2.2.3.2.Inv-Ajus-Depr'!N270+M47</f>
        <v>4771.4285714285706</v>
      </c>
    </row>
    <row r="48" spans="2:14" x14ac:dyDescent="0.2">
      <c r="B48" s="173" t="s">
        <v>292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84"/>
    </row>
    <row r="49" spans="2:15" x14ac:dyDescent="0.2">
      <c r="B49" s="189" t="s">
        <v>293</v>
      </c>
      <c r="C49" s="184">
        <f>+'2.2.3.2.Inv-Ajus-Depr'!C51-'2.2.3.2.Inv-Ajus-Depr'!C272</f>
        <v>610329.86011924851</v>
      </c>
      <c r="D49" s="184">
        <f>+'2.2.3.2.Inv-Ajus-Depr'!D51-'2.2.3.2.Inv-Ajus-Depr'!D272+C49</f>
        <v>547888.58278500894</v>
      </c>
      <c r="E49" s="184">
        <f>+'2.2.3.2.Inv-Ajus-Depr'!E51-'2.2.3.2.Inv-Ajus-Depr'!E272+D49</f>
        <v>510923.09701437864</v>
      </c>
      <c r="F49" s="184">
        <f>+'2.2.3.2.Inv-Ajus-Depr'!F51-'2.2.3.2.Inv-Ajus-Depr'!F272+E49</f>
        <v>310916.93101437856</v>
      </c>
      <c r="G49" s="184">
        <f>+'2.2.3.2.Inv-Ajus-Depr'!G51-'2.2.3.2.Inv-Ajus-Depr'!G272+F49</f>
        <v>166842.96901437853</v>
      </c>
      <c r="H49" s="184">
        <f>+'2.2.3.2.Inv-Ajus-Depr'!H51-'2.2.3.2.Inv-Ajus-Depr'!H272+F49</f>
        <v>166842.96901437853</v>
      </c>
      <c r="I49" s="184">
        <f>+'2.2.3.2.Inv-Ajus-Depr'!I51-'2.2.3.2.Inv-Ajus-Depr'!I272+F49</f>
        <v>166842.96901437853</v>
      </c>
      <c r="J49" s="184">
        <f>+'2.2.3.2.Inv-Ajus-Depr'!J51-'2.2.3.2.Inv-Ajus-Depr'!J272+H49</f>
        <v>22769.007014378498</v>
      </c>
      <c r="K49" s="184">
        <f>+'2.2.3.2.Inv-Ajus-Depr'!K51-'2.2.3.2.Inv-Ajus-Depr'!K272+H49</f>
        <v>22769.007014378498</v>
      </c>
      <c r="L49" s="184">
        <f>+'2.2.3.2.Inv-Ajus-Depr'!L51-'2.2.3.2.Inv-Ajus-Depr'!L272+K49</f>
        <v>0</v>
      </c>
      <c r="M49" s="184">
        <f>+'2.2.3.2.Inv-Ajus-Depr'!M51-'2.2.3.2.Inv-Ajus-Depr'!M272+L49</f>
        <v>0</v>
      </c>
      <c r="N49" s="184">
        <f>+'2.2.3.2.Inv-Ajus-Depr'!N51-'2.2.3.2.Inv-Ajus-Depr'!N272+M49</f>
        <v>0</v>
      </c>
    </row>
    <row r="50" spans="2:15" x14ac:dyDescent="0.2">
      <c r="B50" s="169" t="s">
        <v>479</v>
      </c>
      <c r="C50" s="170">
        <f>+'2.2.3.2.Inv-Ajus-Depr'!C52-'2.2.3.2.Inv-Ajus-Depr'!C273</f>
        <v>500129.35601626721</v>
      </c>
      <c r="D50" s="170">
        <f>+'2.2.3.2.Inv-Ajus-Depr'!D52-'2.2.3.2.Inv-Ajus-Depr'!D273+C50</f>
        <v>405291.63442616223</v>
      </c>
      <c r="E50" s="170">
        <f>+'2.2.3.2.Inv-Ajus-Depr'!E52-'2.2.3.2.Inv-Ajus-Depr'!E273+D50</f>
        <v>304228.13767086342</v>
      </c>
      <c r="F50" s="170">
        <f>+'2.2.3.2.Inv-Ajus-Depr'!F52-'2.2.3.2.Inv-Ajus-Depr'!F273+E50</f>
        <v>203164.63567086341</v>
      </c>
      <c r="G50" s="170">
        <f>+'2.2.3.2.Inv-Ajus-Depr'!G52-'2.2.3.2.Inv-Ajus-Depr'!G273+F50</f>
        <v>102101.1336708634</v>
      </c>
      <c r="H50" s="170">
        <f>+'2.2.3.2.Inv-Ajus-Depr'!H52-'2.2.3.2.Inv-Ajus-Depr'!H273+F50</f>
        <v>102101.1336708634</v>
      </c>
      <c r="I50" s="170">
        <f>+'2.2.3.2.Inv-Ajus-Depr'!I52-'2.2.3.2.Inv-Ajus-Depr'!I273+F50</f>
        <v>102101.1336708634</v>
      </c>
      <c r="J50" s="170">
        <f>+'2.2.3.2.Inv-Ajus-Depr'!J52-'2.2.3.2.Inv-Ajus-Depr'!J273+H50</f>
        <v>1037.6316708633967</v>
      </c>
      <c r="K50" s="170">
        <f>+'2.2.3.2.Inv-Ajus-Depr'!K52-'2.2.3.2.Inv-Ajus-Depr'!K273+H50</f>
        <v>1037.6316708633967</v>
      </c>
      <c r="L50" s="170">
        <f>+'2.2.3.2.Inv-Ajus-Depr'!L52-'2.2.3.2.Inv-Ajus-Depr'!L273+K50</f>
        <v>0</v>
      </c>
      <c r="M50" s="170">
        <f>+'2.2.3.2.Inv-Ajus-Depr'!M52-'2.2.3.2.Inv-Ajus-Depr'!M273+L50</f>
        <v>0</v>
      </c>
      <c r="N50" s="184">
        <f>+'2.2.3.2.Inv-Ajus-Depr'!N52-'2.2.3.2.Inv-Ajus-Depr'!N273+M50</f>
        <v>0</v>
      </c>
    </row>
    <row r="51" spans="2:15" x14ac:dyDescent="0.2">
      <c r="B51" s="169" t="s">
        <v>294</v>
      </c>
      <c r="C51" s="170">
        <f>+'2.2.3.2.Inv-Ajus-Depr'!C53-'2.2.3.2.Inv-Ajus-Depr'!C274</f>
        <v>6772.7108583095596</v>
      </c>
      <c r="D51" s="170">
        <f>+'2.2.3.2.Inv-Ajus-Depr'!D53-'2.2.3.2.Inv-Ajus-Depr'!D274+C51</f>
        <v>5488.4261846265554</v>
      </c>
      <c r="E51" s="170">
        <f>+'2.2.3.2.Inv-Ajus-Depr'!E53-'2.2.3.2.Inv-Ajus-Depr'!E274+D51</f>
        <v>4119.8241570803948</v>
      </c>
      <c r="F51" s="170">
        <f>+'2.2.3.2.Inv-Ajus-Depr'!F53-'2.2.3.2.Inv-Ajus-Depr'!F274+E51</f>
        <v>2751.2321570803947</v>
      </c>
      <c r="G51" s="170">
        <f>+'2.2.3.2.Inv-Ajus-Depr'!G53-'2.2.3.2.Inv-Ajus-Depr'!G274+F51</f>
        <v>1382.6401570803946</v>
      </c>
      <c r="H51" s="170">
        <f>+'2.2.3.2.Inv-Ajus-Depr'!H53-'2.2.3.2.Inv-Ajus-Depr'!H274+F51</f>
        <v>1382.6401570803946</v>
      </c>
      <c r="I51" s="170">
        <f>+'2.2.3.2.Inv-Ajus-Depr'!I53-'2.2.3.2.Inv-Ajus-Depr'!I274+F51</f>
        <v>1382.6401570803946</v>
      </c>
      <c r="J51" s="170">
        <f>+'2.2.3.2.Inv-Ajus-Depr'!J53-'2.2.3.2.Inv-Ajus-Depr'!J274+H51</f>
        <v>14.048157080394503</v>
      </c>
      <c r="K51" s="170">
        <f>+'2.2.3.2.Inv-Ajus-Depr'!K53-'2.2.3.2.Inv-Ajus-Depr'!K274+H51</f>
        <v>14.048157080394503</v>
      </c>
      <c r="L51" s="170">
        <f>+'2.2.3.2.Inv-Ajus-Depr'!L53-'2.2.3.2.Inv-Ajus-Depr'!L274+K51</f>
        <v>4.8157080394503282E-2</v>
      </c>
      <c r="M51" s="170">
        <f>+'2.2.3.2.Inv-Ajus-Depr'!M53-'2.2.3.2.Inv-Ajus-Depr'!M274+L51</f>
        <v>4.8157080394503282E-2</v>
      </c>
      <c r="N51" s="184">
        <f>+'2.2.3.2.Inv-Ajus-Depr'!N53-'2.2.3.2.Inv-Ajus-Depr'!N274+M51</f>
        <v>4.8157080394503282E-2</v>
      </c>
    </row>
    <row r="52" spans="2:15" x14ac:dyDescent="0.2">
      <c r="B52" s="169" t="s">
        <v>295</v>
      </c>
      <c r="C52" s="170">
        <f>+'2.2.3.2.Inv-Ajus-Depr'!C54-'2.2.3.2.Inv-Ajus-Depr'!C275</f>
        <v>0</v>
      </c>
      <c r="D52" s="170">
        <f>+'2.2.3.2.Inv-Ajus-Depr'!D54-'2.2.3.2.Inv-Ajus-Depr'!D275+C52</f>
        <v>17647.771040863532</v>
      </c>
      <c r="E52" s="170">
        <f>+'2.2.3.2.Inv-Ajus-Depr'!E54-'2.2.3.2.Inv-Ajus-Depr'!E275+D52</f>
        <v>14118.215791827293</v>
      </c>
      <c r="F52" s="170">
        <f>+'2.2.3.2.Inv-Ajus-Depr'!F54-'2.2.3.2.Inv-Ajus-Depr'!F275+E52</f>
        <v>10588.661791827293</v>
      </c>
      <c r="G52" s="170">
        <f>+'2.2.3.2.Inv-Ajus-Depr'!G54-'2.2.3.2.Inv-Ajus-Depr'!G275+F52</f>
        <v>7059.1077918272931</v>
      </c>
      <c r="H52" s="170">
        <f>+'2.2.3.2.Inv-Ajus-Depr'!H54-'2.2.3.2.Inv-Ajus-Depr'!H275+F52</f>
        <v>7059.1077918272931</v>
      </c>
      <c r="I52" s="170">
        <f>+'2.2.3.2.Inv-Ajus-Depr'!I54-'2.2.3.2.Inv-Ajus-Depr'!I275+F52</f>
        <v>7059.1077918272931</v>
      </c>
      <c r="J52" s="170">
        <f>+'2.2.3.2.Inv-Ajus-Depr'!J54-'2.2.3.2.Inv-Ajus-Depr'!J275+H52</f>
        <v>3529.553791827293</v>
      </c>
      <c r="K52" s="170">
        <f>+'2.2.3.2.Inv-Ajus-Depr'!K54-'2.2.3.2.Inv-Ajus-Depr'!K275+H52</f>
        <v>3529.553791827293</v>
      </c>
      <c r="L52" s="170">
        <f>+'2.2.3.2.Inv-Ajus-Depr'!L54-'2.2.3.2.Inv-Ajus-Depr'!L275+K52</f>
        <v>-2.0817270706174895E-4</v>
      </c>
      <c r="M52" s="170">
        <f>+'2.2.3.2.Inv-Ajus-Depr'!M54-'2.2.3.2.Inv-Ajus-Depr'!M275+L52</f>
        <v>-2.0817270706174895E-4</v>
      </c>
      <c r="N52" s="184">
        <f>+'2.2.3.2.Inv-Ajus-Depr'!N54-'2.2.3.2.Inv-Ajus-Depr'!N275+M52</f>
        <v>-2.0817270706174895E-4</v>
      </c>
    </row>
    <row r="53" spans="2:15" x14ac:dyDescent="0.2">
      <c r="B53" s="169" t="s">
        <v>296</v>
      </c>
      <c r="C53" s="170">
        <f>+'2.2.3.2.Inv-Ajus-Depr'!C55-'2.2.3.2.Inv-Ajus-Depr'!C276</f>
        <v>0</v>
      </c>
      <c r="D53" s="170">
        <f>+'2.2.3.2.Inv-Ajus-Depr'!D55-'2.2.3.2.Inv-Ajus-Depr'!D276+C53</f>
        <v>0</v>
      </c>
      <c r="E53" s="170">
        <f>+'2.2.3.2.Inv-Ajus-Depr'!E55-'2.2.3.2.Inv-Ajus-Depr'!E276+D53</f>
        <v>0</v>
      </c>
      <c r="F53" s="170">
        <f>+'2.2.3.2.Inv-Ajus-Depr'!F55-'2.2.3.2.Inv-Ajus-Depr'!F276+E53</f>
        <v>0</v>
      </c>
      <c r="G53" s="170">
        <f>+'2.2.3.2.Inv-Ajus-Depr'!G55-'2.2.3.2.Inv-Ajus-Depr'!G276+F53</f>
        <v>0</v>
      </c>
      <c r="H53" s="170">
        <f>+'2.2.3.2.Inv-Ajus-Depr'!H55-'2.2.3.2.Inv-Ajus-Depr'!H276+F53</f>
        <v>0</v>
      </c>
      <c r="I53" s="170">
        <f>+'2.2.3.2.Inv-Ajus-Depr'!I55-'2.2.3.2.Inv-Ajus-Depr'!I276+F53</f>
        <v>0</v>
      </c>
      <c r="J53" s="170">
        <f>+'2.2.3.2.Inv-Ajus-Depr'!J55-'2.2.3.2.Inv-Ajus-Depr'!J276+H53</f>
        <v>57194.94</v>
      </c>
      <c r="K53" s="170">
        <f>+'2.2.3.2.Inv-Ajus-Depr'!K55-'2.2.3.2.Inv-Ajus-Depr'!K276+H53</f>
        <v>57194.94</v>
      </c>
      <c r="L53" s="170">
        <f>+'2.2.3.2.Inv-Ajus-Depr'!L55-'2.2.3.2.Inv-Ajus-Depr'!L276+K53</f>
        <v>45755.952000000005</v>
      </c>
      <c r="M53" s="170">
        <f>+'2.2.3.2.Inv-Ajus-Depr'!M55-'2.2.3.2.Inv-Ajus-Depr'!M276+L53</f>
        <v>34316.964000000007</v>
      </c>
      <c r="N53" s="184">
        <f>+'2.2.3.2.Inv-Ajus-Depr'!N55-'2.2.3.2.Inv-Ajus-Depr'!N276+M53</f>
        <v>22877.976000000006</v>
      </c>
    </row>
    <row r="54" spans="2:15" x14ac:dyDescent="0.2">
      <c r="B54" s="173" t="s">
        <v>297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84"/>
    </row>
    <row r="55" spans="2:15" x14ac:dyDescent="0.2">
      <c r="B55" s="169" t="s">
        <v>492</v>
      </c>
      <c r="C55" s="170">
        <f>+'2.2.3.2.Inv-Ajus-Depr'!C57-'2.2.3.2.Inv-Ajus-Depr'!C278</f>
        <v>735.64763337326644</v>
      </c>
      <c r="D55" s="170">
        <f>+'2.2.3.2.Inv-Ajus-Depr'!D57-'2.2.3.2.Inv-Ajus-Depr'!D278+C55</f>
        <v>490.60972517737127</v>
      </c>
      <c r="E55" s="170">
        <f>+'2.2.3.2.Inv-Ajus-Depr'!E57-'2.2.3.2.Inv-Ajus-Depr'!E278+D55</f>
        <v>245.3345241878846</v>
      </c>
      <c r="F55" s="170">
        <f>+'2.2.3.2.Inv-Ajus-Depr'!F57-'2.2.3.2.Inv-Ajus-Depr'!F278+E55</f>
        <v>5.9323198397919441E-2</v>
      </c>
      <c r="G55" s="170">
        <f>+'2.2.3.2.Inv-Ajus-Depr'!G57-'2.2.3.2.Inv-Ajus-Depr'!G278+F55</f>
        <v>5.9323198397919441E-2</v>
      </c>
      <c r="H55" s="170">
        <f>+'2.2.3.2.Inv-Ajus-Depr'!H57-'2.2.3.2.Inv-Ajus-Depr'!H278+F55</f>
        <v>5.9323198397919441E-2</v>
      </c>
      <c r="I55" s="170">
        <f>+'2.2.3.2.Inv-Ajus-Depr'!I57-'2.2.3.2.Inv-Ajus-Depr'!I278+F55</f>
        <v>5.9323198397919441E-2</v>
      </c>
      <c r="J55" s="170">
        <f>+'2.2.3.2.Inv-Ajus-Depr'!J57-'2.2.3.2.Inv-Ajus-Depr'!J278+H55</f>
        <v>5.9323198397919441E-2</v>
      </c>
      <c r="K55" s="170">
        <f>+'2.2.3.2.Inv-Ajus-Depr'!K57-'2.2.3.2.Inv-Ajus-Depr'!K278+H55</f>
        <v>5.9323198397919441E-2</v>
      </c>
      <c r="L55" s="170">
        <f>+'2.2.3.2.Inv-Ajus-Depr'!L57-'2.2.3.2.Inv-Ajus-Depr'!L278+K55</f>
        <v>5.9323198397919441E-2</v>
      </c>
      <c r="M55" s="170">
        <f>+'2.2.3.2.Inv-Ajus-Depr'!M57-'2.2.3.2.Inv-Ajus-Depr'!M278+L55</f>
        <v>5.9323198397919441E-2</v>
      </c>
      <c r="N55" s="184">
        <f>+'2.2.3.2.Inv-Ajus-Depr'!N57-'2.2.3.2.Inv-Ajus-Depr'!N278+M55</f>
        <v>5.9323198397919441E-2</v>
      </c>
    </row>
    <row r="56" spans="2:15" x14ac:dyDescent="0.2">
      <c r="B56" s="169" t="s">
        <v>348</v>
      </c>
      <c r="C56" s="170">
        <f>+'2.2.3.2.Inv-Ajus-Depr'!C58-'2.2.3.2.Inv-Ajus-Depr'!C279</f>
        <v>0</v>
      </c>
      <c r="D56" s="170">
        <f>+'2.2.3.2.Inv-Ajus-Depr'!D58-'2.2.3.2.Inv-Ajus-Depr'!D279+C56</f>
        <v>0</v>
      </c>
      <c r="E56" s="170">
        <f>+'2.2.3.2.Inv-Ajus-Depr'!E58-'2.2.3.2.Inv-Ajus-Depr'!E279+D56</f>
        <v>0</v>
      </c>
      <c r="F56" s="170">
        <f>+'2.2.3.2.Inv-Ajus-Depr'!F58-'2.2.3.2.Inv-Ajus-Depr'!F279+E56</f>
        <v>0</v>
      </c>
      <c r="G56" s="170">
        <f>+'2.2.3.2.Inv-Ajus-Depr'!G58-'2.2.3.2.Inv-Ajus-Depr'!G279+F56</f>
        <v>0</v>
      </c>
      <c r="H56" s="170">
        <f>+'2.2.3.2.Inv-Ajus-Depr'!H58-'2.2.3.2.Inv-Ajus-Depr'!H279+F56</f>
        <v>0</v>
      </c>
      <c r="I56" s="170">
        <f>+'2.2.3.2.Inv-Ajus-Depr'!I58-'2.2.3.2.Inv-Ajus-Depr'!I279+F56</f>
        <v>0</v>
      </c>
      <c r="J56" s="170">
        <f>+'2.2.3.2.Inv-Ajus-Depr'!J58-'2.2.3.2.Inv-Ajus-Depr'!J279+H56</f>
        <v>0</v>
      </c>
      <c r="K56" s="170">
        <f>+'2.2.3.2.Inv-Ajus-Depr'!K58-'2.2.3.2.Inv-Ajus-Depr'!K279+H56</f>
        <v>0</v>
      </c>
      <c r="L56" s="170">
        <f>+'2.2.3.2.Inv-Ajus-Depr'!L58-'2.2.3.2.Inv-Ajus-Depr'!L279+K56</f>
        <v>0</v>
      </c>
      <c r="M56" s="170">
        <f>+'2.2.3.2.Inv-Ajus-Depr'!M58-'2.2.3.2.Inv-Ajus-Depr'!M279+L56</f>
        <v>581.4</v>
      </c>
      <c r="N56" s="184">
        <f>+'2.2.3.2.Inv-Ajus-Depr'!N58-'2.2.3.2.Inv-Ajus-Depr'!N279+M56</f>
        <v>387.6</v>
      </c>
    </row>
    <row r="57" spans="2:15" x14ac:dyDescent="0.2">
      <c r="B57" s="169" t="s">
        <v>513</v>
      </c>
      <c r="C57" s="170">
        <f>+'2.2.3.2.Inv-Ajus-Depr'!C59-'2.2.3.2.Inv-Ajus-Depr'!C280</f>
        <v>0</v>
      </c>
      <c r="D57" s="170">
        <f>+'2.2.3.2.Inv-Ajus-Depr'!D59-'2.2.3.2.Inv-Ajus-Depr'!D280+C57</f>
        <v>665.31999999999994</v>
      </c>
      <c r="E57" s="170">
        <f>+'2.2.3.2.Inv-Ajus-Depr'!E59-'2.2.3.2.Inv-Ajus-Depr'!E280+D57</f>
        <v>532.25599999999997</v>
      </c>
      <c r="F57" s="170">
        <f>+'2.2.3.2.Inv-Ajus-Depr'!F59-'2.2.3.2.Inv-Ajus-Depr'!F280+E57</f>
        <v>399.19200000000001</v>
      </c>
      <c r="G57" s="170">
        <f>+'2.2.3.2.Inv-Ajus-Depr'!G59-'2.2.3.2.Inv-Ajus-Depr'!G280+F57</f>
        <v>266.12800000000004</v>
      </c>
      <c r="H57" s="170">
        <f>+'2.2.3.2.Inv-Ajus-Depr'!H59-'2.2.3.2.Inv-Ajus-Depr'!H280+F57</f>
        <v>266.12800000000004</v>
      </c>
      <c r="I57" s="170">
        <f>+'2.2.3.2.Inv-Ajus-Depr'!I59-'2.2.3.2.Inv-Ajus-Depr'!I280+F57</f>
        <v>266.12800000000004</v>
      </c>
      <c r="J57" s="170">
        <f>+'2.2.3.2.Inv-Ajus-Depr'!J59-'2.2.3.2.Inv-Ajus-Depr'!J280+H57</f>
        <v>133.06400000000005</v>
      </c>
      <c r="K57" s="170">
        <f>+'2.2.3.2.Inv-Ajus-Depr'!K59-'2.2.3.2.Inv-Ajus-Depr'!K280+H57</f>
        <v>133.06400000000005</v>
      </c>
      <c r="L57" s="170">
        <f>+'2.2.3.2.Inv-Ajus-Depr'!L59-'2.2.3.2.Inv-Ajus-Depr'!L280+K57</f>
        <v>0</v>
      </c>
      <c r="M57" s="170">
        <f>+'2.2.3.2.Inv-Ajus-Depr'!M59-'2.2.3.2.Inv-Ajus-Depr'!M280+L57</f>
        <v>0</v>
      </c>
      <c r="N57" s="184">
        <f>+'2.2.3.2.Inv-Ajus-Depr'!N59-'2.2.3.2.Inv-Ajus-Depr'!N280+M57</f>
        <v>0</v>
      </c>
    </row>
    <row r="58" spans="2:15" x14ac:dyDescent="0.2">
      <c r="B58" s="169" t="s">
        <v>349</v>
      </c>
      <c r="C58" s="170">
        <f>+'2.2.3.2.Inv-Ajus-Depr'!C60-'2.2.3.2.Inv-Ajus-Depr'!C281</f>
        <v>0</v>
      </c>
      <c r="D58" s="170">
        <f>+'2.2.3.2.Inv-Ajus-Depr'!D60-'2.2.3.2.Inv-Ajus-Depr'!D281+C58</f>
        <v>0</v>
      </c>
      <c r="E58" s="170">
        <f>+'2.2.3.2.Inv-Ajus-Depr'!E60-'2.2.3.2.Inv-Ajus-Depr'!E281+D58</f>
        <v>0</v>
      </c>
      <c r="F58" s="170">
        <f>+'2.2.3.2.Inv-Ajus-Depr'!F60-'2.2.3.2.Inv-Ajus-Depr'!F281+E58</f>
        <v>0</v>
      </c>
      <c r="G58" s="170">
        <f>+'2.2.3.2.Inv-Ajus-Depr'!G60-'2.2.3.2.Inv-Ajus-Depr'!G281+F58</f>
        <v>0</v>
      </c>
      <c r="H58" s="170">
        <f>+'2.2.3.2.Inv-Ajus-Depr'!H60-'2.2.3.2.Inv-Ajus-Depr'!H281+F58</f>
        <v>0</v>
      </c>
      <c r="I58" s="170">
        <f>+'2.2.3.2.Inv-Ajus-Depr'!I60-'2.2.3.2.Inv-Ajus-Depr'!I281+F58</f>
        <v>0</v>
      </c>
      <c r="J58" s="170">
        <f>+'2.2.3.2.Inv-Ajus-Depr'!J60-'2.2.3.2.Inv-Ajus-Depr'!J281+H58</f>
        <v>5007.79</v>
      </c>
      <c r="K58" s="170">
        <f>+'2.2.3.2.Inv-Ajus-Depr'!K60-'2.2.3.2.Inv-Ajus-Depr'!K281+H58</f>
        <v>5007.79</v>
      </c>
      <c r="L58" s="170">
        <f>+'2.2.3.2.Inv-Ajus-Depr'!L60-'2.2.3.2.Inv-Ajus-Depr'!L281+K58</f>
        <v>4006.232</v>
      </c>
      <c r="M58" s="170">
        <f>+'2.2.3.2.Inv-Ajus-Depr'!M60-'2.2.3.2.Inv-Ajus-Depr'!M281+L58</f>
        <v>3004.674</v>
      </c>
      <c r="N58" s="184">
        <f>+'2.2.3.2.Inv-Ajus-Depr'!N60-'2.2.3.2.Inv-Ajus-Depr'!N281+M58</f>
        <v>2003.116</v>
      </c>
    </row>
    <row r="59" spans="2:15" x14ac:dyDescent="0.2">
      <c r="B59" s="169" t="s">
        <v>514</v>
      </c>
      <c r="C59" s="170">
        <f>+'2.2.3.2.Inv-Ajus-Depr'!C61-'2.2.3.2.Inv-Ajus-Depr'!C282</f>
        <v>0</v>
      </c>
      <c r="D59" s="170">
        <f>+'2.2.3.2.Inv-Ajus-Depr'!D61-'2.2.3.2.Inv-Ajus-Depr'!D282+C59</f>
        <v>0</v>
      </c>
      <c r="E59" s="170">
        <f>+'2.2.3.2.Inv-Ajus-Depr'!E61-'2.2.3.2.Inv-Ajus-Depr'!E282+D59</f>
        <v>0</v>
      </c>
      <c r="F59" s="170">
        <f>+'2.2.3.2.Inv-Ajus-Depr'!F61-'2.2.3.2.Inv-Ajus-Depr'!F282+E59</f>
        <v>0</v>
      </c>
      <c r="G59" s="170">
        <f>+'2.2.3.2.Inv-Ajus-Depr'!G61-'2.2.3.2.Inv-Ajus-Depr'!G282+F59</f>
        <v>0</v>
      </c>
      <c r="H59" s="170">
        <f>+'2.2.3.2.Inv-Ajus-Depr'!H61-'2.2.3.2.Inv-Ajus-Depr'!H282+F59</f>
        <v>0</v>
      </c>
      <c r="I59" s="170">
        <f>+'2.2.3.2.Inv-Ajus-Depr'!I61-'2.2.3.2.Inv-Ajus-Depr'!I282+F59</f>
        <v>0</v>
      </c>
      <c r="J59" s="170">
        <f>+'2.2.3.2.Inv-Ajus-Depr'!J61-'2.2.3.2.Inv-Ajus-Depr'!J282+H59</f>
        <v>0</v>
      </c>
      <c r="K59" s="170">
        <f>+'2.2.3.2.Inv-Ajus-Depr'!K61-'2.2.3.2.Inv-Ajus-Depr'!K282+H59</f>
        <v>0</v>
      </c>
      <c r="L59" s="170">
        <f>+'2.2.3.2.Inv-Ajus-Depr'!L61-'2.2.3.2.Inv-Ajus-Depr'!L282+K59</f>
        <v>3025.01</v>
      </c>
      <c r="M59" s="170">
        <f>+'2.2.3.2.Inv-Ajus-Depr'!M61-'2.2.3.2.Inv-Ajus-Depr'!M282+L59</f>
        <v>2420.0080000000003</v>
      </c>
      <c r="N59" s="184">
        <f>+'2.2.3.2.Inv-Ajus-Depr'!N61-'2.2.3.2.Inv-Ajus-Depr'!N282+M59</f>
        <v>1815.0060000000003</v>
      </c>
    </row>
    <row r="60" spans="2:15" x14ac:dyDescent="0.2">
      <c r="B60" s="189" t="s">
        <v>350</v>
      </c>
      <c r="C60" s="184">
        <f>+'2.2.3.2.Inv-Ajus-Depr'!C62-'2.2.3.2.Inv-Ajus-Depr'!C283</f>
        <v>435113.04872485186</v>
      </c>
      <c r="D60" s="184">
        <f>+'2.2.3.2.Inv-Ajus-Depr'!D62-'2.2.3.2.Inv-Ajus-Depr'!D283+C60</f>
        <v>526713.62142654904</v>
      </c>
      <c r="E60" s="184">
        <f>+'2.2.3.2.Inv-Ajus-Depr'!E62-'2.2.3.2.Inv-Ajus-Depr'!E283+D60</f>
        <v>506614.75594045781</v>
      </c>
      <c r="F60" s="184">
        <f>+'2.2.3.2.Inv-Ajus-Depr'!F62-'2.2.3.2.Inv-Ajus-Depr'!F283+E60</f>
        <v>413139.5524976966</v>
      </c>
      <c r="G60" s="184">
        <f>+'2.2.3.2.Inv-Ajus-Depr'!G62-'2.2.3.2.Inv-Ajus-Depr'!G283+F60</f>
        <v>311679.64191207825</v>
      </c>
      <c r="H60" s="184">
        <f>+'2.2.3.2.Inv-Ajus-Depr'!H62-'2.2.3.2.Inv-Ajus-Depr'!H283+F60</f>
        <v>311679.64191207825</v>
      </c>
      <c r="I60" s="184">
        <f>+'2.2.3.2.Inv-Ajus-Depr'!I62-'2.2.3.2.Inv-Ajus-Depr'!I283+F60</f>
        <v>311679.64191207825</v>
      </c>
      <c r="J60" s="184">
        <f>+'2.2.3.2.Inv-Ajus-Depr'!J62-'2.2.3.2.Inv-Ajus-Depr'!J283+H60</f>
        <v>240768.49989788851</v>
      </c>
      <c r="K60" s="184">
        <f>+'2.2.3.2.Inv-Ajus-Depr'!K62-'2.2.3.2.Inv-Ajus-Depr'!K283+H60</f>
        <v>240768.49989788851</v>
      </c>
      <c r="L60" s="184">
        <f>+'2.2.3.2.Inv-Ajus-Depr'!L62-'2.2.3.2.Inv-Ajus-Depr'!L283+K60</f>
        <v>145677.99788369873</v>
      </c>
      <c r="M60" s="184">
        <f>+'2.2.3.2.Inv-Ajus-Depr'!M62-'2.2.3.2.Inv-Ajus-Depr'!M283+L60</f>
        <v>50587.495869508959</v>
      </c>
      <c r="N60" s="184">
        <f>+'2.2.3.2.Inv-Ajus-Depr'!N62-'2.2.3.2.Inv-Ajus-Depr'!N283+M60</f>
        <v>0</v>
      </c>
      <c r="O60" s="131"/>
    </row>
    <row r="61" spans="2:15" x14ac:dyDescent="0.2">
      <c r="B61" s="173" t="s">
        <v>141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84"/>
    </row>
    <row r="62" spans="2:15" x14ac:dyDescent="0.2">
      <c r="B62" s="169" t="s">
        <v>480</v>
      </c>
      <c r="C62" s="170">
        <f>+'2.2.3.2.Inv-Ajus-Depr'!C64-'2.2.3.2.Inv-Ajus-Depr'!C285</f>
        <v>708.59135395380542</v>
      </c>
      <c r="D62" s="170">
        <f>+'2.2.3.2.Inv-Ajus-Depr'!D64-'2.2.3.2.Inv-Ajus-Depr'!D285+C62</f>
        <v>472.58581336975823</v>
      </c>
      <c r="E62" s="170">
        <f>+'2.2.3.2.Inv-Ajus-Depr'!E64-'2.2.3.2.Inv-Ajus-Depr'!E285+D62</f>
        <v>236.32483625163823</v>
      </c>
      <c r="F62" s="170">
        <f>+'2.2.3.2.Inv-Ajus-Depr'!F64-'2.2.3.2.Inv-Ajus-Depr'!F285+E62</f>
        <v>6.3859133518235467E-2</v>
      </c>
      <c r="G62" s="170">
        <f>+'2.2.3.2.Inv-Ajus-Depr'!G64-'2.2.3.2.Inv-Ajus-Depr'!G285+F62</f>
        <v>6.3859133518235467E-2</v>
      </c>
      <c r="H62" s="170">
        <f>+'2.2.3.2.Inv-Ajus-Depr'!H64-'2.2.3.2.Inv-Ajus-Depr'!H285+F62</f>
        <v>6.3859133518235467E-2</v>
      </c>
      <c r="I62" s="170">
        <f>+'2.2.3.2.Inv-Ajus-Depr'!I64-'2.2.3.2.Inv-Ajus-Depr'!I285+F62</f>
        <v>6.3859133518235467E-2</v>
      </c>
      <c r="J62" s="170">
        <f>+'2.2.3.2.Inv-Ajus-Depr'!J64-'2.2.3.2.Inv-Ajus-Depr'!J285+H62</f>
        <v>6.3859133518235467E-2</v>
      </c>
      <c r="K62" s="170">
        <f>+'2.2.3.2.Inv-Ajus-Depr'!K64-'2.2.3.2.Inv-Ajus-Depr'!K285+H62</f>
        <v>6.3859133518235467E-2</v>
      </c>
      <c r="L62" s="170">
        <f>+'2.2.3.2.Inv-Ajus-Depr'!L64-'2.2.3.2.Inv-Ajus-Depr'!L285+K62</f>
        <v>6.3859133518235467E-2</v>
      </c>
      <c r="M62" s="170">
        <f>+'2.2.3.2.Inv-Ajus-Depr'!M64-'2.2.3.2.Inv-Ajus-Depr'!M285+L62</f>
        <v>6.3859133518235467E-2</v>
      </c>
      <c r="N62" s="184">
        <f>+'2.2.3.2.Inv-Ajus-Depr'!N64-'2.2.3.2.Inv-Ajus-Depr'!N285+M62</f>
        <v>6.3859133518235467E-2</v>
      </c>
    </row>
    <row r="63" spans="2:15" x14ac:dyDescent="0.2">
      <c r="B63" s="169" t="s">
        <v>141</v>
      </c>
      <c r="C63" s="170">
        <f>+'2.2.3.2.Inv-Ajus-Depr'!C65-'2.2.3.2.Inv-Ajus-Depr'!C286</f>
        <v>569177.67711061519</v>
      </c>
      <c r="D63" s="170">
        <f>+'2.2.3.2.Inv-Ajus-Depr'!D65-'2.2.3.2.Inv-Ajus-Depr'!D286+C63</f>
        <v>800107.60611606692</v>
      </c>
      <c r="E63" s="170">
        <f>+'2.2.3.2.Inv-Ajus-Depr'!E65-'2.2.3.2.Inv-Ajus-Depr'!E286+D63</f>
        <v>566420.58662064304</v>
      </c>
      <c r="F63" s="170">
        <f>+'2.2.3.2.Inv-Ajus-Depr'!F65-'2.2.3.2.Inv-Ajus-Depr'!F286+E63</f>
        <v>367718.81045855227</v>
      </c>
      <c r="G63" s="170">
        <f>+'2.2.3.2.Inv-Ajus-Depr'!G65-'2.2.3.2.Inv-Ajus-Depr'!G286+F63</f>
        <v>0</v>
      </c>
      <c r="H63" s="170">
        <f>+'2.2.3.2.Inv-Ajus-Depr'!H65-'2.2.3.2.Inv-Ajus-Depr'!H286+F63</f>
        <v>0</v>
      </c>
      <c r="I63" s="170">
        <f>+'2.2.3.2.Inv-Ajus-Depr'!I65-'2.2.3.2.Inv-Ajus-Depr'!I286+F63</f>
        <v>0</v>
      </c>
      <c r="J63" s="170">
        <f>+'2.2.3.2.Inv-Ajus-Depr'!J65-'2.2.3.2.Inv-Ajus-Depr'!J286+H63</f>
        <v>59313.72000000003</v>
      </c>
      <c r="K63" s="170">
        <f>+'2.2.3.2.Inv-Ajus-Depr'!K65-'2.2.3.2.Inv-Ajus-Depr'!K286+H63</f>
        <v>59313.72000000003</v>
      </c>
      <c r="L63" s="170">
        <f>+'2.2.3.2.Inv-Ajus-Depr'!L65-'2.2.3.2.Inv-Ajus-Depr'!L286+K63</f>
        <v>39542.480000000025</v>
      </c>
      <c r="M63" s="170">
        <f>+'2.2.3.2.Inv-Ajus-Depr'!M65-'2.2.3.2.Inv-Ajus-Depr'!M286+L63</f>
        <v>19771.240000000016</v>
      </c>
      <c r="N63" s="184">
        <f>+'2.2.3.2.Inv-Ajus-Depr'!N65-'2.2.3.2.Inv-Ajus-Depr'!N286+M63</f>
        <v>0</v>
      </c>
    </row>
    <row r="64" spans="2:15" x14ac:dyDescent="0.2">
      <c r="B64" s="169" t="s">
        <v>351</v>
      </c>
      <c r="C64" s="170">
        <f>+'2.2.3.2.Inv-Ajus-Depr'!C66-'2.2.3.2.Inv-Ajus-Depr'!C287</f>
        <v>0</v>
      </c>
      <c r="D64" s="170">
        <f>+'2.2.3.2.Inv-Ajus-Depr'!D66-'2.2.3.2.Inv-Ajus-Depr'!D287+C64</f>
        <v>0</v>
      </c>
      <c r="E64" s="170">
        <f>+'2.2.3.2.Inv-Ajus-Depr'!E66-'2.2.3.2.Inv-Ajus-Depr'!E287+D64</f>
        <v>0</v>
      </c>
      <c r="F64" s="170">
        <f>+'2.2.3.2.Inv-Ajus-Depr'!F66-'2.2.3.2.Inv-Ajus-Depr'!F287+E64</f>
        <v>0</v>
      </c>
      <c r="G64" s="170">
        <f>+'2.2.3.2.Inv-Ajus-Depr'!G66-'2.2.3.2.Inv-Ajus-Depr'!G287+F64</f>
        <v>0</v>
      </c>
      <c r="H64" s="170">
        <f>+'2.2.3.2.Inv-Ajus-Depr'!H66-'2.2.3.2.Inv-Ajus-Depr'!H287+F64</f>
        <v>0</v>
      </c>
      <c r="I64" s="170">
        <f>+'2.2.3.2.Inv-Ajus-Depr'!I66-'2.2.3.2.Inv-Ajus-Depr'!I287+F64</f>
        <v>0</v>
      </c>
      <c r="J64" s="170">
        <f>+'2.2.3.2.Inv-Ajus-Depr'!J66-'2.2.3.2.Inv-Ajus-Depr'!J287+H64</f>
        <v>0</v>
      </c>
      <c r="K64" s="170">
        <f>+'2.2.3.2.Inv-Ajus-Depr'!K66-'2.2.3.2.Inv-Ajus-Depr'!K287+H64</f>
        <v>0</v>
      </c>
      <c r="L64" s="170">
        <f>+'2.2.3.2.Inv-Ajus-Depr'!L66-'2.2.3.2.Inv-Ajus-Depr'!L287+K64</f>
        <v>1953.8</v>
      </c>
      <c r="M64" s="170">
        <f>+'2.2.3.2.Inv-Ajus-Depr'!M66-'2.2.3.2.Inv-Ajus-Depr'!M287+L64</f>
        <v>1302.5333333333333</v>
      </c>
      <c r="N64" s="184">
        <f>+'2.2.3.2.Inv-Ajus-Depr'!N66-'2.2.3.2.Inv-Ajus-Depr'!N287+M64</f>
        <v>651.26666666666665</v>
      </c>
    </row>
    <row r="65" spans="2:14" x14ac:dyDescent="0.2">
      <c r="B65" s="169" t="s">
        <v>352</v>
      </c>
      <c r="C65" s="170">
        <f>+'2.2.3.2.Inv-Ajus-Depr'!C67-'2.2.3.2.Inv-Ajus-Depr'!C288</f>
        <v>0</v>
      </c>
      <c r="D65" s="170">
        <f>+'2.2.3.2.Inv-Ajus-Depr'!D67-'2.2.3.2.Inv-Ajus-Depr'!D288+C65</f>
        <v>0</v>
      </c>
      <c r="E65" s="170">
        <f>+'2.2.3.2.Inv-Ajus-Depr'!E67-'2.2.3.2.Inv-Ajus-Depr'!E288+D65</f>
        <v>0</v>
      </c>
      <c r="F65" s="170">
        <f>+'2.2.3.2.Inv-Ajus-Depr'!F67-'2.2.3.2.Inv-Ajus-Depr'!F288+E65</f>
        <v>0</v>
      </c>
      <c r="G65" s="170">
        <f>+'2.2.3.2.Inv-Ajus-Depr'!G67-'2.2.3.2.Inv-Ajus-Depr'!G288+F65</f>
        <v>0</v>
      </c>
      <c r="H65" s="170">
        <f>+'2.2.3.2.Inv-Ajus-Depr'!H67-'2.2.3.2.Inv-Ajus-Depr'!H288+F65</f>
        <v>0</v>
      </c>
      <c r="I65" s="170">
        <f>+'2.2.3.2.Inv-Ajus-Depr'!I67-'2.2.3.2.Inv-Ajus-Depr'!I288+F65</f>
        <v>0</v>
      </c>
      <c r="J65" s="170">
        <f>+'2.2.3.2.Inv-Ajus-Depr'!J67-'2.2.3.2.Inv-Ajus-Depr'!J288+H65</f>
        <v>0</v>
      </c>
      <c r="K65" s="170">
        <f>+'2.2.3.2.Inv-Ajus-Depr'!K67-'2.2.3.2.Inv-Ajus-Depr'!K288+H65</f>
        <v>0</v>
      </c>
      <c r="L65" s="170">
        <f>+'2.2.3.2.Inv-Ajus-Depr'!L67-'2.2.3.2.Inv-Ajus-Depr'!L288+K65</f>
        <v>2778.08</v>
      </c>
      <c r="M65" s="170">
        <f>+'2.2.3.2.Inv-Ajus-Depr'!M67-'2.2.3.2.Inv-Ajus-Depr'!M288+L65</f>
        <v>1852.0533333333333</v>
      </c>
      <c r="N65" s="184">
        <f>+'2.2.3.2.Inv-Ajus-Depr'!N67-'2.2.3.2.Inv-Ajus-Depr'!N288+M65</f>
        <v>926.02666666666664</v>
      </c>
    </row>
    <row r="66" spans="2:14" x14ac:dyDescent="0.2">
      <c r="B66" s="169" t="s">
        <v>353</v>
      </c>
      <c r="C66" s="170">
        <f>+'2.2.3.2.Inv-Ajus-Depr'!C68-'2.2.3.2.Inv-Ajus-Depr'!C289</f>
        <v>0</v>
      </c>
      <c r="D66" s="170">
        <f>+'2.2.3.2.Inv-Ajus-Depr'!D68-'2.2.3.2.Inv-Ajus-Depr'!D289+C66</f>
        <v>0</v>
      </c>
      <c r="E66" s="170">
        <f>+'2.2.3.2.Inv-Ajus-Depr'!E68-'2.2.3.2.Inv-Ajus-Depr'!E289+D66</f>
        <v>4294.87</v>
      </c>
      <c r="F66" s="170">
        <f>+'2.2.3.2.Inv-Ajus-Depr'!F68-'2.2.3.2.Inv-Ajus-Depr'!F289+E66</f>
        <v>3435.8959999999997</v>
      </c>
      <c r="G66" s="170">
        <f>+'2.2.3.2.Inv-Ajus-Depr'!G68-'2.2.3.2.Inv-Ajus-Depr'!G289+F66</f>
        <v>2576.9219999999996</v>
      </c>
      <c r="H66" s="170">
        <f>+'2.2.3.2.Inv-Ajus-Depr'!H68-'2.2.3.2.Inv-Ajus-Depr'!H289+F66</f>
        <v>2576.9219999999996</v>
      </c>
      <c r="I66" s="170">
        <f>+'2.2.3.2.Inv-Ajus-Depr'!I68-'2.2.3.2.Inv-Ajus-Depr'!I289+F66</f>
        <v>2576.9219999999996</v>
      </c>
      <c r="J66" s="170">
        <f>+'2.2.3.2.Inv-Ajus-Depr'!J68-'2.2.3.2.Inv-Ajus-Depr'!J289+H66</f>
        <v>1717.9479999999994</v>
      </c>
      <c r="K66" s="170">
        <f>+'2.2.3.2.Inv-Ajus-Depr'!K68-'2.2.3.2.Inv-Ajus-Depr'!K289+H66</f>
        <v>1717.9479999999994</v>
      </c>
      <c r="L66" s="170">
        <f>+'2.2.3.2.Inv-Ajus-Depr'!L68-'2.2.3.2.Inv-Ajus-Depr'!L289+K66</f>
        <v>858.97399999999936</v>
      </c>
      <c r="M66" s="170">
        <f>+'2.2.3.2.Inv-Ajus-Depr'!M68-'2.2.3.2.Inv-Ajus-Depr'!M289+L66</f>
        <v>0</v>
      </c>
      <c r="N66" s="184">
        <f>+'2.2.3.2.Inv-Ajus-Depr'!N68-'2.2.3.2.Inv-Ajus-Depr'!N289+M66</f>
        <v>0</v>
      </c>
    </row>
    <row r="67" spans="2:14" x14ac:dyDescent="0.2">
      <c r="B67" s="169" t="s">
        <v>481</v>
      </c>
      <c r="C67" s="170">
        <f>+'2.2.3.2.Inv-Ajus-Depr'!C69-'2.2.3.2.Inv-Ajus-Depr'!C290</f>
        <v>0</v>
      </c>
      <c r="D67" s="170">
        <f>+'2.2.3.2.Inv-Ajus-Depr'!D69-'2.2.3.2.Inv-Ajus-Depr'!D290+C67</f>
        <v>0</v>
      </c>
      <c r="E67" s="170">
        <f>+'2.2.3.2.Inv-Ajus-Depr'!E69-'2.2.3.2.Inv-Ajus-Depr'!E290+D67</f>
        <v>0</v>
      </c>
      <c r="F67" s="170">
        <f>+'2.2.3.2.Inv-Ajus-Depr'!F69-'2.2.3.2.Inv-Ajus-Depr'!F290+E67</f>
        <v>0</v>
      </c>
      <c r="G67" s="170">
        <f>+'2.2.3.2.Inv-Ajus-Depr'!G69-'2.2.3.2.Inv-Ajus-Depr'!G290+F67</f>
        <v>0</v>
      </c>
      <c r="H67" s="170">
        <f>+'2.2.3.2.Inv-Ajus-Depr'!H69-'2.2.3.2.Inv-Ajus-Depr'!H290+F67</f>
        <v>0</v>
      </c>
      <c r="I67" s="170">
        <f>+'2.2.3.2.Inv-Ajus-Depr'!I69-'2.2.3.2.Inv-Ajus-Depr'!I290+F67</f>
        <v>0</v>
      </c>
      <c r="J67" s="170">
        <f>+'2.2.3.2.Inv-Ajus-Depr'!J69-'2.2.3.2.Inv-Ajus-Depr'!J290+H67</f>
        <v>0</v>
      </c>
      <c r="K67" s="170">
        <f>+'2.2.3.2.Inv-Ajus-Depr'!K69-'2.2.3.2.Inv-Ajus-Depr'!K290+H67</f>
        <v>0</v>
      </c>
      <c r="L67" s="170">
        <f>+'2.2.3.2.Inv-Ajus-Depr'!L69-'2.2.3.2.Inv-Ajus-Depr'!L290+K67</f>
        <v>3564.8999999999996</v>
      </c>
      <c r="M67" s="170">
        <f>+'2.2.3.2.Inv-Ajus-Depr'!M69-'2.2.3.2.Inv-Ajus-Depr'!M290+L67</f>
        <v>2851.9199999999996</v>
      </c>
      <c r="N67" s="184">
        <f>+'2.2.3.2.Inv-Ajus-Depr'!N69-'2.2.3.2.Inv-Ajus-Depr'!N290+M67</f>
        <v>2138.9399999999996</v>
      </c>
    </row>
    <row r="68" spans="2:14" x14ac:dyDescent="0.2">
      <c r="B68" s="169" t="s">
        <v>354</v>
      </c>
      <c r="C68" s="170">
        <f>+'2.2.3.2.Inv-Ajus-Depr'!C70-'2.2.3.2.Inv-Ajus-Depr'!C291</f>
        <v>427916.84989610175</v>
      </c>
      <c r="D68" s="170">
        <f>+'2.2.3.2.Inv-Ajus-Depr'!D70-'2.2.3.2.Inv-Ajus-Depr'!D291+C68</f>
        <v>481736.76702943631</v>
      </c>
      <c r="E68" s="170">
        <f>+'2.2.3.2.Inv-Ajus-Depr'!E70-'2.2.3.2.Inv-Ajus-Depr'!E291+D68</f>
        <v>415289.39194571885</v>
      </c>
      <c r="F68" s="170">
        <f>+'2.2.3.2.Inv-Ajus-Depr'!F70-'2.2.3.2.Inv-Ajus-Depr'!F291+E68</f>
        <v>345140.01543342997</v>
      </c>
      <c r="G68" s="170">
        <f>+'2.2.3.2.Inv-Ajus-Depr'!G70-'2.2.3.2.Inv-Ajus-Depr'!G291+F68</f>
        <v>340716.79892114107</v>
      </c>
      <c r="H68" s="170">
        <f>+'2.2.3.2.Inv-Ajus-Depr'!H70-'2.2.3.2.Inv-Ajus-Depr'!H291+F68</f>
        <v>340716.79892114107</v>
      </c>
      <c r="I68" s="170">
        <f>+'2.2.3.2.Inv-Ajus-Depr'!I70-'2.2.3.2.Inv-Ajus-Depr'!I291+F68</f>
        <v>340716.79892114107</v>
      </c>
      <c r="J68" s="170">
        <f>+'2.2.3.2.Inv-Ajus-Depr'!J70-'2.2.3.2.Inv-Ajus-Depr'!J291+H68</f>
        <v>210734.9495517094</v>
      </c>
      <c r="K68" s="170">
        <f>+'2.2.3.2.Inv-Ajus-Depr'!K70-'2.2.3.2.Inv-Ajus-Depr'!K291+H68</f>
        <v>210734.9495517094</v>
      </c>
      <c r="L68" s="170">
        <f>+'2.2.3.2.Inv-Ajus-Depr'!L70-'2.2.3.2.Inv-Ajus-Depr'!L291+K68</f>
        <v>255155.84446799193</v>
      </c>
      <c r="M68" s="170">
        <f>+'2.2.3.2.Inv-Ajus-Depr'!M70-'2.2.3.2.Inv-Ajus-Depr'!M291+L68</f>
        <v>206812.72224141733</v>
      </c>
      <c r="N68" s="184">
        <f>+'2.2.3.2.Inv-Ajus-Depr'!N70-'2.2.3.2.Inv-Ajus-Depr'!N291+M68</f>
        <v>126392.58430055701</v>
      </c>
    </row>
    <row r="69" spans="2:14" x14ac:dyDescent="0.2">
      <c r="B69" s="169" t="s">
        <v>515</v>
      </c>
      <c r="C69" s="170">
        <f>+'2.2.3.2.Inv-Ajus-Depr'!C71-'2.2.3.2.Inv-Ajus-Depr'!C292</f>
        <v>0</v>
      </c>
      <c r="D69" s="170">
        <f>+'2.2.3.2.Inv-Ajus-Depr'!D71-'2.2.3.2.Inv-Ajus-Depr'!D292+C69</f>
        <v>0</v>
      </c>
      <c r="E69" s="170">
        <f>+'2.2.3.2.Inv-Ajus-Depr'!E71-'2.2.3.2.Inv-Ajus-Depr'!E292+D69</f>
        <v>0</v>
      </c>
      <c r="F69" s="170">
        <f>+'2.2.3.2.Inv-Ajus-Depr'!F71-'2.2.3.2.Inv-Ajus-Depr'!F292+E69</f>
        <v>0</v>
      </c>
      <c r="G69" s="170">
        <f>+'2.2.3.2.Inv-Ajus-Depr'!G71-'2.2.3.2.Inv-Ajus-Depr'!G292+F69</f>
        <v>2200</v>
      </c>
      <c r="H69" s="170">
        <f>+'2.2.3.2.Inv-Ajus-Depr'!H71-'2.2.3.2.Inv-Ajus-Depr'!H292+F69</f>
        <v>2200</v>
      </c>
      <c r="I69" s="170">
        <f>+'2.2.3.2.Inv-Ajus-Depr'!I71-'2.2.3.2.Inv-Ajus-Depr'!I292+F69</f>
        <v>2200</v>
      </c>
      <c r="J69" s="170">
        <f>+'2.2.3.2.Inv-Ajus-Depr'!J71-'2.2.3.2.Inv-Ajus-Depr'!J292+H69</f>
        <v>2053.3333333333335</v>
      </c>
      <c r="K69" s="170">
        <f>+'2.2.3.2.Inv-Ajus-Depr'!K71-'2.2.3.2.Inv-Ajus-Depr'!K292+H69</f>
        <v>2053.3333333333335</v>
      </c>
      <c r="L69" s="170">
        <f>+'2.2.3.2.Inv-Ajus-Depr'!L71-'2.2.3.2.Inv-Ajus-Depr'!L292+K69</f>
        <v>1906.6666666666667</v>
      </c>
      <c r="M69" s="170">
        <f>+'2.2.3.2.Inv-Ajus-Depr'!M71-'2.2.3.2.Inv-Ajus-Depr'!M292+L69</f>
        <v>1760</v>
      </c>
      <c r="N69" s="184">
        <f>+'2.2.3.2.Inv-Ajus-Depr'!N71-'2.2.3.2.Inv-Ajus-Depr'!N292+M69</f>
        <v>1613.3333333333333</v>
      </c>
    </row>
    <row r="70" spans="2:14" x14ac:dyDescent="0.2">
      <c r="B70" s="169" t="s">
        <v>355</v>
      </c>
      <c r="C70" s="170">
        <f>+'2.2.3.2.Inv-Ajus-Depr'!C72-'2.2.3.2.Inv-Ajus-Depr'!C293</f>
        <v>0</v>
      </c>
      <c r="D70" s="170">
        <f>+'2.2.3.2.Inv-Ajus-Depr'!D72-'2.2.3.2.Inv-Ajus-Depr'!D293+C70</f>
        <v>0</v>
      </c>
      <c r="E70" s="170">
        <f>+'2.2.3.2.Inv-Ajus-Depr'!E72-'2.2.3.2.Inv-Ajus-Depr'!E293+D70</f>
        <v>0</v>
      </c>
      <c r="F70" s="170">
        <f>+'2.2.3.2.Inv-Ajus-Depr'!F72-'2.2.3.2.Inv-Ajus-Depr'!F293+E70</f>
        <v>0</v>
      </c>
      <c r="G70" s="170">
        <f>+'2.2.3.2.Inv-Ajus-Depr'!G72-'2.2.3.2.Inv-Ajus-Depr'!G293+F70</f>
        <v>0</v>
      </c>
      <c r="H70" s="170">
        <f>+'2.2.3.2.Inv-Ajus-Depr'!H72-'2.2.3.2.Inv-Ajus-Depr'!H293+F70</f>
        <v>0</v>
      </c>
      <c r="I70" s="170">
        <f>+'2.2.3.2.Inv-Ajus-Depr'!I72-'2.2.3.2.Inv-Ajus-Depr'!I293+F70</f>
        <v>0</v>
      </c>
      <c r="J70" s="170">
        <f>+'2.2.3.2.Inv-Ajus-Depr'!J72-'2.2.3.2.Inv-Ajus-Depr'!J293+H70</f>
        <v>1448.75</v>
      </c>
      <c r="K70" s="170">
        <f>+'2.2.3.2.Inv-Ajus-Depr'!K72-'2.2.3.2.Inv-Ajus-Depr'!K293+H70</f>
        <v>1448.75</v>
      </c>
      <c r="L70" s="170">
        <f>+'2.2.3.2.Inv-Ajus-Depr'!L72-'2.2.3.2.Inv-Ajus-Depr'!L293+K70</f>
        <v>1352.1666666666667</v>
      </c>
      <c r="M70" s="170">
        <f>+'2.2.3.2.Inv-Ajus-Depr'!M72-'2.2.3.2.Inv-Ajus-Depr'!M293+L70</f>
        <v>1255.5833333333335</v>
      </c>
      <c r="N70" s="184">
        <f>+'2.2.3.2.Inv-Ajus-Depr'!N72-'2.2.3.2.Inv-Ajus-Depr'!N293+M70</f>
        <v>1159.0000000000002</v>
      </c>
    </row>
    <row r="71" spans="2:14" x14ac:dyDescent="0.2">
      <c r="B71" s="169" t="s">
        <v>516</v>
      </c>
      <c r="C71" s="170">
        <f>+'2.2.3.2.Inv-Ajus-Depr'!C73-'2.2.3.2.Inv-Ajus-Depr'!C294</f>
        <v>0</v>
      </c>
      <c r="D71" s="170">
        <f>+'2.2.3.2.Inv-Ajus-Depr'!D73-'2.2.3.2.Inv-Ajus-Depr'!D294+C71</f>
        <v>17311.46</v>
      </c>
      <c r="E71" s="170">
        <f>+'2.2.3.2.Inv-Ajus-Depr'!E73-'2.2.3.2.Inv-Ajus-Depr'!E294+D71</f>
        <v>59130.047000000006</v>
      </c>
      <c r="F71" s="170">
        <f>+'2.2.3.2.Inv-Ajus-Depr'!F73-'2.2.3.2.Inv-Ajus-Depr'!F294+E71</f>
        <v>56130.266000000003</v>
      </c>
      <c r="G71" s="170">
        <f>+'2.2.3.2.Inv-Ajus-Depr'!G73-'2.2.3.2.Inv-Ajus-Depr'!G294+F71</f>
        <v>53130.485000000001</v>
      </c>
      <c r="H71" s="170">
        <f>+'2.2.3.2.Inv-Ajus-Depr'!H73-'2.2.3.2.Inv-Ajus-Depr'!H294+F71</f>
        <v>53130.485000000001</v>
      </c>
      <c r="I71" s="170">
        <f>+'2.2.3.2.Inv-Ajus-Depr'!I73-'2.2.3.2.Inv-Ajus-Depr'!I294+F71</f>
        <v>53130.485000000001</v>
      </c>
      <c r="J71" s="170">
        <f>+'2.2.3.2.Inv-Ajus-Depr'!J73-'2.2.3.2.Inv-Ajus-Depr'!J294+H71</f>
        <v>50130.703999999998</v>
      </c>
      <c r="K71" s="170">
        <f>+'2.2.3.2.Inv-Ajus-Depr'!K73-'2.2.3.2.Inv-Ajus-Depr'!K294+H71</f>
        <v>50130.703999999998</v>
      </c>
      <c r="L71" s="170">
        <f>+'2.2.3.2.Inv-Ajus-Depr'!L73-'2.2.3.2.Inv-Ajus-Depr'!L294+K71</f>
        <v>47130.922999999995</v>
      </c>
      <c r="M71" s="170">
        <f>+'2.2.3.2.Inv-Ajus-Depr'!M73-'2.2.3.2.Inv-Ajus-Depr'!M294+L71</f>
        <v>44131.141999999993</v>
      </c>
      <c r="N71" s="184">
        <f>+'2.2.3.2.Inv-Ajus-Depr'!N73-'2.2.3.2.Inv-Ajus-Depr'!N294+M71</f>
        <v>41131.36099999999</v>
      </c>
    </row>
    <row r="72" spans="2:14" x14ac:dyDescent="0.2">
      <c r="B72" s="173" t="s">
        <v>142</v>
      </c>
      <c r="C72" s="170">
        <f>+'2.2.3.2.Inv-Ajus-Depr'!C74-'2.2.3.2.Inv-Ajus-Depr'!C295</f>
        <v>250240.86251071526</v>
      </c>
      <c r="D72" s="170">
        <f>+'2.2.3.2.Inv-Ajus-Depr'!D74-'2.2.3.2.Inv-Ajus-Depr'!D295+C72</f>
        <v>284718.34559760225</v>
      </c>
      <c r="E72" s="170">
        <f>+'2.2.3.2.Inv-Ajus-Depr'!E74-'2.2.3.2.Inv-Ajus-Depr'!E295+D72</f>
        <v>196695.7236849257</v>
      </c>
      <c r="F72" s="170">
        <f>+'2.2.3.2.Inv-Ajus-Depr'!F74-'2.2.3.2.Inv-Ajus-Depr'!F295+E72</f>
        <v>100547.09035159249</v>
      </c>
      <c r="G72" s="170">
        <f>+'2.2.3.2.Inv-Ajus-Depr'!G74-'2.2.3.2.Inv-Ajus-Depr'!G295+F72</f>
        <v>119408.21368492438</v>
      </c>
      <c r="H72" s="170">
        <f>+'2.2.3.2.Inv-Ajus-Depr'!H74-'2.2.3.2.Inv-Ajus-Depr'!H295+F72</f>
        <v>119408.21368492438</v>
      </c>
      <c r="I72" s="170">
        <f>+'2.2.3.2.Inv-Ajus-Depr'!I74-'2.2.3.2.Inv-Ajus-Depr'!I295+F72</f>
        <v>119408.21368492438</v>
      </c>
      <c r="J72" s="170">
        <f>+'2.2.3.2.Inv-Ajus-Depr'!J74-'2.2.3.2.Inv-Ajus-Depr'!J295+H72</f>
        <v>183948.85035159282</v>
      </c>
      <c r="K72" s="170">
        <f>+'2.2.3.2.Inv-Ajus-Depr'!K74-'2.2.3.2.Inv-Ajus-Depr'!K295+H72</f>
        <v>183948.85035159282</v>
      </c>
      <c r="L72" s="170">
        <f>+'2.2.3.2.Inv-Ajus-Depr'!L74-'2.2.3.2.Inv-Ajus-Depr'!L295+K72</f>
        <v>801294.88035159721</v>
      </c>
      <c r="M72" s="170">
        <f>+'2.2.3.2.Inv-Ajus-Depr'!M74-'2.2.3.2.Inv-Ajus-Depr'!M295+L72</f>
        <v>387286.29035159643</v>
      </c>
      <c r="N72" s="184">
        <f>+'2.2.3.2.Inv-Ajus-Depr'!N74-'2.2.3.2.Inv-Ajus-Depr'!N295+M72</f>
        <v>184981.17701825267</v>
      </c>
    </row>
    <row r="73" spans="2:14" x14ac:dyDescent="0.2">
      <c r="B73" s="173" t="s">
        <v>298</v>
      </c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84"/>
    </row>
    <row r="74" spans="2:14" x14ac:dyDescent="0.2">
      <c r="B74" s="169" t="s">
        <v>356</v>
      </c>
      <c r="C74" s="170">
        <f>+'2.2.3.2.Inv-Ajus-Depr'!C76-'2.2.3.2.Inv-Ajus-Depr'!C297</f>
        <v>38291.535801364073</v>
      </c>
      <c r="D74" s="170">
        <f>+'2.2.3.2.Inv-Ajus-Depr'!D76-'2.2.3.2.Inv-Ajus-Depr'!D297+C74</f>
        <v>32831.669043564762</v>
      </c>
      <c r="E74" s="170">
        <f>+'2.2.3.2.Inv-Ajus-Depr'!E76-'2.2.3.2.Inv-Ajus-Depr'!E297+D74</f>
        <v>27359.970694456242</v>
      </c>
      <c r="F74" s="170">
        <f>+'2.2.3.2.Inv-Ajus-Depr'!F76-'2.2.3.2.Inv-Ajus-Depr'!F297+E74</f>
        <v>21888.272345347723</v>
      </c>
      <c r="G74" s="170">
        <f>+'2.2.3.2.Inv-Ajus-Depr'!G76-'2.2.3.2.Inv-Ajus-Depr'!G297+F74</f>
        <v>16416.573996239204</v>
      </c>
      <c r="H74" s="170">
        <f>+'2.2.3.2.Inv-Ajus-Depr'!H76-'2.2.3.2.Inv-Ajus-Depr'!H297+F74</f>
        <v>16416.573996239204</v>
      </c>
      <c r="I74" s="170">
        <f>+'2.2.3.2.Inv-Ajus-Depr'!I76-'2.2.3.2.Inv-Ajus-Depr'!I297+F74</f>
        <v>16416.573996239204</v>
      </c>
      <c r="J74" s="170">
        <f>+'2.2.3.2.Inv-Ajus-Depr'!J76-'2.2.3.2.Inv-Ajus-Depr'!J297+H74</f>
        <v>10944.875647130684</v>
      </c>
      <c r="K74" s="170">
        <f>+'2.2.3.2.Inv-Ajus-Depr'!K76-'2.2.3.2.Inv-Ajus-Depr'!K297+H74</f>
        <v>10944.875647130684</v>
      </c>
      <c r="L74" s="170">
        <f>+'2.2.3.2.Inv-Ajus-Depr'!L76-'2.2.3.2.Inv-Ajus-Depr'!L297+K74</f>
        <v>5473.1772980221658</v>
      </c>
      <c r="M74" s="170">
        <f>+'2.2.3.2.Inv-Ajus-Depr'!M76-'2.2.3.2.Inv-Ajus-Depr'!M297+L74</f>
        <v>1.4789489136474003</v>
      </c>
      <c r="N74" s="184">
        <f>+'2.2.3.2.Inv-Ajus-Depr'!N76-'2.2.3.2.Inv-Ajus-Depr'!N297+M74</f>
        <v>0.47894891364740033</v>
      </c>
    </row>
    <row r="75" spans="2:14" x14ac:dyDescent="0.2">
      <c r="B75" s="169" t="s">
        <v>357</v>
      </c>
      <c r="C75" s="170">
        <f>+'2.2.3.2.Inv-Ajus-Depr'!C77-'2.2.3.2.Inv-Ajus-Depr'!C298</f>
        <v>0</v>
      </c>
      <c r="D75" s="170">
        <f>+'2.2.3.2.Inv-Ajus-Depr'!D77-'2.2.3.2.Inv-Ajus-Depr'!D298+C75</f>
        <v>853.8599999999999</v>
      </c>
      <c r="E75" s="170">
        <f>+'2.2.3.2.Inv-Ajus-Depr'!E77-'2.2.3.2.Inv-Ajus-Depr'!E298+D75</f>
        <v>569.24</v>
      </c>
      <c r="F75" s="170">
        <f>+'2.2.3.2.Inv-Ajus-Depr'!F77-'2.2.3.2.Inv-Ajus-Depr'!F298+E75</f>
        <v>284.62000000000006</v>
      </c>
      <c r="G75" s="170">
        <f>+'2.2.3.2.Inv-Ajus-Depr'!G77-'2.2.3.2.Inv-Ajus-Depr'!G298+F75</f>
        <v>0</v>
      </c>
      <c r="H75" s="170">
        <f>+'2.2.3.2.Inv-Ajus-Depr'!H77-'2.2.3.2.Inv-Ajus-Depr'!H298+F75</f>
        <v>0</v>
      </c>
      <c r="I75" s="170">
        <f>+'2.2.3.2.Inv-Ajus-Depr'!I77-'2.2.3.2.Inv-Ajus-Depr'!I298+F75</f>
        <v>0</v>
      </c>
      <c r="J75" s="170">
        <f>+'2.2.3.2.Inv-Ajus-Depr'!J77-'2.2.3.2.Inv-Ajus-Depr'!J298+H75</f>
        <v>0</v>
      </c>
      <c r="K75" s="170">
        <f>+'2.2.3.2.Inv-Ajus-Depr'!K77-'2.2.3.2.Inv-Ajus-Depr'!K298+H75</f>
        <v>0</v>
      </c>
      <c r="L75" s="170">
        <f>+'2.2.3.2.Inv-Ajus-Depr'!L77-'2.2.3.2.Inv-Ajus-Depr'!L298+K75</f>
        <v>0</v>
      </c>
      <c r="M75" s="170">
        <f>+'2.2.3.2.Inv-Ajus-Depr'!M77-'2.2.3.2.Inv-Ajus-Depr'!M298+L75</f>
        <v>0</v>
      </c>
      <c r="N75" s="184">
        <f>+'2.2.3.2.Inv-Ajus-Depr'!N77-'2.2.3.2.Inv-Ajus-Depr'!N298+M75</f>
        <v>0</v>
      </c>
    </row>
    <row r="76" spans="2:14" x14ac:dyDescent="0.2">
      <c r="B76" s="169" t="s">
        <v>358</v>
      </c>
      <c r="C76" s="170">
        <f>+'2.2.3.2.Inv-Ajus-Depr'!C78-'2.2.3.2.Inv-Ajus-Depr'!C299</f>
        <v>19254.816932695107</v>
      </c>
      <c r="D76" s="170">
        <f>+'2.2.3.2.Inv-Ajus-Depr'!D78-'2.2.3.2.Inv-Ajus-Depr'!D299+C76</f>
        <v>15603.595612521325</v>
      </c>
      <c r="E76" s="170">
        <f>+'2.2.3.2.Inv-Ajus-Depr'!E78-'2.2.3.2.Inv-Ajus-Depr'!E299+D76</f>
        <v>11712.683812709256</v>
      </c>
      <c r="F76" s="170">
        <f>+'2.2.3.2.Inv-Ajus-Depr'!F78-'2.2.3.2.Inv-Ajus-Depr'!F299+E76</f>
        <v>7821.7720128971869</v>
      </c>
      <c r="G76" s="170">
        <f>+'2.2.3.2.Inv-Ajus-Depr'!G78-'2.2.3.2.Inv-Ajus-Depr'!G299+F76</f>
        <v>3930.8602130851173</v>
      </c>
      <c r="H76" s="170">
        <f>+'2.2.3.2.Inv-Ajus-Depr'!H78-'2.2.3.2.Inv-Ajus-Depr'!H299+F76</f>
        <v>3930.8602130851173</v>
      </c>
      <c r="I76" s="170">
        <f>+'2.2.3.2.Inv-Ajus-Depr'!I78-'2.2.3.2.Inv-Ajus-Depr'!I299+F76</f>
        <v>3930.8602130851173</v>
      </c>
      <c r="J76" s="170">
        <f>+'2.2.3.2.Inv-Ajus-Depr'!J78-'2.2.3.2.Inv-Ajus-Depr'!J299+H76</f>
        <v>39.948413273047663</v>
      </c>
      <c r="K76" s="170">
        <f>+'2.2.3.2.Inv-Ajus-Depr'!K78-'2.2.3.2.Inv-Ajus-Depr'!K299+H76</f>
        <v>39.948413273047663</v>
      </c>
      <c r="L76" s="170">
        <f>+'2.2.3.2.Inv-Ajus-Depr'!L78-'2.2.3.2.Inv-Ajus-Depr'!L299+K76</f>
        <v>39.948413273047663</v>
      </c>
      <c r="M76" s="170">
        <f>+'2.2.3.2.Inv-Ajus-Depr'!M78-'2.2.3.2.Inv-Ajus-Depr'!M299+L76</f>
        <v>39.948413273047663</v>
      </c>
      <c r="N76" s="184">
        <f>+'2.2.3.2.Inv-Ajus-Depr'!N78-'2.2.3.2.Inv-Ajus-Depr'!N299+M76</f>
        <v>39.948413273047663</v>
      </c>
    </row>
    <row r="77" spans="2:14" x14ac:dyDescent="0.2">
      <c r="B77" s="169" t="s">
        <v>517</v>
      </c>
      <c r="C77" s="170">
        <f>+'2.2.3.2.Inv-Ajus-Depr'!C79-'2.2.3.2.Inv-Ajus-Depr'!C300</f>
        <v>0</v>
      </c>
      <c r="D77" s="170">
        <f>+'2.2.3.2.Inv-Ajus-Depr'!D79-'2.2.3.2.Inv-Ajus-Depr'!D300+C77</f>
        <v>0</v>
      </c>
      <c r="E77" s="170">
        <f>+'2.2.3.2.Inv-Ajus-Depr'!E79-'2.2.3.2.Inv-Ajus-Depr'!E300+D77</f>
        <v>51980</v>
      </c>
      <c r="F77" s="170">
        <f>+'2.2.3.2.Inv-Ajus-Depr'!F79-'2.2.3.2.Inv-Ajus-Depr'!F300+E77</f>
        <v>44554.285714285717</v>
      </c>
      <c r="G77" s="170">
        <f>+'2.2.3.2.Inv-Ajus-Depr'!G79-'2.2.3.2.Inv-Ajus-Depr'!G300+F77</f>
        <v>37128.571428571435</v>
      </c>
      <c r="H77" s="170">
        <f>+'2.2.3.2.Inv-Ajus-Depr'!H79-'2.2.3.2.Inv-Ajus-Depr'!H300+F77</f>
        <v>37128.571428571435</v>
      </c>
      <c r="I77" s="170">
        <f>+'2.2.3.2.Inv-Ajus-Depr'!I79-'2.2.3.2.Inv-Ajus-Depr'!I300+F77</f>
        <v>37128.571428571435</v>
      </c>
      <c r="J77" s="170">
        <f>+'2.2.3.2.Inv-Ajus-Depr'!J79-'2.2.3.2.Inv-Ajus-Depr'!J300+H77</f>
        <v>29702.857142857149</v>
      </c>
      <c r="K77" s="170">
        <f>+'2.2.3.2.Inv-Ajus-Depr'!K79-'2.2.3.2.Inv-Ajus-Depr'!K300+H77</f>
        <v>29702.857142857149</v>
      </c>
      <c r="L77" s="170">
        <f>+'2.2.3.2.Inv-Ajus-Depr'!L79-'2.2.3.2.Inv-Ajus-Depr'!L300+K77</f>
        <v>22277.142857142862</v>
      </c>
      <c r="M77" s="170">
        <f>+'2.2.3.2.Inv-Ajus-Depr'!M79-'2.2.3.2.Inv-Ajus-Depr'!M300+L77</f>
        <v>14851.428571428576</v>
      </c>
      <c r="N77" s="184">
        <f>+'2.2.3.2.Inv-Ajus-Depr'!N79-'2.2.3.2.Inv-Ajus-Depr'!N300+M77</f>
        <v>7425.7142857142908</v>
      </c>
    </row>
    <row r="78" spans="2:14" x14ac:dyDescent="0.2">
      <c r="B78" s="169" t="s">
        <v>518</v>
      </c>
      <c r="C78" s="170">
        <f>+'2.2.3.2.Inv-Ajus-Depr'!C80-'2.2.3.2.Inv-Ajus-Depr'!C301</f>
        <v>0</v>
      </c>
      <c r="D78" s="170">
        <f>+'2.2.3.2.Inv-Ajus-Depr'!D80-'2.2.3.2.Inv-Ajus-Depr'!D301+C78</f>
        <v>0</v>
      </c>
      <c r="E78" s="170">
        <f>+'2.2.3.2.Inv-Ajus-Depr'!E80-'2.2.3.2.Inv-Ajus-Depr'!E301+D78</f>
        <v>25990</v>
      </c>
      <c r="F78" s="170">
        <f>+'2.2.3.2.Inv-Ajus-Depr'!F80-'2.2.3.2.Inv-Ajus-Depr'!F301+E78</f>
        <v>22277.142857142859</v>
      </c>
      <c r="G78" s="170">
        <f>+'2.2.3.2.Inv-Ajus-Depr'!G80-'2.2.3.2.Inv-Ajus-Depr'!G301+F78</f>
        <v>18564.285714285717</v>
      </c>
      <c r="H78" s="170">
        <f>+'2.2.3.2.Inv-Ajus-Depr'!H80-'2.2.3.2.Inv-Ajus-Depr'!H301+F78</f>
        <v>18564.285714285717</v>
      </c>
      <c r="I78" s="170">
        <f>+'2.2.3.2.Inv-Ajus-Depr'!I80-'2.2.3.2.Inv-Ajus-Depr'!I301+F78</f>
        <v>18564.285714285717</v>
      </c>
      <c r="J78" s="170">
        <f>+'2.2.3.2.Inv-Ajus-Depr'!J80-'2.2.3.2.Inv-Ajus-Depr'!J301+H78</f>
        <v>14851.428571428574</v>
      </c>
      <c r="K78" s="170">
        <f>+'2.2.3.2.Inv-Ajus-Depr'!K80-'2.2.3.2.Inv-Ajus-Depr'!K301+H78</f>
        <v>14851.428571428574</v>
      </c>
      <c r="L78" s="170">
        <f>+'2.2.3.2.Inv-Ajus-Depr'!L80-'2.2.3.2.Inv-Ajus-Depr'!L301+K78</f>
        <v>11138.571428571431</v>
      </c>
      <c r="M78" s="170">
        <f>+'2.2.3.2.Inv-Ajus-Depr'!M80-'2.2.3.2.Inv-Ajus-Depr'!M301+L78</f>
        <v>7425.7142857142881</v>
      </c>
      <c r="N78" s="184">
        <f>+'2.2.3.2.Inv-Ajus-Depr'!N80-'2.2.3.2.Inv-Ajus-Depr'!N301+M78</f>
        <v>3712.8571428571454</v>
      </c>
    </row>
    <row r="79" spans="2:14" x14ac:dyDescent="0.2">
      <c r="B79" s="169" t="s">
        <v>519</v>
      </c>
      <c r="C79" s="170">
        <f>+'2.2.3.2.Inv-Ajus-Depr'!C81-'2.2.3.2.Inv-Ajus-Depr'!C302</f>
        <v>0</v>
      </c>
      <c r="D79" s="170">
        <f>+'2.2.3.2.Inv-Ajus-Depr'!D81-'2.2.3.2.Inv-Ajus-Depr'!D302+C79</f>
        <v>0</v>
      </c>
      <c r="E79" s="170">
        <f>+'2.2.3.2.Inv-Ajus-Depr'!E81-'2.2.3.2.Inv-Ajus-Depr'!E302+D79</f>
        <v>474310</v>
      </c>
      <c r="F79" s="170">
        <f>+'2.2.3.2.Inv-Ajus-Depr'!F81-'2.2.3.2.Inv-Ajus-Depr'!F302+E79</f>
        <v>406551.42857142858</v>
      </c>
      <c r="G79" s="170">
        <f>+'2.2.3.2.Inv-Ajus-Depr'!G81-'2.2.3.2.Inv-Ajus-Depr'!G302+F79</f>
        <v>338792.85714285716</v>
      </c>
      <c r="H79" s="170">
        <f>+'2.2.3.2.Inv-Ajus-Depr'!H81-'2.2.3.2.Inv-Ajus-Depr'!H302+F79</f>
        <v>338792.85714285716</v>
      </c>
      <c r="I79" s="170">
        <f>+'2.2.3.2.Inv-Ajus-Depr'!I81-'2.2.3.2.Inv-Ajus-Depr'!I302+F79</f>
        <v>338792.85714285716</v>
      </c>
      <c r="J79" s="170">
        <f>+'2.2.3.2.Inv-Ajus-Depr'!J81-'2.2.3.2.Inv-Ajus-Depr'!J302+H79</f>
        <v>271034.28571428574</v>
      </c>
      <c r="K79" s="170">
        <f>+'2.2.3.2.Inv-Ajus-Depr'!K81-'2.2.3.2.Inv-Ajus-Depr'!K302+H79</f>
        <v>271034.28571428574</v>
      </c>
      <c r="L79" s="170">
        <f>+'2.2.3.2.Inv-Ajus-Depr'!L81-'2.2.3.2.Inv-Ajus-Depr'!L302+K79</f>
        <v>203275.71428571432</v>
      </c>
      <c r="M79" s="170">
        <f>+'2.2.3.2.Inv-Ajus-Depr'!M81-'2.2.3.2.Inv-Ajus-Depr'!M302+L79</f>
        <v>135517.1428571429</v>
      </c>
      <c r="N79" s="184">
        <f>+'2.2.3.2.Inv-Ajus-Depr'!N81-'2.2.3.2.Inv-Ajus-Depr'!N302+M79</f>
        <v>67758.571428571478</v>
      </c>
    </row>
    <row r="80" spans="2:14" x14ac:dyDescent="0.2">
      <c r="B80" s="169" t="s">
        <v>520</v>
      </c>
      <c r="C80" s="170">
        <f>+'2.2.3.2.Inv-Ajus-Depr'!C82-'2.2.3.2.Inv-Ajus-Depr'!C303</f>
        <v>0</v>
      </c>
      <c r="D80" s="170">
        <f>+'2.2.3.2.Inv-Ajus-Depr'!D82-'2.2.3.2.Inv-Ajus-Depr'!D303+C80</f>
        <v>0</v>
      </c>
      <c r="E80" s="170">
        <f>+'2.2.3.2.Inv-Ajus-Depr'!E82-'2.2.3.2.Inv-Ajus-Depr'!E303+D80</f>
        <v>113018.77999999998</v>
      </c>
      <c r="F80" s="184">
        <f>+'2.2.3.2.Inv-Ajus-Depr'!F82-'2.2.3.2.Inv-Ajus-Depr'!F303+E80</f>
        <v>96873.239999999991</v>
      </c>
      <c r="G80" s="184">
        <f>+'2.2.3.2.Inv-Ajus-Depr'!G82-'2.2.3.2.Inv-Ajus-Depr'!G303+F80</f>
        <v>80727.7</v>
      </c>
      <c r="H80" s="184">
        <f>+'2.2.3.2.Inv-Ajus-Depr'!H82-'2.2.3.2.Inv-Ajus-Depr'!H303+F80</f>
        <v>80727.7</v>
      </c>
      <c r="I80" s="184">
        <f>+'2.2.3.2.Inv-Ajus-Depr'!I82-'2.2.3.2.Inv-Ajus-Depr'!I303+F80</f>
        <v>80727.7</v>
      </c>
      <c r="J80" s="184">
        <f>+'2.2.3.2.Inv-Ajus-Depr'!J82-'2.2.3.2.Inv-Ajus-Depr'!J303+H80</f>
        <v>64582.16</v>
      </c>
      <c r="K80" s="184">
        <f>+'2.2.3.2.Inv-Ajus-Depr'!K82-'2.2.3.2.Inv-Ajus-Depr'!K303+H80</f>
        <v>64582.16</v>
      </c>
      <c r="L80" s="184">
        <f>+'2.2.3.2.Inv-Ajus-Depr'!L82-'2.2.3.2.Inv-Ajus-Depr'!L303+K80</f>
        <v>48436.62000000001</v>
      </c>
      <c r="M80" s="184">
        <f>+'2.2.3.2.Inv-Ajus-Depr'!M82-'2.2.3.2.Inv-Ajus-Depr'!M303+L80</f>
        <v>32291.080000000013</v>
      </c>
      <c r="N80" s="184">
        <f>+'2.2.3.2.Inv-Ajus-Depr'!N82-'2.2.3.2.Inv-Ajus-Depr'!N303+M80</f>
        <v>16145.540000000015</v>
      </c>
    </row>
    <row r="81" spans="2:14" x14ac:dyDescent="0.2">
      <c r="B81" s="169" t="s">
        <v>482</v>
      </c>
      <c r="C81" s="170">
        <f>+'2.2.3.2.Inv-Ajus-Depr'!C83-'2.2.3.2.Inv-Ajus-Depr'!C304</f>
        <v>0</v>
      </c>
      <c r="D81" s="170">
        <f>+'2.2.3.2.Inv-Ajus-Depr'!D83-'2.2.3.2.Inv-Ajus-Depr'!D304+C81</f>
        <v>8969</v>
      </c>
      <c r="E81" s="170">
        <f>+'2.2.3.2.Inv-Ajus-Depr'!E83-'2.2.3.2.Inv-Ajus-Depr'!E304+D81</f>
        <v>5979.3333333333339</v>
      </c>
      <c r="F81" s="184">
        <f>+'2.2.3.2.Inv-Ajus-Depr'!F83-'2.2.3.2.Inv-Ajus-Depr'!F304+E81</f>
        <v>2989.6666666666674</v>
      </c>
      <c r="G81" s="184">
        <f>+'2.2.3.2.Inv-Ajus-Depr'!G83-'2.2.3.2.Inv-Ajus-Depr'!G304+F81</f>
        <v>0</v>
      </c>
      <c r="H81" s="184">
        <f>+'2.2.3.2.Inv-Ajus-Depr'!H83-'2.2.3.2.Inv-Ajus-Depr'!H304+F81</f>
        <v>0</v>
      </c>
      <c r="I81" s="184">
        <f>+'2.2.3.2.Inv-Ajus-Depr'!I83-'2.2.3.2.Inv-Ajus-Depr'!I304+F81</f>
        <v>0</v>
      </c>
      <c r="J81" s="184">
        <f>+'2.2.3.2.Inv-Ajus-Depr'!J83-'2.2.3.2.Inv-Ajus-Depr'!J304+H81</f>
        <v>0</v>
      </c>
      <c r="K81" s="184">
        <f>+'2.2.3.2.Inv-Ajus-Depr'!K83-'2.2.3.2.Inv-Ajus-Depr'!K304+H81</f>
        <v>0</v>
      </c>
      <c r="L81" s="184">
        <f>+'2.2.3.2.Inv-Ajus-Depr'!L83-'2.2.3.2.Inv-Ajus-Depr'!L304+K81</f>
        <v>0</v>
      </c>
      <c r="M81" s="184">
        <f>+'2.2.3.2.Inv-Ajus-Depr'!M83-'2.2.3.2.Inv-Ajus-Depr'!M304+L81</f>
        <v>0</v>
      </c>
      <c r="N81" s="184">
        <f>+'2.2.3.2.Inv-Ajus-Depr'!N83-'2.2.3.2.Inv-Ajus-Depr'!N304+M81</f>
        <v>0</v>
      </c>
    </row>
    <row r="82" spans="2:14" x14ac:dyDescent="0.2">
      <c r="B82" s="169" t="s">
        <v>392</v>
      </c>
      <c r="C82" s="170">
        <f>+'2.2.3.2.Inv-Ajus-Depr'!C84-'2.2.3.2.Inv-Ajus-Depr'!C305</f>
        <v>22489.212718772837</v>
      </c>
      <c r="D82" s="170">
        <f>+'2.2.3.2.Inv-Ajus-Depr'!D84-'2.2.3.2.Inv-Ajus-Depr'!D305+C82</f>
        <v>131312.06532588965</v>
      </c>
      <c r="E82" s="170">
        <f>+'2.2.3.2.Inv-Ajus-Depr'!E84-'2.2.3.2.Inv-Ajus-Depr'!E305+D82</f>
        <v>112094.23532588965</v>
      </c>
      <c r="F82" s="184">
        <f>+'2.2.3.2.Inv-Ajus-Depr'!F84-'2.2.3.2.Inv-Ajus-Depr'!F305+E82</f>
        <v>92876.405325889646</v>
      </c>
      <c r="G82" s="184">
        <f>+'2.2.3.2.Inv-Ajus-Depr'!G84-'2.2.3.2.Inv-Ajus-Depr'!G305+F82</f>
        <v>73658.575325889644</v>
      </c>
      <c r="H82" s="184">
        <f>+'2.2.3.2.Inv-Ajus-Depr'!H84-'2.2.3.2.Inv-Ajus-Depr'!H305+F82</f>
        <v>73658.575325889644</v>
      </c>
      <c r="I82" s="184">
        <f>+'2.2.3.2.Inv-Ajus-Depr'!I84-'2.2.3.2.Inv-Ajus-Depr'!I305+F82</f>
        <v>73658.575325889644</v>
      </c>
      <c r="J82" s="184">
        <f>+'2.2.3.2.Inv-Ajus-Depr'!J84-'2.2.3.2.Inv-Ajus-Depr'!J305+H82</f>
        <v>54440.745325889642</v>
      </c>
      <c r="K82" s="184">
        <f>+'2.2.3.2.Inv-Ajus-Depr'!K84-'2.2.3.2.Inv-Ajus-Depr'!K305+H82</f>
        <v>54440.745325889642</v>
      </c>
      <c r="L82" s="184">
        <f>+'2.2.3.2.Inv-Ajus-Depr'!L84-'2.2.3.2.Inv-Ajus-Depr'!L305+K82</f>
        <v>35222.91532588964</v>
      </c>
      <c r="M82" s="184">
        <f>+'2.2.3.2.Inv-Ajus-Depr'!M84-'2.2.3.2.Inv-Ajus-Depr'!M305+L82</f>
        <v>16005.085325889635</v>
      </c>
      <c r="N82" s="184">
        <f>+'2.2.3.2.Inv-Ajus-Depr'!N84-'2.2.3.2.Inv-Ajus-Depr'!N305+M82</f>
        <v>0</v>
      </c>
    </row>
    <row r="83" spans="2:14" x14ac:dyDescent="0.2">
      <c r="B83" s="169" t="s">
        <v>393</v>
      </c>
      <c r="C83" s="170">
        <f>+'2.2.3.2.Inv-Ajus-Depr'!C85-'2.2.3.2.Inv-Ajus-Depr'!C306</f>
        <v>0</v>
      </c>
      <c r="D83" s="170">
        <f>+'2.2.3.2.Inv-Ajus-Depr'!D85-'2.2.3.2.Inv-Ajus-Depr'!D306+C83</f>
        <v>16400</v>
      </c>
      <c r="E83" s="170">
        <f>+'2.2.3.2.Inv-Ajus-Depr'!E85-'2.2.3.2.Inv-Ajus-Depr'!E306+D83</f>
        <v>14057.142857142857</v>
      </c>
      <c r="F83" s="184">
        <f>+'2.2.3.2.Inv-Ajus-Depr'!F85-'2.2.3.2.Inv-Ajus-Depr'!F306+E83</f>
        <v>11714.285714285714</v>
      </c>
      <c r="G83" s="184">
        <f>+'2.2.3.2.Inv-Ajus-Depr'!G85-'2.2.3.2.Inv-Ajus-Depr'!G306+F83</f>
        <v>9371.4285714285706</v>
      </c>
      <c r="H83" s="184">
        <f>+'2.2.3.2.Inv-Ajus-Depr'!H85-'2.2.3.2.Inv-Ajus-Depr'!H306+F83</f>
        <v>9371.4285714285706</v>
      </c>
      <c r="I83" s="184">
        <f>+'2.2.3.2.Inv-Ajus-Depr'!I85-'2.2.3.2.Inv-Ajus-Depr'!I306+F83</f>
        <v>9371.4285714285706</v>
      </c>
      <c r="J83" s="184">
        <f>+'2.2.3.2.Inv-Ajus-Depr'!J85-'2.2.3.2.Inv-Ajus-Depr'!J306+H83</f>
        <v>7028.5714285714275</v>
      </c>
      <c r="K83" s="184">
        <f>+'2.2.3.2.Inv-Ajus-Depr'!K85-'2.2.3.2.Inv-Ajus-Depr'!K306+H83</f>
        <v>7028.5714285714275</v>
      </c>
      <c r="L83" s="184">
        <f>+'2.2.3.2.Inv-Ajus-Depr'!L85-'2.2.3.2.Inv-Ajus-Depr'!L306+K83</f>
        <v>4685.7142857142844</v>
      </c>
      <c r="M83" s="184">
        <f>+'2.2.3.2.Inv-Ajus-Depr'!M85-'2.2.3.2.Inv-Ajus-Depr'!M306+L83</f>
        <v>2342.8571428571418</v>
      </c>
      <c r="N83" s="184">
        <f>+'2.2.3.2.Inv-Ajus-Depr'!N85-'2.2.3.2.Inv-Ajus-Depr'!N306+M83</f>
        <v>0</v>
      </c>
    </row>
    <row r="84" spans="2:14" x14ac:dyDescent="0.2">
      <c r="B84" s="169" t="s">
        <v>394</v>
      </c>
      <c r="C84" s="170">
        <f>+'2.2.3.2.Inv-Ajus-Depr'!C86-'2.2.3.2.Inv-Ajus-Depr'!C307</f>
        <v>0</v>
      </c>
      <c r="D84" s="170">
        <f>+'2.2.3.2.Inv-Ajus-Depr'!D86-'2.2.3.2.Inv-Ajus-Depr'!D307+C84</f>
        <v>3000</v>
      </c>
      <c r="E84" s="170">
        <f>+'2.2.3.2.Inv-Ajus-Depr'!E86-'2.2.3.2.Inv-Ajus-Depr'!E307+D84</f>
        <v>2571.4285714285716</v>
      </c>
      <c r="F84" s="184">
        <f>+'2.2.3.2.Inv-Ajus-Depr'!F86-'2.2.3.2.Inv-Ajus-Depr'!F307+E84</f>
        <v>2142.8571428571431</v>
      </c>
      <c r="G84" s="184">
        <f>+'2.2.3.2.Inv-Ajus-Depr'!G86-'2.2.3.2.Inv-Ajus-Depr'!G307+F84</f>
        <v>1714.2857142857147</v>
      </c>
      <c r="H84" s="184">
        <f>+'2.2.3.2.Inv-Ajus-Depr'!H86-'2.2.3.2.Inv-Ajus-Depr'!H307+F84</f>
        <v>1714.2857142857147</v>
      </c>
      <c r="I84" s="184">
        <f>+'2.2.3.2.Inv-Ajus-Depr'!I86-'2.2.3.2.Inv-Ajus-Depr'!I307+F84</f>
        <v>1714.2857142857147</v>
      </c>
      <c r="J84" s="184">
        <f>+'2.2.3.2.Inv-Ajus-Depr'!J86-'2.2.3.2.Inv-Ajus-Depr'!J307+H84</f>
        <v>1285.7142857142862</v>
      </c>
      <c r="K84" s="184">
        <f>+'2.2.3.2.Inv-Ajus-Depr'!K86-'2.2.3.2.Inv-Ajus-Depr'!K307+H84</f>
        <v>1285.7142857142862</v>
      </c>
      <c r="L84" s="184">
        <f>+'2.2.3.2.Inv-Ajus-Depr'!L86-'2.2.3.2.Inv-Ajus-Depr'!L307+K84</f>
        <v>857.14285714285768</v>
      </c>
      <c r="M84" s="184">
        <f>+'2.2.3.2.Inv-Ajus-Depr'!M86-'2.2.3.2.Inv-Ajus-Depr'!M307+L84</f>
        <v>428.57142857142912</v>
      </c>
      <c r="N84" s="184">
        <f>+'2.2.3.2.Inv-Ajus-Depr'!N86-'2.2.3.2.Inv-Ajus-Depr'!N307+M84</f>
        <v>5.6843418860808015E-13</v>
      </c>
    </row>
    <row r="85" spans="2:14" x14ac:dyDescent="0.2">
      <c r="B85" s="169" t="s">
        <v>483</v>
      </c>
      <c r="C85" s="170">
        <f>+'2.2.3.2.Inv-Ajus-Depr'!C87-'2.2.3.2.Inv-Ajus-Depr'!C308</f>
        <v>0</v>
      </c>
      <c r="D85" s="170">
        <f>+'2.2.3.2.Inv-Ajus-Depr'!D87-'2.2.3.2.Inv-Ajus-Depr'!D308+C85</f>
        <v>0</v>
      </c>
      <c r="E85" s="170">
        <f>+'2.2.3.2.Inv-Ajus-Depr'!E87-'2.2.3.2.Inv-Ajus-Depr'!E308+D85</f>
        <v>0</v>
      </c>
      <c r="F85" s="184">
        <f>+'2.2.3.2.Inv-Ajus-Depr'!F87-'2.2.3.2.Inv-Ajus-Depr'!F308+E85</f>
        <v>152159.80999999997</v>
      </c>
      <c r="G85" s="184">
        <f>+'2.2.3.2.Inv-Ajus-Depr'!G87-'2.2.3.2.Inv-Ajus-Depr'!G308+F85</f>
        <v>130422.69428571426</v>
      </c>
      <c r="H85" s="184">
        <f>+'2.2.3.2.Inv-Ajus-Depr'!H87-'2.2.3.2.Inv-Ajus-Depr'!H308+F85</f>
        <v>130422.69428571426</v>
      </c>
      <c r="I85" s="184">
        <f>+'2.2.3.2.Inv-Ajus-Depr'!I87-'2.2.3.2.Inv-Ajus-Depr'!I308+F85</f>
        <v>130422.69428571426</v>
      </c>
      <c r="J85" s="184">
        <f>+'2.2.3.2.Inv-Ajus-Depr'!J87-'2.2.3.2.Inv-Ajus-Depr'!J308+H85</f>
        <v>108685.57857142854</v>
      </c>
      <c r="K85" s="184">
        <f>+'2.2.3.2.Inv-Ajus-Depr'!K87-'2.2.3.2.Inv-Ajus-Depr'!K308+H85</f>
        <v>108685.57857142854</v>
      </c>
      <c r="L85" s="184">
        <f>+'2.2.3.2.Inv-Ajus-Depr'!L87-'2.2.3.2.Inv-Ajus-Depr'!L308+K85</f>
        <v>86948.462857142833</v>
      </c>
      <c r="M85" s="184">
        <f>+'2.2.3.2.Inv-Ajus-Depr'!M87-'2.2.3.2.Inv-Ajus-Depr'!M308+L85</f>
        <v>65211.347142857121</v>
      </c>
      <c r="N85" s="184">
        <f>+'2.2.3.2.Inv-Ajus-Depr'!N87-'2.2.3.2.Inv-Ajus-Depr'!N308+M85</f>
        <v>43474.231428571409</v>
      </c>
    </row>
    <row r="86" spans="2:14" x14ac:dyDescent="0.2">
      <c r="B86" s="169" t="s">
        <v>521</v>
      </c>
      <c r="C86" s="170">
        <f>+'2.2.3.2.Inv-Ajus-Depr'!C88-'2.2.3.2.Inv-Ajus-Depr'!C309</f>
        <v>0</v>
      </c>
      <c r="D86" s="170">
        <f>+'2.2.3.2.Inv-Ajus-Depr'!D88-'2.2.3.2.Inv-Ajus-Depr'!D309+C86</f>
        <v>0</v>
      </c>
      <c r="E86" s="170">
        <f>+'2.2.3.2.Inv-Ajus-Depr'!E88-'2.2.3.2.Inv-Ajus-Depr'!E309+D86</f>
        <v>0</v>
      </c>
      <c r="F86" s="184">
        <f>+'2.2.3.2.Inv-Ajus-Depr'!F88-'2.2.3.2.Inv-Ajus-Depr'!F309+E86</f>
        <v>53314.22</v>
      </c>
      <c r="G86" s="184">
        <f>+'2.2.3.2.Inv-Ajus-Depr'!G88-'2.2.3.2.Inv-Ajus-Depr'!G309+F86</f>
        <v>45697.902857142857</v>
      </c>
      <c r="H86" s="184">
        <f>+'2.2.3.2.Inv-Ajus-Depr'!H88-'2.2.3.2.Inv-Ajus-Depr'!H309+F86</f>
        <v>45697.902857142857</v>
      </c>
      <c r="I86" s="184">
        <f>+'2.2.3.2.Inv-Ajus-Depr'!I88-'2.2.3.2.Inv-Ajus-Depr'!I309+F86</f>
        <v>45697.902857142857</v>
      </c>
      <c r="J86" s="184">
        <f>+'2.2.3.2.Inv-Ajus-Depr'!J88-'2.2.3.2.Inv-Ajus-Depr'!J309+H86</f>
        <v>38081.585714285713</v>
      </c>
      <c r="K86" s="184">
        <f>+'2.2.3.2.Inv-Ajus-Depr'!K88-'2.2.3.2.Inv-Ajus-Depr'!K309+H86</f>
        <v>38081.585714285713</v>
      </c>
      <c r="L86" s="184">
        <f>+'2.2.3.2.Inv-Ajus-Depr'!L88-'2.2.3.2.Inv-Ajus-Depr'!L309+K86</f>
        <v>30465.268571428569</v>
      </c>
      <c r="M86" s="184">
        <f>+'2.2.3.2.Inv-Ajus-Depr'!M88-'2.2.3.2.Inv-Ajus-Depr'!M309+L86</f>
        <v>22848.951428571425</v>
      </c>
      <c r="N86" s="184">
        <f>+'2.2.3.2.Inv-Ajus-Depr'!N88-'2.2.3.2.Inv-Ajus-Depr'!N309+M86</f>
        <v>15232.634285714283</v>
      </c>
    </row>
    <row r="87" spans="2:14" x14ac:dyDescent="0.2">
      <c r="B87" s="169" t="s">
        <v>395</v>
      </c>
      <c r="C87" s="170">
        <f>+'2.2.3.2.Inv-Ajus-Depr'!C89-'2.2.3.2.Inv-Ajus-Depr'!C310</f>
        <v>0</v>
      </c>
      <c r="D87" s="170">
        <f>+'2.2.3.2.Inv-Ajus-Depr'!D89-'2.2.3.2.Inv-Ajus-Depr'!D310+C87</f>
        <v>2000</v>
      </c>
      <c r="E87" s="170">
        <f>+'2.2.3.2.Inv-Ajus-Depr'!E89-'2.2.3.2.Inv-Ajus-Depr'!E310+D87</f>
        <v>1800</v>
      </c>
      <c r="F87" s="184">
        <f>+'2.2.3.2.Inv-Ajus-Depr'!F89-'2.2.3.2.Inv-Ajus-Depr'!F310+E87</f>
        <v>1600</v>
      </c>
      <c r="G87" s="184">
        <f>+'2.2.3.2.Inv-Ajus-Depr'!G89-'2.2.3.2.Inv-Ajus-Depr'!G310+F87</f>
        <v>1400</v>
      </c>
      <c r="H87" s="184">
        <f>+'2.2.3.2.Inv-Ajus-Depr'!H89-'2.2.3.2.Inv-Ajus-Depr'!H310+F87</f>
        <v>1400</v>
      </c>
      <c r="I87" s="184">
        <f>+'2.2.3.2.Inv-Ajus-Depr'!I89-'2.2.3.2.Inv-Ajus-Depr'!I310+F87</f>
        <v>1400</v>
      </c>
      <c r="J87" s="184">
        <f>+'2.2.3.2.Inv-Ajus-Depr'!J89-'2.2.3.2.Inv-Ajus-Depr'!J310+H87</f>
        <v>1200</v>
      </c>
      <c r="K87" s="184">
        <f>+'2.2.3.2.Inv-Ajus-Depr'!K89-'2.2.3.2.Inv-Ajus-Depr'!K310+H87</f>
        <v>1200</v>
      </c>
      <c r="L87" s="184">
        <f>+'2.2.3.2.Inv-Ajus-Depr'!L89-'2.2.3.2.Inv-Ajus-Depr'!L310+K87</f>
        <v>1000</v>
      </c>
      <c r="M87" s="184">
        <f>+'2.2.3.2.Inv-Ajus-Depr'!M89-'2.2.3.2.Inv-Ajus-Depr'!M310+L87</f>
        <v>800</v>
      </c>
      <c r="N87" s="184">
        <f>+'2.2.3.2.Inv-Ajus-Depr'!N89-'2.2.3.2.Inv-Ajus-Depr'!N310+M87</f>
        <v>600</v>
      </c>
    </row>
    <row r="88" spans="2:14" x14ac:dyDescent="0.2">
      <c r="B88" s="169" t="s">
        <v>395</v>
      </c>
      <c r="C88" s="170">
        <f>+'2.2.3.2.Inv-Ajus-Depr'!C90-'2.2.3.2.Inv-Ajus-Depr'!C311</f>
        <v>0</v>
      </c>
      <c r="D88" s="170">
        <f>+'2.2.3.2.Inv-Ajus-Depr'!D90-'2.2.3.2.Inv-Ajus-Depr'!D311+C88</f>
        <v>5000</v>
      </c>
      <c r="E88" s="170">
        <f>+'2.2.3.2.Inv-Ajus-Depr'!E90-'2.2.3.2.Inv-Ajus-Depr'!E311+D88</f>
        <v>4500</v>
      </c>
      <c r="F88" s="184">
        <f>+'2.2.3.2.Inv-Ajus-Depr'!F90-'2.2.3.2.Inv-Ajus-Depr'!F311+E88</f>
        <v>4000</v>
      </c>
      <c r="G88" s="184">
        <f>+'2.2.3.2.Inv-Ajus-Depr'!G90-'2.2.3.2.Inv-Ajus-Depr'!G311+F88</f>
        <v>3500</v>
      </c>
      <c r="H88" s="184">
        <f>+'2.2.3.2.Inv-Ajus-Depr'!H90-'2.2.3.2.Inv-Ajus-Depr'!H311+F88</f>
        <v>3500</v>
      </c>
      <c r="I88" s="184">
        <f>+'2.2.3.2.Inv-Ajus-Depr'!I90-'2.2.3.2.Inv-Ajus-Depr'!I311+F88</f>
        <v>3500</v>
      </c>
      <c r="J88" s="184">
        <f>+'2.2.3.2.Inv-Ajus-Depr'!J90-'2.2.3.2.Inv-Ajus-Depr'!J311+H88</f>
        <v>3000</v>
      </c>
      <c r="K88" s="184">
        <f>+'2.2.3.2.Inv-Ajus-Depr'!K90-'2.2.3.2.Inv-Ajus-Depr'!K311+H88</f>
        <v>3000</v>
      </c>
      <c r="L88" s="184">
        <f>+'2.2.3.2.Inv-Ajus-Depr'!L90-'2.2.3.2.Inv-Ajus-Depr'!L311+K88</f>
        <v>2500</v>
      </c>
      <c r="M88" s="184">
        <f>+'2.2.3.2.Inv-Ajus-Depr'!M90-'2.2.3.2.Inv-Ajus-Depr'!M311+L88</f>
        <v>2000</v>
      </c>
      <c r="N88" s="184">
        <f>+'2.2.3.2.Inv-Ajus-Depr'!N90-'2.2.3.2.Inv-Ajus-Depr'!N311+M88</f>
        <v>1500</v>
      </c>
    </row>
    <row r="89" spans="2:14" x14ac:dyDescent="0.2">
      <c r="B89" s="169" t="s">
        <v>522</v>
      </c>
      <c r="C89" s="170">
        <f>+'2.2.3.2.Inv-Ajus-Depr'!C91-'2.2.3.2.Inv-Ajus-Depr'!C312</f>
        <v>1551.02</v>
      </c>
      <c r="D89" s="170">
        <f>+'2.2.3.2.Inv-Ajus-Depr'!D91-'2.2.3.2.Inv-Ajus-Depr'!D312+C89</f>
        <v>6472.2262698840204</v>
      </c>
      <c r="E89" s="170">
        <f>+'2.2.3.2.Inv-Ajus-Depr'!E91-'2.2.3.2.Inv-Ajus-Depr'!E312+D89</f>
        <v>5515.9690476556907</v>
      </c>
      <c r="F89" s="184">
        <f>+'2.2.3.2.Inv-Ajus-Depr'!F91-'2.2.3.2.Inv-Ajus-Depr'!F312+E89</f>
        <v>4559.711825427361</v>
      </c>
      <c r="G89" s="184">
        <f>+'2.2.3.2.Inv-Ajus-Depr'!G91-'2.2.3.2.Inv-Ajus-Depr'!G312+F89</f>
        <v>3603.4546031990312</v>
      </c>
      <c r="H89" s="184">
        <f>+'2.2.3.2.Inv-Ajus-Depr'!H91-'2.2.3.2.Inv-Ajus-Depr'!H312+F89</f>
        <v>3603.4546031990312</v>
      </c>
      <c r="I89" s="184">
        <f>+'2.2.3.2.Inv-Ajus-Depr'!I91-'2.2.3.2.Inv-Ajus-Depr'!I312+F89</f>
        <v>3603.4546031990312</v>
      </c>
      <c r="J89" s="184">
        <f>+'2.2.3.2.Inv-Ajus-Depr'!J91-'2.2.3.2.Inv-Ajus-Depr'!J312+H89</f>
        <v>2647.1973809707015</v>
      </c>
      <c r="K89" s="184">
        <f>+'2.2.3.2.Inv-Ajus-Depr'!K91-'2.2.3.2.Inv-Ajus-Depr'!K312+H89</f>
        <v>2647.1973809707015</v>
      </c>
      <c r="L89" s="184">
        <f>+'2.2.3.2.Inv-Ajus-Depr'!L91-'2.2.3.2.Inv-Ajus-Depr'!L312+K89</f>
        <v>1690.940158742372</v>
      </c>
      <c r="M89" s="184">
        <f>+'2.2.3.2.Inv-Ajus-Depr'!M91-'2.2.3.2.Inv-Ajus-Depr'!M312+L89</f>
        <v>734.68293651404247</v>
      </c>
      <c r="N89" s="184">
        <f>+'2.2.3.2.Inv-Ajus-Depr'!N91-'2.2.3.2.Inv-Ajus-Depr'!N312+M89</f>
        <v>-0.31706348595753298</v>
      </c>
    </row>
    <row r="90" spans="2:14" x14ac:dyDescent="0.2">
      <c r="B90" s="169" t="s">
        <v>359</v>
      </c>
      <c r="C90" s="170">
        <f>+'2.2.3.2.Inv-Ajus-Depr'!C92-'2.2.3.2.Inv-Ajus-Depr'!C313</f>
        <v>0</v>
      </c>
      <c r="D90" s="170">
        <f>+'2.2.3.2.Inv-Ajus-Depr'!D92-'2.2.3.2.Inv-Ajus-Depr'!D313+C90</f>
        <v>40057.166976208755</v>
      </c>
      <c r="E90" s="170">
        <f>+'2.2.3.2.Inv-Ajus-Depr'!E92-'2.2.3.2.Inv-Ajus-Depr'!E313+D90</f>
        <v>34334.714551036079</v>
      </c>
      <c r="F90" s="184">
        <f>+'2.2.3.2.Inv-Ajus-Depr'!F92-'2.2.3.2.Inv-Ajus-Depr'!F313+E90</f>
        <v>28612.262125863399</v>
      </c>
      <c r="G90" s="184">
        <f>+'2.2.3.2.Inv-Ajus-Depr'!G92-'2.2.3.2.Inv-Ajus-Depr'!G313+F90</f>
        <v>22889.809700690719</v>
      </c>
      <c r="H90" s="184">
        <f>+'2.2.3.2.Inv-Ajus-Depr'!H92-'2.2.3.2.Inv-Ajus-Depr'!H313+F90</f>
        <v>22889.809700690719</v>
      </c>
      <c r="I90" s="184">
        <f>+'2.2.3.2.Inv-Ajus-Depr'!I92-'2.2.3.2.Inv-Ajus-Depr'!I313+F90</f>
        <v>22889.809700690719</v>
      </c>
      <c r="J90" s="184">
        <f>+'2.2.3.2.Inv-Ajus-Depr'!J92-'2.2.3.2.Inv-Ajus-Depr'!J313+H90</f>
        <v>17167.357275518039</v>
      </c>
      <c r="K90" s="184">
        <f>+'2.2.3.2.Inv-Ajus-Depr'!K92-'2.2.3.2.Inv-Ajus-Depr'!K313+H90</f>
        <v>17167.357275518039</v>
      </c>
      <c r="L90" s="184">
        <f>+'2.2.3.2.Inv-Ajus-Depr'!L92-'2.2.3.2.Inv-Ajus-Depr'!L313+K90</f>
        <v>11444.90485034536</v>
      </c>
      <c r="M90" s="184">
        <f>+'2.2.3.2.Inv-Ajus-Depr'!M92-'2.2.3.2.Inv-Ajus-Depr'!M313+L90</f>
        <v>5722.4524251726807</v>
      </c>
      <c r="N90" s="184">
        <f>+'2.2.3.2.Inv-Ajus-Depr'!N92-'2.2.3.2.Inv-Ajus-Depr'!N313+M90</f>
        <v>0</v>
      </c>
    </row>
    <row r="91" spans="2:14" x14ac:dyDescent="0.2">
      <c r="B91" s="169" t="s">
        <v>523</v>
      </c>
      <c r="C91" s="170">
        <f>+'2.2.3.2.Inv-Ajus-Depr'!C93-'2.2.3.2.Inv-Ajus-Depr'!C314</f>
        <v>0</v>
      </c>
      <c r="D91" s="170">
        <f>+'2.2.3.2.Inv-Ajus-Depr'!D93-'2.2.3.2.Inv-Ajus-Depr'!D314+C91</f>
        <v>0</v>
      </c>
      <c r="E91" s="170">
        <f>+'2.2.3.2.Inv-Ajus-Depr'!E93-'2.2.3.2.Inv-Ajus-Depr'!E314+D91</f>
        <v>8400</v>
      </c>
      <c r="F91" s="184">
        <f>+'2.2.3.2.Inv-Ajus-Depr'!F93-'2.2.3.2.Inv-Ajus-Depr'!F314+E91</f>
        <v>7200</v>
      </c>
      <c r="G91" s="184">
        <f>+'2.2.3.2.Inv-Ajus-Depr'!G93-'2.2.3.2.Inv-Ajus-Depr'!G314+F91</f>
        <v>6000</v>
      </c>
      <c r="H91" s="184">
        <f>+'2.2.3.2.Inv-Ajus-Depr'!H93-'2.2.3.2.Inv-Ajus-Depr'!H314+F91</f>
        <v>6000</v>
      </c>
      <c r="I91" s="184">
        <f>+'2.2.3.2.Inv-Ajus-Depr'!I93-'2.2.3.2.Inv-Ajus-Depr'!I314+F91</f>
        <v>6000</v>
      </c>
      <c r="J91" s="184">
        <f>+'2.2.3.2.Inv-Ajus-Depr'!J93-'2.2.3.2.Inv-Ajus-Depr'!J314+H91</f>
        <v>4800</v>
      </c>
      <c r="K91" s="184">
        <f>+'2.2.3.2.Inv-Ajus-Depr'!K93-'2.2.3.2.Inv-Ajus-Depr'!K314+H91</f>
        <v>4800</v>
      </c>
      <c r="L91" s="184">
        <f>+'2.2.3.2.Inv-Ajus-Depr'!L93-'2.2.3.2.Inv-Ajus-Depr'!L314+K91</f>
        <v>3600</v>
      </c>
      <c r="M91" s="184">
        <f>+'2.2.3.2.Inv-Ajus-Depr'!M93-'2.2.3.2.Inv-Ajus-Depr'!M314+L91</f>
        <v>2400</v>
      </c>
      <c r="N91" s="184">
        <f>+'2.2.3.2.Inv-Ajus-Depr'!N93-'2.2.3.2.Inv-Ajus-Depr'!N314+M91</f>
        <v>1200</v>
      </c>
    </row>
    <row r="92" spans="2:14" x14ac:dyDescent="0.2">
      <c r="B92" s="169" t="s">
        <v>524</v>
      </c>
      <c r="C92" s="170">
        <f>+'2.2.3.2.Inv-Ajus-Depr'!C94-'2.2.3.2.Inv-Ajus-Depr'!C315</f>
        <v>0</v>
      </c>
      <c r="D92" s="170">
        <f>+'2.2.3.2.Inv-Ajus-Depr'!D94-'2.2.3.2.Inv-Ajus-Depr'!D315+C92</f>
        <v>0</v>
      </c>
      <c r="E92" s="170">
        <f>+'2.2.3.2.Inv-Ajus-Depr'!E94-'2.2.3.2.Inv-Ajus-Depr'!E315+D92</f>
        <v>58000</v>
      </c>
      <c r="F92" s="184">
        <f>+'2.2.3.2.Inv-Ajus-Depr'!F94-'2.2.3.2.Inv-Ajus-Depr'!F315+E92</f>
        <v>49714.285714285717</v>
      </c>
      <c r="G92" s="184">
        <f>+'2.2.3.2.Inv-Ajus-Depr'!G94-'2.2.3.2.Inv-Ajus-Depr'!G315+F92</f>
        <v>41428.571428571435</v>
      </c>
      <c r="H92" s="184">
        <f>+'2.2.3.2.Inv-Ajus-Depr'!H94-'2.2.3.2.Inv-Ajus-Depr'!H315+F92</f>
        <v>41428.571428571435</v>
      </c>
      <c r="I92" s="184">
        <f>+'2.2.3.2.Inv-Ajus-Depr'!I94-'2.2.3.2.Inv-Ajus-Depr'!I315+F92</f>
        <v>41428.571428571435</v>
      </c>
      <c r="J92" s="184">
        <f>+'2.2.3.2.Inv-Ajus-Depr'!J94-'2.2.3.2.Inv-Ajus-Depr'!J315+H92</f>
        <v>33142.857142857152</v>
      </c>
      <c r="K92" s="184">
        <f>+'2.2.3.2.Inv-Ajus-Depr'!K94-'2.2.3.2.Inv-Ajus-Depr'!K315+H92</f>
        <v>33142.857142857152</v>
      </c>
      <c r="L92" s="184">
        <f>+'2.2.3.2.Inv-Ajus-Depr'!L94-'2.2.3.2.Inv-Ajus-Depr'!L315+K92</f>
        <v>24857.14285714287</v>
      </c>
      <c r="M92" s="184">
        <f>+'2.2.3.2.Inv-Ajus-Depr'!M94-'2.2.3.2.Inv-Ajus-Depr'!M315+L92</f>
        <v>16571.428571428587</v>
      </c>
      <c r="N92" s="184">
        <f>+'2.2.3.2.Inv-Ajus-Depr'!N94-'2.2.3.2.Inv-Ajus-Depr'!N315+M92</f>
        <v>8285.7142857143026</v>
      </c>
    </row>
    <row r="93" spans="2:14" x14ac:dyDescent="0.2">
      <c r="B93" s="169" t="s">
        <v>525</v>
      </c>
      <c r="C93" s="170">
        <f>+'2.2.3.2.Inv-Ajus-Depr'!C95-'2.2.3.2.Inv-Ajus-Depr'!C316</f>
        <v>0</v>
      </c>
      <c r="D93" s="170">
        <f>+'2.2.3.2.Inv-Ajus-Depr'!D95-'2.2.3.2.Inv-Ajus-Depr'!D316+C93</f>
        <v>0</v>
      </c>
      <c r="E93" s="170">
        <f>+'2.2.3.2.Inv-Ajus-Depr'!E95-'2.2.3.2.Inv-Ajus-Depr'!E316+D93</f>
        <v>14872.06</v>
      </c>
      <c r="F93" s="184">
        <f>+'2.2.3.2.Inv-Ajus-Depr'!F95-'2.2.3.2.Inv-Ajus-Depr'!F316+E93</f>
        <v>12747.48</v>
      </c>
      <c r="G93" s="184">
        <f>+'2.2.3.2.Inv-Ajus-Depr'!G95-'2.2.3.2.Inv-Ajus-Depr'!G316+F93</f>
        <v>10622.9</v>
      </c>
      <c r="H93" s="184">
        <f>+'2.2.3.2.Inv-Ajus-Depr'!H95-'2.2.3.2.Inv-Ajus-Depr'!H316+F93</f>
        <v>10622.9</v>
      </c>
      <c r="I93" s="184">
        <f>+'2.2.3.2.Inv-Ajus-Depr'!I95-'2.2.3.2.Inv-Ajus-Depr'!I316+F93</f>
        <v>10622.9</v>
      </c>
      <c r="J93" s="184">
        <f>+'2.2.3.2.Inv-Ajus-Depr'!J95-'2.2.3.2.Inv-Ajus-Depr'!J316+H93</f>
        <v>8498.32</v>
      </c>
      <c r="K93" s="184">
        <f>+'2.2.3.2.Inv-Ajus-Depr'!K95-'2.2.3.2.Inv-Ajus-Depr'!K316+H93</f>
        <v>8498.32</v>
      </c>
      <c r="L93" s="184">
        <f>+'2.2.3.2.Inv-Ajus-Depr'!L95-'2.2.3.2.Inv-Ajus-Depr'!L316+K93</f>
        <v>6373.74</v>
      </c>
      <c r="M93" s="184">
        <f>+'2.2.3.2.Inv-Ajus-Depr'!M95-'2.2.3.2.Inv-Ajus-Depr'!M316+L93</f>
        <v>4249.16</v>
      </c>
      <c r="N93" s="184">
        <f>+'2.2.3.2.Inv-Ajus-Depr'!N95-'2.2.3.2.Inv-Ajus-Depr'!N316+M93</f>
        <v>2124.58</v>
      </c>
    </row>
    <row r="94" spans="2:14" x14ac:dyDescent="0.2">
      <c r="B94" s="169" t="s">
        <v>526</v>
      </c>
      <c r="C94" s="170">
        <f>+'2.2.3.2.Inv-Ajus-Depr'!C96-'2.2.3.2.Inv-Ajus-Depr'!C317</f>
        <v>0</v>
      </c>
      <c r="D94" s="170">
        <f>+'2.2.3.2.Inv-Ajus-Depr'!D96-'2.2.3.2.Inv-Ajus-Depr'!D317+C94</f>
        <v>0</v>
      </c>
      <c r="E94" s="170">
        <f>+'2.2.3.2.Inv-Ajus-Depr'!E96-'2.2.3.2.Inv-Ajus-Depr'!E317+D94</f>
        <v>6200</v>
      </c>
      <c r="F94" s="184">
        <f>+'2.2.3.2.Inv-Ajus-Depr'!F96-'2.2.3.2.Inv-Ajus-Depr'!F317+E94</f>
        <v>5314.2857142857147</v>
      </c>
      <c r="G94" s="184">
        <f>+'2.2.3.2.Inv-Ajus-Depr'!G96-'2.2.3.2.Inv-Ajus-Depr'!G317+F94</f>
        <v>4428.5714285714294</v>
      </c>
      <c r="H94" s="184">
        <f>+'2.2.3.2.Inv-Ajus-Depr'!H96-'2.2.3.2.Inv-Ajus-Depr'!H317+F94</f>
        <v>4428.5714285714294</v>
      </c>
      <c r="I94" s="184">
        <f>+'2.2.3.2.Inv-Ajus-Depr'!I96-'2.2.3.2.Inv-Ajus-Depr'!I317+F94</f>
        <v>4428.5714285714294</v>
      </c>
      <c r="J94" s="184">
        <f>+'2.2.3.2.Inv-Ajus-Depr'!J96-'2.2.3.2.Inv-Ajus-Depr'!J317+H94</f>
        <v>3542.8571428571436</v>
      </c>
      <c r="K94" s="184">
        <f>+'2.2.3.2.Inv-Ajus-Depr'!K96-'2.2.3.2.Inv-Ajus-Depr'!K317+H94</f>
        <v>3542.8571428571436</v>
      </c>
      <c r="L94" s="184">
        <f>+'2.2.3.2.Inv-Ajus-Depr'!L96-'2.2.3.2.Inv-Ajus-Depr'!L317+K94</f>
        <v>2657.1428571428578</v>
      </c>
      <c r="M94" s="184">
        <f>+'2.2.3.2.Inv-Ajus-Depr'!M96-'2.2.3.2.Inv-Ajus-Depr'!M317+L94</f>
        <v>1771.428571428572</v>
      </c>
      <c r="N94" s="184">
        <f>+'2.2.3.2.Inv-Ajus-Depr'!N96-'2.2.3.2.Inv-Ajus-Depr'!N317+M94</f>
        <v>885.71428571428635</v>
      </c>
    </row>
    <row r="95" spans="2:14" x14ac:dyDescent="0.2">
      <c r="B95" s="169" t="s">
        <v>527</v>
      </c>
      <c r="C95" s="170">
        <f>+'2.2.3.2.Inv-Ajus-Depr'!C97-'2.2.3.2.Inv-Ajus-Depr'!C318</f>
        <v>0</v>
      </c>
      <c r="D95" s="170">
        <f>+'2.2.3.2.Inv-Ajus-Depr'!D97-'2.2.3.2.Inv-Ajus-Depr'!D318+C95</f>
        <v>0</v>
      </c>
      <c r="E95" s="170">
        <f>+'2.2.3.2.Inv-Ajus-Depr'!E97-'2.2.3.2.Inv-Ajus-Depr'!E318+D95</f>
        <v>0</v>
      </c>
      <c r="F95" s="184">
        <f>+'2.2.3.2.Inv-Ajus-Depr'!F97-'2.2.3.2.Inv-Ajus-Depr'!F318+E95</f>
        <v>0</v>
      </c>
      <c r="G95" s="184">
        <f>+'2.2.3.2.Inv-Ajus-Depr'!G97-'2.2.3.2.Inv-Ajus-Depr'!G318+F95</f>
        <v>8100</v>
      </c>
      <c r="H95" s="184">
        <f>+'2.2.3.2.Inv-Ajus-Depr'!H97-'2.2.3.2.Inv-Ajus-Depr'!H318+F95</f>
        <v>8100</v>
      </c>
      <c r="I95" s="184">
        <f>+'2.2.3.2.Inv-Ajus-Depr'!I97-'2.2.3.2.Inv-Ajus-Depr'!I318+F95</f>
        <v>8100</v>
      </c>
      <c r="J95" s="184">
        <f>+'2.2.3.2.Inv-Ajus-Depr'!J97-'2.2.3.2.Inv-Ajus-Depr'!J318+H95</f>
        <v>6942.8571428571431</v>
      </c>
      <c r="K95" s="184">
        <f>+'2.2.3.2.Inv-Ajus-Depr'!K97-'2.2.3.2.Inv-Ajus-Depr'!K318+H95</f>
        <v>6942.8571428571431</v>
      </c>
      <c r="L95" s="184">
        <f>+'2.2.3.2.Inv-Ajus-Depr'!L97-'2.2.3.2.Inv-Ajus-Depr'!L318+K95</f>
        <v>5785.7142857142862</v>
      </c>
      <c r="M95" s="184">
        <f>+'2.2.3.2.Inv-Ajus-Depr'!M97-'2.2.3.2.Inv-Ajus-Depr'!M318+L95</f>
        <v>4628.5714285714294</v>
      </c>
      <c r="N95" s="184">
        <f>+'2.2.3.2.Inv-Ajus-Depr'!N97-'2.2.3.2.Inv-Ajus-Depr'!N318+M95</f>
        <v>3471.4285714285725</v>
      </c>
    </row>
    <row r="96" spans="2:14" x14ac:dyDescent="0.2">
      <c r="B96" s="169" t="s">
        <v>528</v>
      </c>
      <c r="C96" s="170">
        <f>+'2.2.3.2.Inv-Ajus-Depr'!C98-'2.2.3.2.Inv-Ajus-Depr'!C319</f>
        <v>0</v>
      </c>
      <c r="D96" s="170">
        <f>+'2.2.3.2.Inv-Ajus-Depr'!D98-'2.2.3.2.Inv-Ajus-Depr'!D319+C96</f>
        <v>0</v>
      </c>
      <c r="E96" s="170">
        <f>+'2.2.3.2.Inv-Ajus-Depr'!E98-'2.2.3.2.Inv-Ajus-Depr'!E319+D96</f>
        <v>0</v>
      </c>
      <c r="F96" s="184">
        <f>+'2.2.3.2.Inv-Ajus-Depr'!F98-'2.2.3.2.Inv-Ajus-Depr'!F319+E96</f>
        <v>0</v>
      </c>
      <c r="G96" s="184">
        <f>+'2.2.3.2.Inv-Ajus-Depr'!G98-'2.2.3.2.Inv-Ajus-Depr'!G319+F96</f>
        <v>43744.54</v>
      </c>
      <c r="H96" s="184">
        <f>+'2.2.3.2.Inv-Ajus-Depr'!H98-'2.2.3.2.Inv-Ajus-Depr'!H319+F96</f>
        <v>43744.54</v>
      </c>
      <c r="I96" s="184">
        <f>+'2.2.3.2.Inv-Ajus-Depr'!I98-'2.2.3.2.Inv-Ajus-Depr'!I319+F96</f>
        <v>43744.54</v>
      </c>
      <c r="J96" s="184">
        <f>+'2.2.3.2.Inv-Ajus-Depr'!J98-'2.2.3.2.Inv-Ajus-Depr'!J319+H96</f>
        <v>37495.32</v>
      </c>
      <c r="K96" s="184">
        <f>+'2.2.3.2.Inv-Ajus-Depr'!K98-'2.2.3.2.Inv-Ajus-Depr'!K319+H96</f>
        <v>37495.32</v>
      </c>
      <c r="L96" s="184">
        <f>+'2.2.3.2.Inv-Ajus-Depr'!L98-'2.2.3.2.Inv-Ajus-Depr'!L319+K96</f>
        <v>31246.100000000002</v>
      </c>
      <c r="M96" s="184">
        <f>+'2.2.3.2.Inv-Ajus-Depr'!M98-'2.2.3.2.Inv-Ajus-Depr'!M319+L96</f>
        <v>24996.880000000005</v>
      </c>
      <c r="N96" s="184">
        <f>+'2.2.3.2.Inv-Ajus-Depr'!N98-'2.2.3.2.Inv-Ajus-Depr'!N319+M96</f>
        <v>18747.660000000007</v>
      </c>
    </row>
    <row r="97" spans="2:14" x14ac:dyDescent="0.2">
      <c r="B97" s="169" t="s">
        <v>360</v>
      </c>
      <c r="C97" s="170">
        <f>+'2.2.3.2.Inv-Ajus-Depr'!C99-'2.2.3.2.Inv-Ajus-Depr'!C320</f>
        <v>8153.4167736819536</v>
      </c>
      <c r="D97" s="170">
        <f>+'2.2.3.2.Inv-Ajus-Depr'!D99-'2.2.3.2.Inv-Ajus-Depr'!D320+C97</f>
        <v>7197.098322631804</v>
      </c>
      <c r="E97" s="170">
        <f>+'2.2.3.2.Inv-Ajus-Depr'!E99-'2.2.3.2.Inv-Ajus-Depr'!E320+D97</f>
        <v>6395.8543226318043</v>
      </c>
      <c r="F97" s="184">
        <f>+'2.2.3.2.Inv-Ajus-Depr'!F99-'2.2.3.2.Inv-Ajus-Depr'!F320+E97</f>
        <v>5594.6103226318046</v>
      </c>
      <c r="G97" s="184">
        <f>+'2.2.3.2.Inv-Ajus-Depr'!G99-'2.2.3.2.Inv-Ajus-Depr'!G320+F97</f>
        <v>4793.3663226318049</v>
      </c>
      <c r="H97" s="184">
        <f>+'2.2.3.2.Inv-Ajus-Depr'!H99-'2.2.3.2.Inv-Ajus-Depr'!H320+F97</f>
        <v>4793.3663226318049</v>
      </c>
      <c r="I97" s="184">
        <f>+'2.2.3.2.Inv-Ajus-Depr'!I99-'2.2.3.2.Inv-Ajus-Depr'!I320+F97</f>
        <v>4793.3663226318049</v>
      </c>
      <c r="J97" s="184">
        <f>+'2.2.3.2.Inv-Ajus-Depr'!J99-'2.2.3.2.Inv-Ajus-Depr'!J320+H97</f>
        <v>3992.1223226318048</v>
      </c>
      <c r="K97" s="184">
        <f>+'2.2.3.2.Inv-Ajus-Depr'!K99-'2.2.3.2.Inv-Ajus-Depr'!K320+H97</f>
        <v>3992.1223226318048</v>
      </c>
      <c r="L97" s="184">
        <f>+'2.2.3.2.Inv-Ajus-Depr'!L99-'2.2.3.2.Inv-Ajus-Depr'!L320+K97</f>
        <v>3190.8783226318046</v>
      </c>
      <c r="M97" s="184">
        <f>+'2.2.3.2.Inv-Ajus-Depr'!M99-'2.2.3.2.Inv-Ajus-Depr'!M320+L97</f>
        <v>2389.6343226318045</v>
      </c>
      <c r="N97" s="184">
        <f>+'2.2.3.2.Inv-Ajus-Depr'!N99-'2.2.3.2.Inv-Ajus-Depr'!N320+M97</f>
        <v>1588.3903226318043</v>
      </c>
    </row>
    <row r="98" spans="2:14" x14ac:dyDescent="0.2">
      <c r="B98" s="169" t="s">
        <v>361</v>
      </c>
      <c r="C98" s="170">
        <f>+'2.2.3.2.Inv-Ajus-Depr'!C100-'2.2.3.2.Inv-Ajus-Depr'!C321</f>
        <v>549.71852992335107</v>
      </c>
      <c r="D98" s="170">
        <f>+'2.2.3.2.Inv-Ajus-Depr'!D100-'2.2.3.2.Inv-Ajus-Depr'!D321+C98</f>
        <v>498.47156073679292</v>
      </c>
      <c r="E98" s="170">
        <f>+'2.2.3.2.Inv-Ajus-Depr'!E100-'2.2.3.2.Inv-Ajus-Depr'!E321+D98</f>
        <v>443.1272193638801</v>
      </c>
      <c r="F98" s="184">
        <f>+'2.2.3.2.Inv-Ajus-Depr'!F100-'2.2.3.2.Inv-Ajus-Depr'!F321+E98</f>
        <v>387.78287799096728</v>
      </c>
      <c r="G98" s="184">
        <f>+'2.2.3.2.Inv-Ajus-Depr'!G100-'2.2.3.2.Inv-Ajus-Depr'!G321+F98</f>
        <v>332.43853661805446</v>
      </c>
      <c r="H98" s="184">
        <f>+'2.2.3.2.Inv-Ajus-Depr'!H100-'2.2.3.2.Inv-Ajus-Depr'!H321+F98</f>
        <v>332.43853661805446</v>
      </c>
      <c r="I98" s="184">
        <f>+'2.2.3.2.Inv-Ajus-Depr'!I100-'2.2.3.2.Inv-Ajus-Depr'!I321+F98</f>
        <v>332.43853661805446</v>
      </c>
      <c r="J98" s="184">
        <f>+'2.2.3.2.Inv-Ajus-Depr'!J100-'2.2.3.2.Inv-Ajus-Depr'!J321+H98</f>
        <v>277.09419524514163</v>
      </c>
      <c r="K98" s="184">
        <f>+'2.2.3.2.Inv-Ajus-Depr'!K100-'2.2.3.2.Inv-Ajus-Depr'!K321+H98</f>
        <v>277.09419524514163</v>
      </c>
      <c r="L98" s="184">
        <f>+'2.2.3.2.Inv-Ajus-Depr'!L100-'2.2.3.2.Inv-Ajus-Depr'!L321+K98</f>
        <v>221.74985387222884</v>
      </c>
      <c r="M98" s="184">
        <f>+'2.2.3.2.Inv-Ajus-Depr'!M100-'2.2.3.2.Inv-Ajus-Depr'!M321+L98</f>
        <v>166.40551249931605</v>
      </c>
      <c r="N98" s="184">
        <f>+'2.2.3.2.Inv-Ajus-Depr'!N100-'2.2.3.2.Inv-Ajus-Depr'!N321+M98</f>
        <v>111.06117112640325</v>
      </c>
    </row>
    <row r="99" spans="2:14" x14ac:dyDescent="0.2">
      <c r="B99" s="169" t="s">
        <v>484</v>
      </c>
      <c r="C99" s="170">
        <f>+'2.2.3.2.Inv-Ajus-Depr'!C101-'2.2.3.2.Inv-Ajus-Depr'!C322</f>
        <v>0</v>
      </c>
      <c r="D99" s="170">
        <f>+'2.2.3.2.Inv-Ajus-Depr'!D101-'2.2.3.2.Inv-Ajus-Depr'!D322+C99</f>
        <v>31561.663541263941</v>
      </c>
      <c r="E99" s="170">
        <f>+'2.2.3.2.Inv-Ajus-Depr'!E101-'2.2.3.2.Inv-Ajus-Depr'!E322+D99</f>
        <v>28405.497187137546</v>
      </c>
      <c r="F99" s="184">
        <f>+'2.2.3.2.Inv-Ajus-Depr'!F101-'2.2.3.2.Inv-Ajus-Depr'!F322+E99</f>
        <v>25249.33083301115</v>
      </c>
      <c r="G99" s="184">
        <f>+'2.2.3.2.Inv-Ajus-Depr'!G101-'2.2.3.2.Inv-Ajus-Depr'!G322+F99</f>
        <v>22093.164478884755</v>
      </c>
      <c r="H99" s="184">
        <f>+'2.2.3.2.Inv-Ajus-Depr'!H101-'2.2.3.2.Inv-Ajus-Depr'!H322+F99</f>
        <v>22093.164478884755</v>
      </c>
      <c r="I99" s="184">
        <f>+'2.2.3.2.Inv-Ajus-Depr'!I101-'2.2.3.2.Inv-Ajus-Depr'!I322+F99</f>
        <v>22093.164478884755</v>
      </c>
      <c r="J99" s="184">
        <f>+'2.2.3.2.Inv-Ajus-Depr'!J101-'2.2.3.2.Inv-Ajus-Depr'!J322+H99</f>
        <v>18936.99812475836</v>
      </c>
      <c r="K99" s="184">
        <f>+'2.2.3.2.Inv-Ajus-Depr'!K101-'2.2.3.2.Inv-Ajus-Depr'!K322+H99</f>
        <v>18936.99812475836</v>
      </c>
      <c r="L99" s="184">
        <f>+'2.2.3.2.Inv-Ajus-Depr'!L101-'2.2.3.2.Inv-Ajus-Depr'!L322+K99</f>
        <v>15780.831770631965</v>
      </c>
      <c r="M99" s="184">
        <f>+'2.2.3.2.Inv-Ajus-Depr'!M101-'2.2.3.2.Inv-Ajus-Depr'!M322+L99</f>
        <v>12624.66541650557</v>
      </c>
      <c r="N99" s="184">
        <f>+'2.2.3.2.Inv-Ajus-Depr'!N101-'2.2.3.2.Inv-Ajus-Depr'!N322+M99</f>
        <v>9468.4990623791746</v>
      </c>
    </row>
    <row r="100" spans="2:14" x14ac:dyDescent="0.2">
      <c r="B100" s="169" t="s">
        <v>362</v>
      </c>
      <c r="C100" s="170">
        <f>+'2.2.3.2.Inv-Ajus-Depr'!C102-'2.2.3.2.Inv-Ajus-Depr'!C323</f>
        <v>0</v>
      </c>
      <c r="D100" s="170">
        <f>+'2.2.3.2.Inv-Ajus-Depr'!D102-'2.2.3.2.Inv-Ajus-Depr'!D323+C100</f>
        <v>629.5</v>
      </c>
      <c r="E100" s="170">
        <f>+'2.2.3.2.Inv-Ajus-Depr'!E102-'2.2.3.2.Inv-Ajus-Depr'!E323+D100</f>
        <v>566.54999999999995</v>
      </c>
      <c r="F100" s="184">
        <f>+'2.2.3.2.Inv-Ajus-Depr'!F102-'2.2.3.2.Inv-Ajus-Depr'!F323+E100</f>
        <v>503.59999999999997</v>
      </c>
      <c r="G100" s="184">
        <f>+'2.2.3.2.Inv-Ajus-Depr'!G102-'2.2.3.2.Inv-Ajus-Depr'!G323+F100</f>
        <v>440.65</v>
      </c>
      <c r="H100" s="184">
        <f>+'2.2.3.2.Inv-Ajus-Depr'!H102-'2.2.3.2.Inv-Ajus-Depr'!H323+F100</f>
        <v>440.65</v>
      </c>
      <c r="I100" s="184">
        <f>+'2.2.3.2.Inv-Ajus-Depr'!I102-'2.2.3.2.Inv-Ajus-Depr'!I323+F100</f>
        <v>440.65</v>
      </c>
      <c r="J100" s="184">
        <f>+'2.2.3.2.Inv-Ajus-Depr'!J102-'2.2.3.2.Inv-Ajus-Depr'!J323+H100</f>
        <v>377.7</v>
      </c>
      <c r="K100" s="184">
        <f>+'2.2.3.2.Inv-Ajus-Depr'!K102-'2.2.3.2.Inv-Ajus-Depr'!K323+H100</f>
        <v>377.7</v>
      </c>
      <c r="L100" s="184">
        <f>+'2.2.3.2.Inv-Ajus-Depr'!L102-'2.2.3.2.Inv-Ajus-Depr'!L323+K100</f>
        <v>314.75</v>
      </c>
      <c r="M100" s="184">
        <f>+'2.2.3.2.Inv-Ajus-Depr'!M102-'2.2.3.2.Inv-Ajus-Depr'!M323+L100</f>
        <v>251.8</v>
      </c>
      <c r="N100" s="184">
        <f>+'2.2.3.2.Inv-Ajus-Depr'!N102-'2.2.3.2.Inv-Ajus-Depr'!N323+M100</f>
        <v>188.85000000000002</v>
      </c>
    </row>
    <row r="101" spans="2:14" x14ac:dyDescent="0.2">
      <c r="B101" s="169" t="s">
        <v>363</v>
      </c>
      <c r="C101" s="170">
        <f>+'2.2.3.2.Inv-Ajus-Depr'!C103-'2.2.3.2.Inv-Ajus-Depr'!C324</f>
        <v>0</v>
      </c>
      <c r="D101" s="170">
        <f>+'2.2.3.2.Inv-Ajus-Depr'!D103-'2.2.3.2.Inv-Ajus-Depr'!D324+C101</f>
        <v>905.24</v>
      </c>
      <c r="E101" s="170">
        <f>+'2.2.3.2.Inv-Ajus-Depr'!E103-'2.2.3.2.Inv-Ajus-Depr'!E324+D101</f>
        <v>814.71600000000001</v>
      </c>
      <c r="F101" s="184">
        <f>+'2.2.3.2.Inv-Ajus-Depr'!F103-'2.2.3.2.Inv-Ajus-Depr'!F324+E101</f>
        <v>724.19200000000001</v>
      </c>
      <c r="G101" s="184">
        <f>+'2.2.3.2.Inv-Ajus-Depr'!G103-'2.2.3.2.Inv-Ajus-Depr'!G324+F101</f>
        <v>633.66800000000001</v>
      </c>
      <c r="H101" s="184">
        <f>+'2.2.3.2.Inv-Ajus-Depr'!H103-'2.2.3.2.Inv-Ajus-Depr'!H324+F101</f>
        <v>633.66800000000001</v>
      </c>
      <c r="I101" s="184">
        <f>+'2.2.3.2.Inv-Ajus-Depr'!I103-'2.2.3.2.Inv-Ajus-Depr'!I324+F101</f>
        <v>633.66800000000001</v>
      </c>
      <c r="J101" s="184">
        <f>+'2.2.3.2.Inv-Ajus-Depr'!J103-'2.2.3.2.Inv-Ajus-Depr'!J324+H101</f>
        <v>543.14400000000001</v>
      </c>
      <c r="K101" s="184">
        <f>+'2.2.3.2.Inv-Ajus-Depr'!K103-'2.2.3.2.Inv-Ajus-Depr'!K324+H101</f>
        <v>543.14400000000001</v>
      </c>
      <c r="L101" s="184">
        <f>+'2.2.3.2.Inv-Ajus-Depr'!L103-'2.2.3.2.Inv-Ajus-Depr'!L324+K101</f>
        <v>452.62</v>
      </c>
      <c r="M101" s="184">
        <f>+'2.2.3.2.Inv-Ajus-Depr'!M103-'2.2.3.2.Inv-Ajus-Depr'!M324+L101</f>
        <v>362.096</v>
      </c>
      <c r="N101" s="184">
        <f>+'2.2.3.2.Inv-Ajus-Depr'!N103-'2.2.3.2.Inv-Ajus-Depr'!N324+M101</f>
        <v>271.572</v>
      </c>
    </row>
    <row r="102" spans="2:14" x14ac:dyDescent="0.2">
      <c r="B102" s="169" t="s">
        <v>529</v>
      </c>
      <c r="C102" s="170">
        <f>+'2.2.3.2.Inv-Ajus-Depr'!C104-'2.2.3.2.Inv-Ajus-Depr'!C325</f>
        <v>0</v>
      </c>
      <c r="D102" s="170">
        <f>+'2.2.3.2.Inv-Ajus-Depr'!D104-'2.2.3.2.Inv-Ajus-Depr'!D325+C102</f>
        <v>0</v>
      </c>
      <c r="E102" s="170">
        <f>+'2.2.3.2.Inv-Ajus-Depr'!E104-'2.2.3.2.Inv-Ajus-Depr'!E325+D102</f>
        <v>0</v>
      </c>
      <c r="F102" s="184">
        <f>+'2.2.3.2.Inv-Ajus-Depr'!F104-'2.2.3.2.Inv-Ajus-Depr'!F325+E102</f>
        <v>0</v>
      </c>
      <c r="G102" s="184">
        <f>+'2.2.3.2.Inv-Ajus-Depr'!G104-'2.2.3.2.Inv-Ajus-Depr'!G325+F102</f>
        <v>685</v>
      </c>
      <c r="H102" s="184">
        <f>+'2.2.3.2.Inv-Ajus-Depr'!H104-'2.2.3.2.Inv-Ajus-Depr'!H325+F102</f>
        <v>685</v>
      </c>
      <c r="I102" s="184">
        <f>+'2.2.3.2.Inv-Ajus-Depr'!I104-'2.2.3.2.Inv-Ajus-Depr'!I325+F102</f>
        <v>685</v>
      </c>
      <c r="J102" s="184">
        <f>+'2.2.3.2.Inv-Ajus-Depr'!J104-'2.2.3.2.Inv-Ajus-Depr'!J325+H102</f>
        <v>616.5</v>
      </c>
      <c r="K102" s="184">
        <f>+'2.2.3.2.Inv-Ajus-Depr'!K104-'2.2.3.2.Inv-Ajus-Depr'!K325+H102</f>
        <v>616.5</v>
      </c>
      <c r="L102" s="184">
        <f>+'2.2.3.2.Inv-Ajus-Depr'!L104-'2.2.3.2.Inv-Ajus-Depr'!L325+K102</f>
        <v>548</v>
      </c>
      <c r="M102" s="184">
        <f>+'2.2.3.2.Inv-Ajus-Depr'!M104-'2.2.3.2.Inv-Ajus-Depr'!M325+L102</f>
        <v>479.5</v>
      </c>
      <c r="N102" s="184">
        <f>+'2.2.3.2.Inv-Ajus-Depr'!N104-'2.2.3.2.Inv-Ajus-Depr'!N325+M102</f>
        <v>411</v>
      </c>
    </row>
    <row r="103" spans="2:14" x14ac:dyDescent="0.2">
      <c r="B103" s="169" t="s">
        <v>530</v>
      </c>
      <c r="C103" s="170">
        <f>+'2.2.3.2.Inv-Ajus-Depr'!C105-'2.2.3.2.Inv-Ajus-Depr'!C326</f>
        <v>0</v>
      </c>
      <c r="D103" s="170">
        <f>+'2.2.3.2.Inv-Ajus-Depr'!D105-'2.2.3.2.Inv-Ajus-Depr'!D326+C103</f>
        <v>0</v>
      </c>
      <c r="E103" s="170">
        <f>+'2.2.3.2.Inv-Ajus-Depr'!E105-'2.2.3.2.Inv-Ajus-Depr'!E326+D103</f>
        <v>102161.11</v>
      </c>
      <c r="F103" s="170">
        <f>+'2.2.3.2.Inv-Ajus-Depr'!F105-'2.2.3.2.Inv-Ajus-Depr'!F326+E103</f>
        <v>95350.369333333336</v>
      </c>
      <c r="G103" s="170">
        <f>+'2.2.3.2.Inv-Ajus-Depr'!G105-'2.2.3.2.Inv-Ajus-Depr'!G326+F103</f>
        <v>88539.628666666671</v>
      </c>
      <c r="H103" s="170">
        <f>+'2.2.3.2.Inv-Ajus-Depr'!H105-'2.2.3.2.Inv-Ajus-Depr'!H326+F103</f>
        <v>88539.628666666671</v>
      </c>
      <c r="I103" s="170">
        <f>+'2.2.3.2.Inv-Ajus-Depr'!I105-'2.2.3.2.Inv-Ajus-Depr'!I326+F103</f>
        <v>88539.628666666671</v>
      </c>
      <c r="J103" s="170">
        <f>+'2.2.3.2.Inv-Ajus-Depr'!J105-'2.2.3.2.Inv-Ajus-Depr'!J326+H103</f>
        <v>81728.888000000006</v>
      </c>
      <c r="K103" s="170">
        <f>+'2.2.3.2.Inv-Ajus-Depr'!K105-'2.2.3.2.Inv-Ajus-Depr'!K326+H103</f>
        <v>81728.888000000006</v>
      </c>
      <c r="L103" s="170">
        <f>+'2.2.3.2.Inv-Ajus-Depr'!L105-'2.2.3.2.Inv-Ajus-Depr'!L326+K103</f>
        <v>74918.147333333342</v>
      </c>
      <c r="M103" s="170">
        <f>+'2.2.3.2.Inv-Ajus-Depr'!M105-'2.2.3.2.Inv-Ajus-Depr'!M326+L103</f>
        <v>68107.406666666677</v>
      </c>
      <c r="N103" s="184">
        <f>+'2.2.3.2.Inv-Ajus-Depr'!N105-'2.2.3.2.Inv-Ajus-Depr'!N326+M103</f>
        <v>61296.666000000012</v>
      </c>
    </row>
    <row r="104" spans="2:14" x14ac:dyDescent="0.2">
      <c r="B104" s="169" t="s">
        <v>531</v>
      </c>
      <c r="C104" s="170">
        <f>+'2.2.3.2.Inv-Ajus-Depr'!C106-'2.2.3.2.Inv-Ajus-Depr'!C327</f>
        <v>0</v>
      </c>
      <c r="D104" s="170">
        <f>+'2.2.3.2.Inv-Ajus-Depr'!D106-'2.2.3.2.Inv-Ajus-Depr'!D327+C104</f>
        <v>0</v>
      </c>
      <c r="E104" s="170">
        <f>+'2.2.3.2.Inv-Ajus-Depr'!E106-'2.2.3.2.Inv-Ajus-Depr'!E327+D104</f>
        <v>38622.559999999998</v>
      </c>
      <c r="F104" s="170">
        <f>+'2.2.3.2.Inv-Ajus-Depr'!F106-'2.2.3.2.Inv-Ajus-Depr'!F327+E104</f>
        <v>36047.722666666668</v>
      </c>
      <c r="G104" s="170">
        <f>+'2.2.3.2.Inv-Ajus-Depr'!G106-'2.2.3.2.Inv-Ajus-Depr'!G327+F104</f>
        <v>33472.885333333339</v>
      </c>
      <c r="H104" s="170">
        <f>+'2.2.3.2.Inv-Ajus-Depr'!H106-'2.2.3.2.Inv-Ajus-Depr'!H327+F104</f>
        <v>33472.885333333339</v>
      </c>
      <c r="I104" s="170">
        <f>+'2.2.3.2.Inv-Ajus-Depr'!I106-'2.2.3.2.Inv-Ajus-Depr'!I327+F104</f>
        <v>33472.885333333339</v>
      </c>
      <c r="J104" s="170">
        <f>+'2.2.3.2.Inv-Ajus-Depr'!J106-'2.2.3.2.Inv-Ajus-Depr'!J327+H104</f>
        <v>30898.048000000006</v>
      </c>
      <c r="K104" s="170">
        <f>+'2.2.3.2.Inv-Ajus-Depr'!K106-'2.2.3.2.Inv-Ajus-Depr'!K327+H104</f>
        <v>30898.048000000006</v>
      </c>
      <c r="L104" s="170">
        <f>+'2.2.3.2.Inv-Ajus-Depr'!L106-'2.2.3.2.Inv-Ajus-Depr'!L327+K104</f>
        <v>28323.210666666673</v>
      </c>
      <c r="M104" s="170">
        <f>+'2.2.3.2.Inv-Ajus-Depr'!M106-'2.2.3.2.Inv-Ajus-Depr'!M327+L104</f>
        <v>25748.37333333334</v>
      </c>
      <c r="N104" s="184">
        <f>+'2.2.3.2.Inv-Ajus-Depr'!N106-'2.2.3.2.Inv-Ajus-Depr'!N327+M104</f>
        <v>23173.536000000007</v>
      </c>
    </row>
    <row r="105" spans="2:14" x14ac:dyDescent="0.2">
      <c r="B105" s="169" t="s">
        <v>300</v>
      </c>
      <c r="C105" s="170">
        <f>+'2.2.3.2.Inv-Ajus-Depr'!C107-'2.2.3.2.Inv-Ajus-Depr'!C328</f>
        <v>0</v>
      </c>
      <c r="D105" s="170">
        <f>+'2.2.3.2.Inv-Ajus-Depr'!D107-'2.2.3.2.Inv-Ajus-Depr'!D328+C105</f>
        <v>0</v>
      </c>
      <c r="E105" s="170">
        <f>+'2.2.3.2.Inv-Ajus-Depr'!E107-'2.2.3.2.Inv-Ajus-Depr'!E328+D105</f>
        <v>259651.31</v>
      </c>
      <c r="F105" s="170">
        <f>+'2.2.3.2.Inv-Ajus-Depr'!F107-'2.2.3.2.Inv-Ajus-Depr'!F328+E105</f>
        <v>222558.26571428572</v>
      </c>
      <c r="G105" s="170">
        <f>+'2.2.3.2.Inv-Ajus-Depr'!G107-'2.2.3.2.Inv-Ajus-Depr'!G328+F105</f>
        <v>185465.22142857144</v>
      </c>
      <c r="H105" s="170">
        <f>+'2.2.3.2.Inv-Ajus-Depr'!H107-'2.2.3.2.Inv-Ajus-Depr'!H328+F105</f>
        <v>185465.22142857144</v>
      </c>
      <c r="I105" s="170">
        <f>+'2.2.3.2.Inv-Ajus-Depr'!I107-'2.2.3.2.Inv-Ajus-Depr'!I328+F105</f>
        <v>185465.22142857144</v>
      </c>
      <c r="J105" s="170">
        <f>+'2.2.3.2.Inv-Ajus-Depr'!J107-'2.2.3.2.Inv-Ajus-Depr'!J328+H105</f>
        <v>148372.17714285717</v>
      </c>
      <c r="K105" s="170">
        <f>+'2.2.3.2.Inv-Ajus-Depr'!K107-'2.2.3.2.Inv-Ajus-Depr'!K328+H105</f>
        <v>148372.17714285717</v>
      </c>
      <c r="L105" s="170">
        <f>+'2.2.3.2.Inv-Ajus-Depr'!L107-'2.2.3.2.Inv-Ajus-Depr'!L328+K105</f>
        <v>111279.13285714289</v>
      </c>
      <c r="M105" s="170">
        <f>+'2.2.3.2.Inv-Ajus-Depr'!M107-'2.2.3.2.Inv-Ajus-Depr'!M328+L105</f>
        <v>74186.088571428612</v>
      </c>
      <c r="N105" s="184">
        <f>+'2.2.3.2.Inv-Ajus-Depr'!N107-'2.2.3.2.Inv-Ajus-Depr'!N328+M105</f>
        <v>37093.044285714328</v>
      </c>
    </row>
    <row r="106" spans="2:14" x14ac:dyDescent="0.2">
      <c r="B106" s="169" t="s">
        <v>301</v>
      </c>
      <c r="C106" s="170">
        <f>+'2.2.3.2.Inv-Ajus-Depr'!C108-'2.2.3.2.Inv-Ajus-Depr'!C329</f>
        <v>0</v>
      </c>
      <c r="D106" s="170">
        <f>+'2.2.3.2.Inv-Ajus-Depr'!D108-'2.2.3.2.Inv-Ajus-Depr'!D329+C106</f>
        <v>1036.1600000000001</v>
      </c>
      <c r="E106" s="170">
        <f>+'2.2.3.2.Inv-Ajus-Depr'!E108-'2.2.3.2.Inv-Ajus-Depr'!E329+D106</f>
        <v>690.77333333333343</v>
      </c>
      <c r="F106" s="170">
        <f>+'2.2.3.2.Inv-Ajus-Depr'!F108-'2.2.3.2.Inv-Ajus-Depr'!F329+E106</f>
        <v>345.38666666666677</v>
      </c>
      <c r="G106" s="170">
        <f>+'2.2.3.2.Inv-Ajus-Depr'!G108-'2.2.3.2.Inv-Ajus-Depr'!G329+F106</f>
        <v>0</v>
      </c>
      <c r="H106" s="170">
        <f>+'2.2.3.2.Inv-Ajus-Depr'!H108-'2.2.3.2.Inv-Ajus-Depr'!H329+F106</f>
        <v>0</v>
      </c>
      <c r="I106" s="170">
        <f>+'2.2.3.2.Inv-Ajus-Depr'!I108-'2.2.3.2.Inv-Ajus-Depr'!I329+F106</f>
        <v>0</v>
      </c>
      <c r="J106" s="170">
        <f>+'2.2.3.2.Inv-Ajus-Depr'!J108-'2.2.3.2.Inv-Ajus-Depr'!J329+H106</f>
        <v>0</v>
      </c>
      <c r="K106" s="170">
        <f>+'2.2.3.2.Inv-Ajus-Depr'!K108-'2.2.3.2.Inv-Ajus-Depr'!K329+H106</f>
        <v>0</v>
      </c>
      <c r="L106" s="170">
        <f>+'2.2.3.2.Inv-Ajus-Depr'!L108-'2.2.3.2.Inv-Ajus-Depr'!L329+K106</f>
        <v>0</v>
      </c>
      <c r="M106" s="170">
        <f>+'2.2.3.2.Inv-Ajus-Depr'!M108-'2.2.3.2.Inv-Ajus-Depr'!M329+L106</f>
        <v>0</v>
      </c>
      <c r="N106" s="184">
        <f>+'2.2.3.2.Inv-Ajus-Depr'!N108-'2.2.3.2.Inv-Ajus-Depr'!N329+M106</f>
        <v>0</v>
      </c>
    </row>
    <row r="107" spans="2:14" x14ac:dyDescent="0.2">
      <c r="B107" s="169" t="s">
        <v>302</v>
      </c>
      <c r="C107" s="170">
        <f>+'2.2.3.2.Inv-Ajus-Depr'!C109-'2.2.3.2.Inv-Ajus-Depr'!C330</f>
        <v>0</v>
      </c>
      <c r="D107" s="170">
        <f>+'2.2.3.2.Inv-Ajus-Depr'!D109-'2.2.3.2.Inv-Ajus-Depr'!D330+C107</f>
        <v>82321.449999999983</v>
      </c>
      <c r="E107" s="170">
        <f>+'2.2.3.2.Inv-Ajus-Depr'!E109-'2.2.3.2.Inv-Ajus-Depr'!E330+D107</f>
        <v>54880.96666666666</v>
      </c>
      <c r="F107" s="170">
        <f>+'2.2.3.2.Inv-Ajus-Depr'!F109-'2.2.3.2.Inv-Ajus-Depr'!F330+E107</f>
        <v>27440.483333333334</v>
      </c>
      <c r="G107" s="170">
        <f>+'2.2.3.2.Inv-Ajus-Depr'!G109-'2.2.3.2.Inv-Ajus-Depr'!G330+F107</f>
        <v>0</v>
      </c>
      <c r="H107" s="170">
        <f>+'2.2.3.2.Inv-Ajus-Depr'!H109-'2.2.3.2.Inv-Ajus-Depr'!H330+F107</f>
        <v>0</v>
      </c>
      <c r="I107" s="170">
        <f>+'2.2.3.2.Inv-Ajus-Depr'!I109-'2.2.3.2.Inv-Ajus-Depr'!I330+F107</f>
        <v>0</v>
      </c>
      <c r="J107" s="170">
        <f>+'2.2.3.2.Inv-Ajus-Depr'!J109-'2.2.3.2.Inv-Ajus-Depr'!J330+H107</f>
        <v>0</v>
      </c>
      <c r="K107" s="170">
        <f>+'2.2.3.2.Inv-Ajus-Depr'!K109-'2.2.3.2.Inv-Ajus-Depr'!K330+H107</f>
        <v>0</v>
      </c>
      <c r="L107" s="170">
        <f>+'2.2.3.2.Inv-Ajus-Depr'!L109-'2.2.3.2.Inv-Ajus-Depr'!L330+K107</f>
        <v>0</v>
      </c>
      <c r="M107" s="170">
        <f>+'2.2.3.2.Inv-Ajus-Depr'!M109-'2.2.3.2.Inv-Ajus-Depr'!M330+L107</f>
        <v>0</v>
      </c>
      <c r="N107" s="184">
        <f>+'2.2.3.2.Inv-Ajus-Depr'!N109-'2.2.3.2.Inv-Ajus-Depr'!N330+M107</f>
        <v>0</v>
      </c>
    </row>
    <row r="108" spans="2:14" x14ac:dyDescent="0.2">
      <c r="B108" s="169" t="s">
        <v>303</v>
      </c>
      <c r="C108" s="170">
        <f>+'2.2.3.2.Inv-Ajus-Depr'!C110-'2.2.3.2.Inv-Ajus-Depr'!C331</f>
        <v>0</v>
      </c>
      <c r="D108" s="170">
        <f>+'2.2.3.2.Inv-Ajus-Depr'!D110-'2.2.3.2.Inv-Ajus-Depr'!D331+C108</f>
        <v>3121</v>
      </c>
      <c r="E108" s="170">
        <f>+'2.2.3.2.Inv-Ajus-Depr'!E110-'2.2.3.2.Inv-Ajus-Depr'!E331+D108</f>
        <v>2675.1428571428573</v>
      </c>
      <c r="F108" s="170">
        <f>+'2.2.3.2.Inv-Ajus-Depr'!F110-'2.2.3.2.Inv-Ajus-Depr'!F331+E108</f>
        <v>2229.2857142857147</v>
      </c>
      <c r="G108" s="170">
        <f>+'2.2.3.2.Inv-Ajus-Depr'!G110-'2.2.3.2.Inv-Ajus-Depr'!G331+F108</f>
        <v>1783.4285714285718</v>
      </c>
      <c r="H108" s="170">
        <f>+'2.2.3.2.Inv-Ajus-Depr'!H110-'2.2.3.2.Inv-Ajus-Depr'!H331+F108</f>
        <v>1783.4285714285718</v>
      </c>
      <c r="I108" s="170">
        <f>+'2.2.3.2.Inv-Ajus-Depr'!I110-'2.2.3.2.Inv-Ajus-Depr'!I331+F108</f>
        <v>1783.4285714285718</v>
      </c>
      <c r="J108" s="170">
        <f>+'2.2.3.2.Inv-Ajus-Depr'!J110-'2.2.3.2.Inv-Ajus-Depr'!J331+H108</f>
        <v>1337.5714285714289</v>
      </c>
      <c r="K108" s="170">
        <f>+'2.2.3.2.Inv-Ajus-Depr'!K110-'2.2.3.2.Inv-Ajus-Depr'!K331+H108</f>
        <v>1337.5714285714289</v>
      </c>
      <c r="L108" s="170">
        <f>+'2.2.3.2.Inv-Ajus-Depr'!L110-'2.2.3.2.Inv-Ajus-Depr'!L331+K108</f>
        <v>891.71428571428601</v>
      </c>
      <c r="M108" s="170">
        <f>+'2.2.3.2.Inv-Ajus-Depr'!M110-'2.2.3.2.Inv-Ajus-Depr'!M331+L108</f>
        <v>445.85714285714317</v>
      </c>
      <c r="N108" s="184">
        <f>+'2.2.3.2.Inv-Ajus-Depr'!N110-'2.2.3.2.Inv-Ajus-Depr'!N331+M108</f>
        <v>0</v>
      </c>
    </row>
    <row r="109" spans="2:14" x14ac:dyDescent="0.2">
      <c r="B109" s="169" t="s">
        <v>304</v>
      </c>
      <c r="C109" s="170">
        <f>+'2.2.3.2.Inv-Ajus-Depr'!C111-'2.2.3.2.Inv-Ajus-Depr'!C332</f>
        <v>0</v>
      </c>
      <c r="D109" s="170">
        <f>+'2.2.3.2.Inv-Ajus-Depr'!D111-'2.2.3.2.Inv-Ajus-Depr'!D332+C109</f>
        <v>0</v>
      </c>
      <c r="E109" s="170">
        <f>+'2.2.3.2.Inv-Ajus-Depr'!E111-'2.2.3.2.Inv-Ajus-Depr'!E332+D109</f>
        <v>550200.05000000005</v>
      </c>
      <c r="F109" s="170">
        <f>+'2.2.3.2.Inv-Ajus-Depr'!F111-'2.2.3.2.Inv-Ajus-Depr'!F332+E109</f>
        <v>471600.04285714292</v>
      </c>
      <c r="G109" s="170">
        <f>+'2.2.3.2.Inv-Ajus-Depr'!G111-'2.2.3.2.Inv-Ajus-Depr'!G332+F109</f>
        <v>393000.0357142858</v>
      </c>
      <c r="H109" s="170">
        <f>+'2.2.3.2.Inv-Ajus-Depr'!H111-'2.2.3.2.Inv-Ajus-Depr'!H332+F109</f>
        <v>393000.0357142858</v>
      </c>
      <c r="I109" s="170">
        <f>+'2.2.3.2.Inv-Ajus-Depr'!I111-'2.2.3.2.Inv-Ajus-Depr'!I332+F109</f>
        <v>393000.0357142858</v>
      </c>
      <c r="J109" s="170">
        <f>+'2.2.3.2.Inv-Ajus-Depr'!J111-'2.2.3.2.Inv-Ajus-Depr'!J332+H109</f>
        <v>314400.02857142867</v>
      </c>
      <c r="K109" s="170">
        <f>+'2.2.3.2.Inv-Ajus-Depr'!K111-'2.2.3.2.Inv-Ajus-Depr'!K332+H109</f>
        <v>314400.02857142867</v>
      </c>
      <c r="L109" s="170">
        <f>+'2.2.3.2.Inv-Ajus-Depr'!L111-'2.2.3.2.Inv-Ajus-Depr'!L332+K109</f>
        <v>235800.02142857155</v>
      </c>
      <c r="M109" s="170">
        <f>+'2.2.3.2.Inv-Ajus-Depr'!M111-'2.2.3.2.Inv-Ajus-Depr'!M332+L109</f>
        <v>157200.01428571442</v>
      </c>
      <c r="N109" s="184">
        <f>+'2.2.3.2.Inv-Ajus-Depr'!N111-'2.2.3.2.Inv-Ajus-Depr'!N332+M109</f>
        <v>78600.007142857285</v>
      </c>
    </row>
    <row r="110" spans="2:14" x14ac:dyDescent="0.2">
      <c r="B110" s="169" t="s">
        <v>532</v>
      </c>
      <c r="C110" s="170">
        <f>+'2.2.3.2.Inv-Ajus-Depr'!C112-'2.2.3.2.Inv-Ajus-Depr'!C333</f>
        <v>0</v>
      </c>
      <c r="D110" s="170">
        <f>+'2.2.3.2.Inv-Ajus-Depr'!D112-'2.2.3.2.Inv-Ajus-Depr'!D333+C110</f>
        <v>0</v>
      </c>
      <c r="E110" s="170">
        <f>+'2.2.3.2.Inv-Ajus-Depr'!E112-'2.2.3.2.Inv-Ajus-Depr'!E333+D110</f>
        <v>211089.68</v>
      </c>
      <c r="F110" s="170">
        <f>+'2.2.3.2.Inv-Ajus-Depr'!F112-'2.2.3.2.Inv-Ajus-Depr'!F333+E110</f>
        <v>168871.74400000001</v>
      </c>
      <c r="G110" s="170">
        <f>+'2.2.3.2.Inv-Ajus-Depr'!G112-'2.2.3.2.Inv-Ajus-Depr'!G333+F110</f>
        <v>126653.808</v>
      </c>
      <c r="H110" s="170">
        <f>+'2.2.3.2.Inv-Ajus-Depr'!H112-'2.2.3.2.Inv-Ajus-Depr'!H333+F110</f>
        <v>126653.808</v>
      </c>
      <c r="I110" s="170">
        <f>+'2.2.3.2.Inv-Ajus-Depr'!I112-'2.2.3.2.Inv-Ajus-Depr'!I333+F110</f>
        <v>126653.808</v>
      </c>
      <c r="J110" s="170">
        <f>+'2.2.3.2.Inv-Ajus-Depr'!J112-'2.2.3.2.Inv-Ajus-Depr'!J333+H110</f>
        <v>84435.872000000003</v>
      </c>
      <c r="K110" s="170">
        <f>+'2.2.3.2.Inv-Ajus-Depr'!K112-'2.2.3.2.Inv-Ajus-Depr'!K333+H110</f>
        <v>84435.872000000003</v>
      </c>
      <c r="L110" s="170">
        <f>+'2.2.3.2.Inv-Ajus-Depr'!L112-'2.2.3.2.Inv-Ajus-Depr'!L333+K110</f>
        <v>42217.936000000002</v>
      </c>
      <c r="M110" s="170">
        <f>+'2.2.3.2.Inv-Ajus-Depr'!M112-'2.2.3.2.Inv-Ajus-Depr'!M333+L110</f>
        <v>0</v>
      </c>
      <c r="N110" s="184">
        <f>+'2.2.3.2.Inv-Ajus-Depr'!N112-'2.2.3.2.Inv-Ajus-Depr'!N333+M110</f>
        <v>0</v>
      </c>
    </row>
    <row r="111" spans="2:14" x14ac:dyDescent="0.2">
      <c r="B111" s="169" t="s">
        <v>533</v>
      </c>
      <c r="C111" s="170">
        <f>+'2.2.3.2.Inv-Ajus-Depr'!C113-'2.2.3.2.Inv-Ajus-Depr'!C334</f>
        <v>0</v>
      </c>
      <c r="D111" s="170">
        <f>+'2.2.3.2.Inv-Ajus-Depr'!D113-'2.2.3.2.Inv-Ajus-Depr'!D334+C111</f>
        <v>0</v>
      </c>
      <c r="E111" s="170">
        <f>+'2.2.3.2.Inv-Ajus-Depr'!E113-'2.2.3.2.Inv-Ajus-Depr'!E334+D111</f>
        <v>0</v>
      </c>
      <c r="F111" s="170">
        <f>+'2.2.3.2.Inv-Ajus-Depr'!F113-'2.2.3.2.Inv-Ajus-Depr'!F334+E111</f>
        <v>0</v>
      </c>
      <c r="G111" s="170">
        <f>+'2.2.3.2.Inv-Ajus-Depr'!G113-'2.2.3.2.Inv-Ajus-Depr'!G334+F111</f>
        <v>0</v>
      </c>
      <c r="H111" s="170">
        <f>+'2.2.3.2.Inv-Ajus-Depr'!H113-'2.2.3.2.Inv-Ajus-Depr'!H334+F111</f>
        <v>0</v>
      </c>
      <c r="I111" s="170">
        <f>+'2.2.3.2.Inv-Ajus-Depr'!I113-'2.2.3.2.Inv-Ajus-Depr'!I334+F111</f>
        <v>0</v>
      </c>
      <c r="J111" s="170">
        <f>+'2.2.3.2.Inv-Ajus-Depr'!J113-'2.2.3.2.Inv-Ajus-Depr'!J334+H111</f>
        <v>201632.08</v>
      </c>
      <c r="K111" s="170">
        <f>+'2.2.3.2.Inv-Ajus-Depr'!K113-'2.2.3.2.Inv-Ajus-Depr'!K334+H111</f>
        <v>201632.08</v>
      </c>
      <c r="L111" s="170">
        <f>+'2.2.3.2.Inv-Ajus-Depr'!L113-'2.2.3.2.Inv-Ajus-Depr'!L334+K111</f>
        <v>172827.49714285714</v>
      </c>
      <c r="M111" s="170">
        <f>+'2.2.3.2.Inv-Ajus-Depr'!M113-'2.2.3.2.Inv-Ajus-Depr'!M334+L111</f>
        <v>144022.9142857143</v>
      </c>
      <c r="N111" s="184">
        <f>+'2.2.3.2.Inv-Ajus-Depr'!N113-'2.2.3.2.Inv-Ajus-Depr'!N334+M111</f>
        <v>115218.33142857144</v>
      </c>
    </row>
    <row r="112" spans="2:14" x14ac:dyDescent="0.2">
      <c r="B112" s="169" t="s">
        <v>534</v>
      </c>
      <c r="C112" s="170">
        <f>+'2.2.3.2.Inv-Ajus-Depr'!C114-'2.2.3.2.Inv-Ajus-Depr'!C335</f>
        <v>0</v>
      </c>
      <c r="D112" s="170">
        <f>+'2.2.3.2.Inv-Ajus-Depr'!D114-'2.2.3.2.Inv-Ajus-Depr'!D335+C112</f>
        <v>0</v>
      </c>
      <c r="E112" s="170">
        <f>+'2.2.3.2.Inv-Ajus-Depr'!E114-'2.2.3.2.Inv-Ajus-Depr'!E335+D112</f>
        <v>101546.33</v>
      </c>
      <c r="F112" s="170">
        <f>+'2.2.3.2.Inv-Ajus-Depr'!F114-'2.2.3.2.Inv-Ajus-Depr'!F335+E112</f>
        <v>91391.697</v>
      </c>
      <c r="G112" s="170">
        <f>+'2.2.3.2.Inv-Ajus-Depr'!G114-'2.2.3.2.Inv-Ajus-Depr'!G335+F112</f>
        <v>81237.063999999998</v>
      </c>
      <c r="H112" s="170">
        <f>+'2.2.3.2.Inv-Ajus-Depr'!H114-'2.2.3.2.Inv-Ajus-Depr'!H335+F112</f>
        <v>81237.063999999998</v>
      </c>
      <c r="I112" s="170">
        <f>+'2.2.3.2.Inv-Ajus-Depr'!I114-'2.2.3.2.Inv-Ajus-Depr'!I335+F112</f>
        <v>81237.063999999998</v>
      </c>
      <c r="J112" s="170">
        <f>+'2.2.3.2.Inv-Ajus-Depr'!J114-'2.2.3.2.Inv-Ajus-Depr'!J335+H112</f>
        <v>71082.430999999997</v>
      </c>
      <c r="K112" s="170">
        <f>+'2.2.3.2.Inv-Ajus-Depr'!K114-'2.2.3.2.Inv-Ajus-Depr'!K335+H112</f>
        <v>71082.430999999997</v>
      </c>
      <c r="L112" s="170">
        <f>+'2.2.3.2.Inv-Ajus-Depr'!L114-'2.2.3.2.Inv-Ajus-Depr'!L335+K112</f>
        <v>60927.797999999995</v>
      </c>
      <c r="M112" s="170">
        <f>+'2.2.3.2.Inv-Ajus-Depr'!M114-'2.2.3.2.Inv-Ajus-Depr'!M335+L112</f>
        <v>50773.164999999994</v>
      </c>
      <c r="N112" s="184">
        <f>+'2.2.3.2.Inv-Ajus-Depr'!N114-'2.2.3.2.Inv-Ajus-Depr'!N335+M112</f>
        <v>40618.531999999992</v>
      </c>
    </row>
    <row r="113" spans="2:14" x14ac:dyDescent="0.2">
      <c r="B113" s="169" t="s">
        <v>534</v>
      </c>
      <c r="C113" s="170">
        <f>+'2.2.3.2.Inv-Ajus-Depr'!C115-'2.2.3.2.Inv-Ajus-Depr'!C336</f>
        <v>0</v>
      </c>
      <c r="D113" s="170">
        <f>+'2.2.3.2.Inv-Ajus-Depr'!D115-'2.2.3.2.Inv-Ajus-Depr'!D336+C113</f>
        <v>0</v>
      </c>
      <c r="E113" s="170">
        <f>+'2.2.3.2.Inv-Ajus-Depr'!E115-'2.2.3.2.Inv-Ajus-Depr'!E336+D113</f>
        <v>0</v>
      </c>
      <c r="F113" s="170">
        <f>+'2.2.3.2.Inv-Ajus-Depr'!F115-'2.2.3.2.Inv-Ajus-Depr'!F336+E113</f>
        <v>60985.67</v>
      </c>
      <c r="G113" s="170">
        <f>+'2.2.3.2.Inv-Ajus-Depr'!G115-'2.2.3.2.Inv-Ajus-Depr'!G336+F113</f>
        <v>54887.102999999996</v>
      </c>
      <c r="H113" s="170">
        <f>+'2.2.3.2.Inv-Ajus-Depr'!H115-'2.2.3.2.Inv-Ajus-Depr'!H336+F113</f>
        <v>54887.102999999996</v>
      </c>
      <c r="I113" s="170">
        <f>+'2.2.3.2.Inv-Ajus-Depr'!I115-'2.2.3.2.Inv-Ajus-Depr'!I336+F113</f>
        <v>54887.102999999996</v>
      </c>
      <c r="J113" s="170">
        <f>+'2.2.3.2.Inv-Ajus-Depr'!J115-'2.2.3.2.Inv-Ajus-Depr'!J336+H113</f>
        <v>48788.535999999993</v>
      </c>
      <c r="K113" s="170">
        <f>+'2.2.3.2.Inv-Ajus-Depr'!K115-'2.2.3.2.Inv-Ajus-Depr'!K336+H113</f>
        <v>48788.535999999993</v>
      </c>
      <c r="L113" s="170">
        <f>+'2.2.3.2.Inv-Ajus-Depr'!L115-'2.2.3.2.Inv-Ajus-Depr'!L336+K113</f>
        <v>42689.96899999999</v>
      </c>
      <c r="M113" s="170">
        <f>+'2.2.3.2.Inv-Ajus-Depr'!M115-'2.2.3.2.Inv-Ajus-Depr'!M336+L113</f>
        <v>36591.401999999987</v>
      </c>
      <c r="N113" s="184">
        <f>+'2.2.3.2.Inv-Ajus-Depr'!N115-'2.2.3.2.Inv-Ajus-Depr'!N336+M113</f>
        <v>30492.834999999988</v>
      </c>
    </row>
    <row r="114" spans="2:14" x14ac:dyDescent="0.2">
      <c r="B114" s="169" t="s">
        <v>305</v>
      </c>
      <c r="C114" s="170">
        <f>+'2.2.3.2.Inv-Ajus-Depr'!C116-'2.2.3.2.Inv-Ajus-Depr'!C337</f>
        <v>0</v>
      </c>
      <c r="D114" s="170">
        <f>+'2.2.3.2.Inv-Ajus-Depr'!D116-'2.2.3.2.Inv-Ajus-Depr'!D337+C114</f>
        <v>0</v>
      </c>
      <c r="E114" s="170">
        <f>+'2.2.3.2.Inv-Ajus-Depr'!E116-'2.2.3.2.Inv-Ajus-Depr'!E337+D114</f>
        <v>0</v>
      </c>
      <c r="F114" s="170">
        <f>+'2.2.3.2.Inv-Ajus-Depr'!F116-'2.2.3.2.Inv-Ajus-Depr'!F337+E114</f>
        <v>199940.14</v>
      </c>
      <c r="G114" s="170">
        <f>+'2.2.3.2.Inv-Ajus-Depr'!G116-'2.2.3.2.Inv-Ajus-Depr'!G337+F114</f>
        <v>171377.26285714286</v>
      </c>
      <c r="H114" s="170">
        <f>+'2.2.3.2.Inv-Ajus-Depr'!H116-'2.2.3.2.Inv-Ajus-Depr'!H337+F114</f>
        <v>171377.26285714286</v>
      </c>
      <c r="I114" s="170">
        <f>+'2.2.3.2.Inv-Ajus-Depr'!I116-'2.2.3.2.Inv-Ajus-Depr'!I337+F114</f>
        <v>171377.26285714286</v>
      </c>
      <c r="J114" s="170">
        <f>+'2.2.3.2.Inv-Ajus-Depr'!J116-'2.2.3.2.Inv-Ajus-Depr'!J337+H114</f>
        <v>161714.38571428572</v>
      </c>
      <c r="K114" s="170">
        <f>+'2.2.3.2.Inv-Ajus-Depr'!K116-'2.2.3.2.Inv-Ajus-Depr'!K337+H114</f>
        <v>161714.38571428572</v>
      </c>
      <c r="L114" s="170">
        <f>+'2.2.3.2.Inv-Ajus-Depr'!L116-'2.2.3.2.Inv-Ajus-Depr'!L337+K114</f>
        <v>130451.50857142857</v>
      </c>
      <c r="M114" s="170">
        <f>+'2.2.3.2.Inv-Ajus-Depr'!M116-'2.2.3.2.Inv-Ajus-Depr'!M337+L114</f>
        <v>99188.631428571418</v>
      </c>
      <c r="N114" s="184">
        <f>+'2.2.3.2.Inv-Ajus-Depr'!N116-'2.2.3.2.Inv-Ajus-Depr'!N337+M114</f>
        <v>67925.754285714269</v>
      </c>
    </row>
    <row r="115" spans="2:14" x14ac:dyDescent="0.2">
      <c r="B115" s="169" t="s">
        <v>306</v>
      </c>
      <c r="C115" s="170">
        <f>+'2.2.3.2.Inv-Ajus-Depr'!C117-'2.2.3.2.Inv-Ajus-Depr'!C338</f>
        <v>0</v>
      </c>
      <c r="D115" s="170">
        <f>+'2.2.3.2.Inv-Ajus-Depr'!D117-'2.2.3.2.Inv-Ajus-Depr'!D338+C115</f>
        <v>0</v>
      </c>
      <c r="E115" s="170">
        <f>+'2.2.3.2.Inv-Ajus-Depr'!E117-'2.2.3.2.Inv-Ajus-Depr'!E338+D115</f>
        <v>0</v>
      </c>
      <c r="F115" s="170">
        <f>+'2.2.3.2.Inv-Ajus-Depr'!F117-'2.2.3.2.Inv-Ajus-Depr'!F338+E115</f>
        <v>167676.69</v>
      </c>
      <c r="G115" s="170">
        <f>+'2.2.3.2.Inv-Ajus-Depr'!G117-'2.2.3.2.Inv-Ajus-Depr'!G338+F115</f>
        <v>143722.87714285715</v>
      </c>
      <c r="H115" s="170">
        <f>+'2.2.3.2.Inv-Ajus-Depr'!H117-'2.2.3.2.Inv-Ajus-Depr'!H338+F115</f>
        <v>143722.87714285715</v>
      </c>
      <c r="I115" s="170">
        <f>+'2.2.3.2.Inv-Ajus-Depr'!I117-'2.2.3.2.Inv-Ajus-Depr'!I338+F115</f>
        <v>143722.87714285715</v>
      </c>
      <c r="J115" s="170">
        <f>+'2.2.3.2.Inv-Ajus-Depr'!J117-'2.2.3.2.Inv-Ajus-Depr'!J338+H115</f>
        <v>119769.0642857143</v>
      </c>
      <c r="K115" s="170">
        <f>+'2.2.3.2.Inv-Ajus-Depr'!K117-'2.2.3.2.Inv-Ajus-Depr'!K338+H115</f>
        <v>119769.0642857143</v>
      </c>
      <c r="L115" s="170">
        <f>+'2.2.3.2.Inv-Ajus-Depr'!L117-'2.2.3.2.Inv-Ajus-Depr'!L338+K115</f>
        <v>95815.251428571442</v>
      </c>
      <c r="M115" s="170">
        <f>+'2.2.3.2.Inv-Ajus-Depr'!M117-'2.2.3.2.Inv-Ajus-Depr'!M338+L115</f>
        <v>71861.438571428589</v>
      </c>
      <c r="N115" s="184">
        <f>+'2.2.3.2.Inv-Ajus-Depr'!N117-'2.2.3.2.Inv-Ajus-Depr'!N338+M115</f>
        <v>47907.625714285736</v>
      </c>
    </row>
    <row r="116" spans="2:14" x14ac:dyDescent="0.2">
      <c r="B116" s="169" t="s">
        <v>307</v>
      </c>
      <c r="C116" s="170">
        <f>+'2.2.3.2.Inv-Ajus-Depr'!C118-'2.2.3.2.Inv-Ajus-Depr'!C339</f>
        <v>0</v>
      </c>
      <c r="D116" s="170">
        <f>+'2.2.3.2.Inv-Ajus-Depr'!D118-'2.2.3.2.Inv-Ajus-Depr'!D339+C116</f>
        <v>0</v>
      </c>
      <c r="E116" s="170">
        <f>+'2.2.3.2.Inv-Ajus-Depr'!E118-'2.2.3.2.Inv-Ajus-Depr'!E339+D116</f>
        <v>0</v>
      </c>
      <c r="F116" s="170">
        <f>+'2.2.3.2.Inv-Ajus-Depr'!F118-'2.2.3.2.Inv-Ajus-Depr'!F339+E116</f>
        <v>0</v>
      </c>
      <c r="G116" s="170">
        <f>+'2.2.3.2.Inv-Ajus-Depr'!G118-'2.2.3.2.Inv-Ajus-Depr'!G339+F116</f>
        <v>0</v>
      </c>
      <c r="H116" s="170">
        <f>+'2.2.3.2.Inv-Ajus-Depr'!H118-'2.2.3.2.Inv-Ajus-Depr'!H339+F116</f>
        <v>0</v>
      </c>
      <c r="I116" s="170">
        <f>+'2.2.3.2.Inv-Ajus-Depr'!I118-'2.2.3.2.Inv-Ajus-Depr'!I339+F116</f>
        <v>0</v>
      </c>
      <c r="J116" s="170">
        <f>+'2.2.3.2.Inv-Ajus-Depr'!J118-'2.2.3.2.Inv-Ajus-Depr'!J339+H116</f>
        <v>20990.14</v>
      </c>
      <c r="K116" s="170">
        <f>+'2.2.3.2.Inv-Ajus-Depr'!K118-'2.2.3.2.Inv-Ajus-Depr'!K339+H116</f>
        <v>20990.14</v>
      </c>
      <c r="L116" s="170">
        <f>+'2.2.3.2.Inv-Ajus-Depr'!L118-'2.2.3.2.Inv-Ajus-Depr'!L339+K116</f>
        <v>17991.548571428571</v>
      </c>
      <c r="M116" s="170">
        <f>+'2.2.3.2.Inv-Ajus-Depr'!M118-'2.2.3.2.Inv-Ajus-Depr'!M339+L116</f>
        <v>14992.957142857143</v>
      </c>
      <c r="N116" s="184">
        <f>+'2.2.3.2.Inv-Ajus-Depr'!N118-'2.2.3.2.Inv-Ajus-Depr'!N339+M116</f>
        <v>11994.365714285716</v>
      </c>
    </row>
    <row r="117" spans="2:14" x14ac:dyDescent="0.2">
      <c r="B117" s="169" t="s">
        <v>308</v>
      </c>
      <c r="C117" s="170">
        <f>+'2.2.3.2.Inv-Ajus-Depr'!C119-'2.2.3.2.Inv-Ajus-Depr'!C340</f>
        <v>0</v>
      </c>
      <c r="D117" s="170">
        <f>+'2.2.3.2.Inv-Ajus-Depr'!D119-'2.2.3.2.Inv-Ajus-Depr'!D340+C117</f>
        <v>0</v>
      </c>
      <c r="E117" s="170">
        <f>+'2.2.3.2.Inv-Ajus-Depr'!E119-'2.2.3.2.Inv-Ajus-Depr'!E340+D117</f>
        <v>0</v>
      </c>
      <c r="F117" s="170">
        <f>+'2.2.3.2.Inv-Ajus-Depr'!F119-'2.2.3.2.Inv-Ajus-Depr'!F340+E117</f>
        <v>0</v>
      </c>
      <c r="G117" s="170">
        <f>+'2.2.3.2.Inv-Ajus-Depr'!G119-'2.2.3.2.Inv-Ajus-Depr'!G340+F117</f>
        <v>0</v>
      </c>
      <c r="H117" s="170">
        <f>+'2.2.3.2.Inv-Ajus-Depr'!H119-'2.2.3.2.Inv-Ajus-Depr'!H340+F117</f>
        <v>0</v>
      </c>
      <c r="I117" s="170">
        <f>+'2.2.3.2.Inv-Ajus-Depr'!I119-'2.2.3.2.Inv-Ajus-Depr'!I340+F117</f>
        <v>0</v>
      </c>
      <c r="J117" s="170">
        <f>+'2.2.3.2.Inv-Ajus-Depr'!J119-'2.2.3.2.Inv-Ajus-Depr'!J340+H117</f>
        <v>23122.080000000002</v>
      </c>
      <c r="K117" s="170">
        <f>+'2.2.3.2.Inv-Ajus-Depr'!K119-'2.2.3.2.Inv-Ajus-Depr'!K340+H117</f>
        <v>23122.080000000002</v>
      </c>
      <c r="L117" s="170">
        <f>+'2.2.3.2.Inv-Ajus-Depr'!L119-'2.2.3.2.Inv-Ajus-Depr'!L340+K117</f>
        <v>17341.560000000001</v>
      </c>
      <c r="M117" s="170">
        <f>+'2.2.3.2.Inv-Ajus-Depr'!M119-'2.2.3.2.Inv-Ajus-Depr'!M340+L117</f>
        <v>11561.04</v>
      </c>
      <c r="N117" s="184">
        <f>+'2.2.3.2.Inv-Ajus-Depr'!N119-'2.2.3.2.Inv-Ajus-Depr'!N340+M117</f>
        <v>5780.52</v>
      </c>
    </row>
    <row r="118" spans="2:14" x14ac:dyDescent="0.2">
      <c r="B118" s="169" t="s">
        <v>309</v>
      </c>
      <c r="C118" s="170">
        <f>+'2.2.3.2.Inv-Ajus-Depr'!C120-'2.2.3.2.Inv-Ajus-Depr'!C341</f>
        <v>0</v>
      </c>
      <c r="D118" s="170">
        <f>+'2.2.3.2.Inv-Ajus-Depr'!D120-'2.2.3.2.Inv-Ajus-Depr'!D341+C118</f>
        <v>0</v>
      </c>
      <c r="E118" s="170">
        <f>+'2.2.3.2.Inv-Ajus-Depr'!E120-'2.2.3.2.Inv-Ajus-Depr'!E341+D118</f>
        <v>0</v>
      </c>
      <c r="F118" s="170">
        <f>+'2.2.3.2.Inv-Ajus-Depr'!F120-'2.2.3.2.Inv-Ajus-Depr'!F341+E118</f>
        <v>0</v>
      </c>
      <c r="G118" s="170">
        <f>+'2.2.3.2.Inv-Ajus-Depr'!G120-'2.2.3.2.Inv-Ajus-Depr'!G341+F118</f>
        <v>0</v>
      </c>
      <c r="H118" s="170">
        <f>+'2.2.3.2.Inv-Ajus-Depr'!H120-'2.2.3.2.Inv-Ajus-Depr'!H341+F118</f>
        <v>0</v>
      </c>
      <c r="I118" s="170">
        <f>+'2.2.3.2.Inv-Ajus-Depr'!I120-'2.2.3.2.Inv-Ajus-Depr'!I341+F118</f>
        <v>0</v>
      </c>
      <c r="J118" s="170">
        <f>+'2.2.3.2.Inv-Ajus-Depr'!J120-'2.2.3.2.Inv-Ajus-Depr'!J341+H118</f>
        <v>100692.7</v>
      </c>
      <c r="K118" s="170">
        <f>+'2.2.3.2.Inv-Ajus-Depr'!K120-'2.2.3.2.Inv-Ajus-Depr'!K341+H118</f>
        <v>100692.7</v>
      </c>
      <c r="L118" s="170">
        <f>+'2.2.3.2.Inv-Ajus-Depr'!L120-'2.2.3.2.Inv-Ajus-Depr'!L341+K118</f>
        <v>75519.524999999994</v>
      </c>
      <c r="M118" s="170">
        <f>+'2.2.3.2.Inv-Ajus-Depr'!M120-'2.2.3.2.Inv-Ajus-Depr'!M341+L118</f>
        <v>50346.349999999991</v>
      </c>
      <c r="N118" s="184">
        <f>+'2.2.3.2.Inv-Ajus-Depr'!N120-'2.2.3.2.Inv-Ajus-Depr'!N341+M118</f>
        <v>25173.174999999992</v>
      </c>
    </row>
    <row r="119" spans="2:14" x14ac:dyDescent="0.2">
      <c r="B119" s="169" t="s">
        <v>485</v>
      </c>
      <c r="C119" s="170">
        <f>+'2.2.3.2.Inv-Ajus-Depr'!C121-'2.2.3.2.Inv-Ajus-Depr'!C342</f>
        <v>0</v>
      </c>
      <c r="D119" s="170">
        <f>+'2.2.3.2.Inv-Ajus-Depr'!D121-'2.2.3.2.Inv-Ajus-Depr'!D342+C119</f>
        <v>0</v>
      </c>
      <c r="E119" s="170">
        <f>+'2.2.3.2.Inv-Ajus-Depr'!E121-'2.2.3.2.Inv-Ajus-Depr'!E342+D119</f>
        <v>0</v>
      </c>
      <c r="F119" s="170">
        <f>+'2.2.3.2.Inv-Ajus-Depr'!F121-'2.2.3.2.Inv-Ajus-Depr'!F342+E119</f>
        <v>0</v>
      </c>
      <c r="G119" s="170">
        <f>+'2.2.3.2.Inv-Ajus-Depr'!G121-'2.2.3.2.Inv-Ajus-Depr'!G342+F119</f>
        <v>0</v>
      </c>
      <c r="H119" s="170">
        <f>+'2.2.3.2.Inv-Ajus-Depr'!H121-'2.2.3.2.Inv-Ajus-Depr'!H342+F119</f>
        <v>0</v>
      </c>
      <c r="I119" s="170">
        <f>+'2.2.3.2.Inv-Ajus-Depr'!I121-'2.2.3.2.Inv-Ajus-Depr'!I342+F119</f>
        <v>0</v>
      </c>
      <c r="J119" s="170">
        <f>+'2.2.3.2.Inv-Ajus-Depr'!J121-'2.2.3.2.Inv-Ajus-Depr'!J342+H119</f>
        <v>25066.639999999999</v>
      </c>
      <c r="K119" s="170">
        <f>+'2.2.3.2.Inv-Ajus-Depr'!K121-'2.2.3.2.Inv-Ajus-Depr'!K342+H119</f>
        <v>25066.639999999999</v>
      </c>
      <c r="L119" s="170">
        <f>+'2.2.3.2.Inv-Ajus-Depr'!L121-'2.2.3.2.Inv-Ajus-Depr'!L342+K119</f>
        <v>21485.69142857143</v>
      </c>
      <c r="M119" s="170">
        <f>+'2.2.3.2.Inv-Ajus-Depr'!M121-'2.2.3.2.Inv-Ajus-Depr'!M342+L119</f>
        <v>17904.742857142861</v>
      </c>
      <c r="N119" s="184">
        <f>+'2.2.3.2.Inv-Ajus-Depr'!N121-'2.2.3.2.Inv-Ajus-Depr'!N342+M119</f>
        <v>14323.79428571429</v>
      </c>
    </row>
    <row r="120" spans="2:14" x14ac:dyDescent="0.2">
      <c r="B120" s="169" t="s">
        <v>486</v>
      </c>
      <c r="C120" s="170">
        <f>+'2.2.3.2.Inv-Ajus-Depr'!C122-'2.2.3.2.Inv-Ajus-Depr'!C343</f>
        <v>0</v>
      </c>
      <c r="D120" s="170">
        <f>+'2.2.3.2.Inv-Ajus-Depr'!D122-'2.2.3.2.Inv-Ajus-Depr'!D343+C120</f>
        <v>0</v>
      </c>
      <c r="E120" s="170">
        <f>+'2.2.3.2.Inv-Ajus-Depr'!E122-'2.2.3.2.Inv-Ajus-Depr'!E343+D120</f>
        <v>0</v>
      </c>
      <c r="F120" s="170">
        <f>+'2.2.3.2.Inv-Ajus-Depr'!F122-'2.2.3.2.Inv-Ajus-Depr'!F343+E120</f>
        <v>0</v>
      </c>
      <c r="G120" s="170">
        <f>+'2.2.3.2.Inv-Ajus-Depr'!G122-'2.2.3.2.Inv-Ajus-Depr'!G343+F120</f>
        <v>0</v>
      </c>
      <c r="H120" s="170">
        <f>+'2.2.3.2.Inv-Ajus-Depr'!H122-'2.2.3.2.Inv-Ajus-Depr'!H343+F120</f>
        <v>0</v>
      </c>
      <c r="I120" s="170">
        <f>+'2.2.3.2.Inv-Ajus-Depr'!I122-'2.2.3.2.Inv-Ajus-Depr'!I343+F120</f>
        <v>0</v>
      </c>
      <c r="J120" s="170">
        <f>+'2.2.3.2.Inv-Ajus-Depr'!J122-'2.2.3.2.Inv-Ajus-Depr'!J343+H120</f>
        <v>0</v>
      </c>
      <c r="K120" s="170">
        <f>+'2.2.3.2.Inv-Ajus-Depr'!K122-'2.2.3.2.Inv-Ajus-Depr'!K343+H120</f>
        <v>0</v>
      </c>
      <c r="L120" s="170">
        <f>+'2.2.3.2.Inv-Ajus-Depr'!L122-'2.2.3.2.Inv-Ajus-Depr'!L343+K120</f>
        <v>50005.35</v>
      </c>
      <c r="M120" s="170">
        <f>+'2.2.3.2.Inv-Ajus-Depr'!M122-'2.2.3.2.Inv-Ajus-Depr'!M343+L120</f>
        <v>42861.728571428568</v>
      </c>
      <c r="N120" s="184">
        <f>+'2.2.3.2.Inv-Ajus-Depr'!N122-'2.2.3.2.Inv-Ajus-Depr'!N343+M120</f>
        <v>35718.107142857138</v>
      </c>
    </row>
    <row r="121" spans="2:14" x14ac:dyDescent="0.2">
      <c r="B121" s="169" t="s">
        <v>310</v>
      </c>
      <c r="C121" s="170">
        <f>+'2.2.3.2.Inv-Ajus-Depr'!C123-'2.2.3.2.Inv-Ajus-Depr'!C344</f>
        <v>0</v>
      </c>
      <c r="D121" s="170">
        <f>+'2.2.3.2.Inv-Ajus-Depr'!D123-'2.2.3.2.Inv-Ajus-Depr'!D344+C121</f>
        <v>0</v>
      </c>
      <c r="E121" s="170">
        <f>+'2.2.3.2.Inv-Ajus-Depr'!E123-'2.2.3.2.Inv-Ajus-Depr'!E344+D121</f>
        <v>0</v>
      </c>
      <c r="F121" s="170">
        <f>+'2.2.3.2.Inv-Ajus-Depr'!F123-'2.2.3.2.Inv-Ajus-Depr'!F344+E121</f>
        <v>0</v>
      </c>
      <c r="G121" s="170">
        <f>+'2.2.3.2.Inv-Ajus-Depr'!G123-'2.2.3.2.Inv-Ajus-Depr'!G344+F121</f>
        <v>0</v>
      </c>
      <c r="H121" s="170">
        <f>+'2.2.3.2.Inv-Ajus-Depr'!H123-'2.2.3.2.Inv-Ajus-Depr'!H344+F121</f>
        <v>0</v>
      </c>
      <c r="I121" s="170">
        <f>+'2.2.3.2.Inv-Ajus-Depr'!I123-'2.2.3.2.Inv-Ajus-Depr'!I344+F121</f>
        <v>0</v>
      </c>
      <c r="J121" s="170">
        <f>+'2.2.3.2.Inv-Ajus-Depr'!J123-'2.2.3.2.Inv-Ajus-Depr'!J344+H121</f>
        <v>0</v>
      </c>
      <c r="K121" s="170">
        <f>+'2.2.3.2.Inv-Ajus-Depr'!K123-'2.2.3.2.Inv-Ajus-Depr'!K344+H121</f>
        <v>0</v>
      </c>
      <c r="L121" s="170">
        <f>+'2.2.3.2.Inv-Ajus-Depr'!L123-'2.2.3.2.Inv-Ajus-Depr'!L344+K121</f>
        <v>0</v>
      </c>
      <c r="M121" s="170">
        <f>+'2.2.3.2.Inv-Ajus-Depr'!M123-'2.2.3.2.Inv-Ajus-Depr'!M344+L121</f>
        <v>0</v>
      </c>
      <c r="N121" s="184">
        <f>+'2.2.3.2.Inv-Ajus-Depr'!N123-'2.2.3.2.Inv-Ajus-Depr'!N344+M121</f>
        <v>61469.72</v>
      </c>
    </row>
    <row r="122" spans="2:14" x14ac:dyDescent="0.2">
      <c r="B122" s="173" t="s">
        <v>311</v>
      </c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84"/>
    </row>
    <row r="123" spans="2:14" x14ac:dyDescent="0.2">
      <c r="B123" s="31" t="s">
        <v>312</v>
      </c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239"/>
    </row>
    <row r="124" spans="2:14" x14ac:dyDescent="0.2">
      <c r="B124" s="172" t="s">
        <v>313</v>
      </c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84"/>
    </row>
    <row r="125" spans="2:14" x14ac:dyDescent="0.2">
      <c r="B125" s="225" t="s">
        <v>314</v>
      </c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84"/>
    </row>
    <row r="126" spans="2:14" x14ac:dyDescent="0.2">
      <c r="B126" s="227" t="s">
        <v>315</v>
      </c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84"/>
    </row>
    <row r="127" spans="2:14" x14ac:dyDescent="0.2">
      <c r="B127" s="228" t="s">
        <v>396</v>
      </c>
      <c r="C127" s="170">
        <f>+'2.2.3.2.Inv-Ajus-Depr'!C129-'2.2.3.2.Inv-Ajus-Depr'!C350</f>
        <v>0</v>
      </c>
      <c r="D127" s="170">
        <f>+'2.2.3.2.Inv-Ajus-Depr'!D129-'2.2.3.2.Inv-Ajus-Depr'!D350+C127</f>
        <v>0</v>
      </c>
      <c r="E127" s="170">
        <f>+'2.2.3.2.Inv-Ajus-Depr'!E129-'2.2.3.2.Inv-Ajus-Depr'!E350+D127</f>
        <v>0</v>
      </c>
      <c r="F127" s="170">
        <f>+'2.2.3.2.Inv-Ajus-Depr'!F129-'2.2.3.2.Inv-Ajus-Depr'!F350+E127</f>
        <v>0</v>
      </c>
      <c r="G127" s="170">
        <f>+'2.2.3.2.Inv-Ajus-Depr'!G129-'2.2.3.2.Inv-Ajus-Depr'!G350+F127</f>
        <v>0</v>
      </c>
      <c r="H127" s="184">
        <f>+'2.2.3.2.Inv-Ajus-Depr'!H129-'2.2.3.2.Inv-Ajus-Depr'!H350+F127</f>
        <v>45088507.57</v>
      </c>
      <c r="I127" s="184">
        <f>+'2.2.3.2.Inv-Ajus-Depr'!I129-'2.2.3.2.Inv-Ajus-Depr'!I350+F127</f>
        <v>83664219.009000003</v>
      </c>
      <c r="J127" s="184">
        <f>+'2.2.3.2.Inv-Ajus-Depr'!J129-'2.2.3.2.Inv-Ajus-Depr'!J350+H127</f>
        <v>81930045.640923083</v>
      </c>
      <c r="K127" s="170">
        <f>+'2.2.3.2.Inv-Ajus-Depr'!K129-'2.2.3.2.Inv-Ajus-Depr'!K350+H127</f>
        <v>81930045.640923083</v>
      </c>
      <c r="L127" s="170">
        <f>+'2.2.3.2.Inv-Ajus-Depr'!L129-'2.2.3.2.Inv-Ajus-Depr'!L350+K127</f>
        <v>78712191.063653857</v>
      </c>
      <c r="M127" s="170">
        <f>+'2.2.3.2.Inv-Ajus-Depr'!M129-'2.2.3.2.Inv-Ajus-Depr'!M350+L127</f>
        <v>75494336.48638463</v>
      </c>
      <c r="N127" s="184">
        <f>+'2.2.3.2.Inv-Ajus-Depr'!N129-'2.2.3.2.Inv-Ajus-Depr'!N350+M127</f>
        <v>72276481.909115404</v>
      </c>
    </row>
    <row r="128" spans="2:14" x14ac:dyDescent="0.2">
      <c r="B128" s="228" t="s">
        <v>397</v>
      </c>
      <c r="C128" s="170">
        <f>+'2.2.3.2.Inv-Ajus-Depr'!C130-'2.2.3.2.Inv-Ajus-Depr'!C351</f>
        <v>0</v>
      </c>
      <c r="D128" s="170">
        <f>+'2.2.3.2.Inv-Ajus-Depr'!D130-'2.2.3.2.Inv-Ajus-Depr'!D351+C128</f>
        <v>0</v>
      </c>
      <c r="E128" s="170">
        <f>+'2.2.3.2.Inv-Ajus-Depr'!E130-'2.2.3.2.Inv-Ajus-Depr'!E351+D128</f>
        <v>0</v>
      </c>
      <c r="F128" s="170">
        <f>+'2.2.3.2.Inv-Ajus-Depr'!F130-'2.2.3.2.Inv-Ajus-Depr'!F351+E128</f>
        <v>0</v>
      </c>
      <c r="G128" s="170">
        <f>+'2.2.3.2.Inv-Ajus-Depr'!G130-'2.2.3.2.Inv-Ajus-Depr'!G351+F128</f>
        <v>0</v>
      </c>
      <c r="H128" s="170">
        <f>+'2.2.3.2.Inv-Ajus-Depr'!H130-'2.2.3.2.Inv-Ajus-Depr'!H351+F128</f>
        <v>5862073.25</v>
      </c>
      <c r="I128" s="170">
        <f>+'2.2.3.2.Inv-Ajus-Depr'!I130-'2.2.3.2.Inv-Ajus-Depr'!I351+F128</f>
        <v>5862073.25</v>
      </c>
      <c r="J128" s="170">
        <f>+'2.2.3.2.Inv-Ajus-Depr'!J130-'2.2.3.2.Inv-Ajus-Depr'!J351+H128</f>
        <v>5636608.894230769</v>
      </c>
      <c r="K128" s="170">
        <f>+'2.2.3.2.Inv-Ajus-Depr'!K130-'2.2.3.2.Inv-Ajus-Depr'!K351+H128</f>
        <v>5636608.894230769</v>
      </c>
      <c r="L128" s="170">
        <f>+'2.2.3.2.Inv-Ajus-Depr'!L130-'2.2.3.2.Inv-Ajus-Depr'!L351+K128</f>
        <v>5411144.538461538</v>
      </c>
      <c r="M128" s="170">
        <f>+'2.2.3.2.Inv-Ajus-Depr'!M130-'2.2.3.2.Inv-Ajus-Depr'!M351+L128</f>
        <v>5185680.182692307</v>
      </c>
      <c r="N128" s="184">
        <f>+'2.2.3.2.Inv-Ajus-Depr'!N130-'2.2.3.2.Inv-Ajus-Depr'!N351+M128</f>
        <v>4960215.8269230761</v>
      </c>
    </row>
    <row r="129" spans="2:14" x14ac:dyDescent="0.2">
      <c r="B129" s="228" t="s">
        <v>398</v>
      </c>
      <c r="C129" s="170">
        <f>+'2.2.3.2.Inv-Ajus-Depr'!C131-'2.2.3.2.Inv-Ajus-Depr'!C352</f>
        <v>0</v>
      </c>
      <c r="D129" s="170">
        <f>+'2.2.3.2.Inv-Ajus-Depr'!D131-'2.2.3.2.Inv-Ajus-Depr'!D352+C129</f>
        <v>0</v>
      </c>
      <c r="E129" s="170">
        <f>+'2.2.3.2.Inv-Ajus-Depr'!E131-'2.2.3.2.Inv-Ajus-Depr'!E352+D129</f>
        <v>0</v>
      </c>
      <c r="F129" s="170">
        <f>+'2.2.3.2.Inv-Ajus-Depr'!F131-'2.2.3.2.Inv-Ajus-Depr'!F352+E129</f>
        <v>0</v>
      </c>
      <c r="G129" s="170">
        <f>+'2.2.3.2.Inv-Ajus-Depr'!G131-'2.2.3.2.Inv-Ajus-Depr'!G352+F129</f>
        <v>0</v>
      </c>
      <c r="H129" s="170">
        <f>+'2.2.3.2.Inv-Ajus-Depr'!H131-'2.2.3.2.Inv-Ajus-Depr'!H352+F129</f>
        <v>2745510.86</v>
      </c>
      <c r="I129" s="170">
        <f>+'2.2.3.2.Inv-Ajus-Depr'!I131-'2.2.3.2.Inv-Ajus-Depr'!I352+F129</f>
        <v>2745510.86</v>
      </c>
      <c r="J129" s="170">
        <f>+'2.2.3.2.Inv-Ajus-Depr'!J131-'2.2.3.2.Inv-Ajus-Depr'!J352+H129</f>
        <v>2639914.2884615385</v>
      </c>
      <c r="K129" s="170">
        <f>+'2.2.3.2.Inv-Ajus-Depr'!K131-'2.2.3.2.Inv-Ajus-Depr'!K352+H129</f>
        <v>2639914.2884615385</v>
      </c>
      <c r="L129" s="170">
        <f>+'2.2.3.2.Inv-Ajus-Depr'!L131-'2.2.3.2.Inv-Ajus-Depr'!L352+K129</f>
        <v>2534317.7169230771</v>
      </c>
      <c r="M129" s="170">
        <f>+'2.2.3.2.Inv-Ajus-Depr'!M131-'2.2.3.2.Inv-Ajus-Depr'!M352+L129</f>
        <v>2428721.1453846158</v>
      </c>
      <c r="N129" s="184">
        <f>+'2.2.3.2.Inv-Ajus-Depr'!N131-'2.2.3.2.Inv-Ajus-Depr'!N352+M129</f>
        <v>2323124.5738461544</v>
      </c>
    </row>
    <row r="130" spans="2:14" x14ac:dyDescent="0.2">
      <c r="B130" s="228" t="s">
        <v>399</v>
      </c>
      <c r="C130" s="170">
        <f>+'2.2.3.2.Inv-Ajus-Depr'!C132-'2.2.3.2.Inv-Ajus-Depr'!C353</f>
        <v>0</v>
      </c>
      <c r="D130" s="170">
        <f>+'2.2.3.2.Inv-Ajus-Depr'!D132-'2.2.3.2.Inv-Ajus-Depr'!D353+C130</f>
        <v>0</v>
      </c>
      <c r="E130" s="170">
        <f>+'2.2.3.2.Inv-Ajus-Depr'!E132-'2.2.3.2.Inv-Ajus-Depr'!E353+D130</f>
        <v>0</v>
      </c>
      <c r="F130" s="170">
        <f>+'2.2.3.2.Inv-Ajus-Depr'!F132-'2.2.3.2.Inv-Ajus-Depr'!F353+E130</f>
        <v>0</v>
      </c>
      <c r="G130" s="170">
        <f>+'2.2.3.2.Inv-Ajus-Depr'!G132-'2.2.3.2.Inv-Ajus-Depr'!G353+F130</f>
        <v>0</v>
      </c>
      <c r="H130" s="170">
        <f>+'2.2.3.2.Inv-Ajus-Depr'!H132-'2.2.3.2.Inv-Ajus-Depr'!H353+F130</f>
        <v>3679489.4045000002</v>
      </c>
      <c r="I130" s="170">
        <f>+'2.2.3.2.Inv-Ajus-Depr'!I132-'2.2.3.2.Inv-Ajus-Depr'!I353+F130</f>
        <v>3679489.4045000002</v>
      </c>
      <c r="J130" s="170">
        <f>+'2.2.3.2.Inv-Ajus-Depr'!J132-'2.2.3.2.Inv-Ajus-Depr'!J353+H130</f>
        <v>3537970.5812500003</v>
      </c>
      <c r="K130" s="170">
        <f>+'2.2.3.2.Inv-Ajus-Depr'!K132-'2.2.3.2.Inv-Ajus-Depr'!K353+H130</f>
        <v>3537970.5812500003</v>
      </c>
      <c r="L130" s="170">
        <f>+'2.2.3.2.Inv-Ajus-Depr'!L132-'2.2.3.2.Inv-Ajus-Depr'!L353+K130</f>
        <v>3396451.7580000004</v>
      </c>
      <c r="M130" s="170">
        <f>+'2.2.3.2.Inv-Ajus-Depr'!M132-'2.2.3.2.Inv-Ajus-Depr'!M353+L130</f>
        <v>3254932.9347500005</v>
      </c>
      <c r="N130" s="184">
        <f>+'2.2.3.2.Inv-Ajus-Depr'!N132-'2.2.3.2.Inv-Ajus-Depr'!N353+M130</f>
        <v>3113414.1115000006</v>
      </c>
    </row>
    <row r="131" spans="2:14" x14ac:dyDescent="0.2">
      <c r="B131" s="228" t="s">
        <v>400</v>
      </c>
      <c r="C131" s="170">
        <f>+'2.2.3.2.Inv-Ajus-Depr'!C133-'2.2.3.2.Inv-Ajus-Depr'!C354</f>
        <v>0</v>
      </c>
      <c r="D131" s="170">
        <f>+'2.2.3.2.Inv-Ajus-Depr'!D133-'2.2.3.2.Inv-Ajus-Depr'!D354+C131</f>
        <v>0</v>
      </c>
      <c r="E131" s="170">
        <f>+'2.2.3.2.Inv-Ajus-Depr'!E133-'2.2.3.2.Inv-Ajus-Depr'!E354+D131</f>
        <v>0</v>
      </c>
      <c r="F131" s="170">
        <f>+'2.2.3.2.Inv-Ajus-Depr'!F133-'2.2.3.2.Inv-Ajus-Depr'!F354+E131</f>
        <v>0</v>
      </c>
      <c r="G131" s="170">
        <f>+'2.2.3.2.Inv-Ajus-Depr'!G133-'2.2.3.2.Inv-Ajus-Depr'!G354+F131</f>
        <v>0</v>
      </c>
      <c r="H131" s="170">
        <f>+'2.2.3.2.Inv-Ajus-Depr'!H133-'2.2.3.2.Inv-Ajus-Depr'!H354+F131</f>
        <v>0</v>
      </c>
      <c r="I131" s="170">
        <f>+'2.2.3.2.Inv-Ajus-Depr'!I133-'2.2.3.2.Inv-Ajus-Depr'!I354+F131</f>
        <v>0</v>
      </c>
      <c r="J131" s="170">
        <f>+'2.2.3.2.Inv-Ajus-Depr'!J133-'2.2.3.2.Inv-Ajus-Depr'!J354+H131</f>
        <v>0</v>
      </c>
      <c r="K131" s="170">
        <f>+'2.2.3.2.Inv-Ajus-Depr'!K133-'2.2.3.2.Inv-Ajus-Depr'!K354+H131</f>
        <v>1411155.2385</v>
      </c>
      <c r="L131" s="170">
        <f>+'2.2.3.2.Inv-Ajus-Depr'!L133-'2.2.3.2.Inv-Ajus-Depr'!L354+K131</f>
        <v>1356880.0370192307</v>
      </c>
      <c r="M131" s="170">
        <f>+'2.2.3.2.Inv-Ajus-Depr'!M133-'2.2.3.2.Inv-Ajus-Depr'!M354+L131</f>
        <v>1302604.8355384613</v>
      </c>
      <c r="N131" s="184">
        <f>+'2.2.3.2.Inv-Ajus-Depr'!N133-'2.2.3.2.Inv-Ajus-Depr'!N354+M131</f>
        <v>1248329.634057692</v>
      </c>
    </row>
    <row r="132" spans="2:14" x14ac:dyDescent="0.2">
      <c r="B132" s="228" t="s">
        <v>401</v>
      </c>
      <c r="C132" s="170">
        <f>+'2.2.3.2.Inv-Ajus-Depr'!C134-'2.2.3.2.Inv-Ajus-Depr'!C355</f>
        <v>0</v>
      </c>
      <c r="D132" s="170">
        <f>+'2.2.3.2.Inv-Ajus-Depr'!D134-'2.2.3.2.Inv-Ajus-Depr'!D355+C132</f>
        <v>0</v>
      </c>
      <c r="E132" s="170">
        <f>+'2.2.3.2.Inv-Ajus-Depr'!E134-'2.2.3.2.Inv-Ajus-Depr'!E355+D132</f>
        <v>0</v>
      </c>
      <c r="F132" s="170">
        <f>+'2.2.3.2.Inv-Ajus-Depr'!F134-'2.2.3.2.Inv-Ajus-Depr'!F355+E132</f>
        <v>0</v>
      </c>
      <c r="G132" s="170">
        <f>+'2.2.3.2.Inv-Ajus-Depr'!G134-'2.2.3.2.Inv-Ajus-Depr'!G355+F132</f>
        <v>0</v>
      </c>
      <c r="H132" s="170">
        <f>+'2.2.3.2.Inv-Ajus-Depr'!H134-'2.2.3.2.Inv-Ajus-Depr'!H355+F132</f>
        <v>0</v>
      </c>
      <c r="I132" s="170">
        <f>+'2.2.3.2.Inv-Ajus-Depr'!I134-'2.2.3.2.Inv-Ajus-Depr'!I355+F132</f>
        <v>0</v>
      </c>
      <c r="J132" s="170">
        <f>+'2.2.3.2.Inv-Ajus-Depr'!J134-'2.2.3.2.Inv-Ajus-Depr'!J355+H132</f>
        <v>0</v>
      </c>
      <c r="K132" s="170">
        <f>+'2.2.3.2.Inv-Ajus-Depr'!K134-'2.2.3.2.Inv-Ajus-Depr'!K355+H132</f>
        <v>1601984.6972500002</v>
      </c>
      <c r="L132" s="170">
        <f>+'2.2.3.2.Inv-Ajus-Depr'!L134-'2.2.3.2.Inv-Ajus-Depr'!L355+K132</f>
        <v>1540369.9012019234</v>
      </c>
      <c r="M132" s="170">
        <f>+'2.2.3.2.Inv-Ajus-Depr'!M134-'2.2.3.2.Inv-Ajus-Depr'!M355+L132</f>
        <v>1478755.1051538466</v>
      </c>
      <c r="N132" s="184">
        <f>+'2.2.3.2.Inv-Ajus-Depr'!N134-'2.2.3.2.Inv-Ajus-Depr'!N355+M132</f>
        <v>1417140.3091057697</v>
      </c>
    </row>
    <row r="133" spans="2:14" x14ac:dyDescent="0.2">
      <c r="B133" s="228" t="s">
        <v>402</v>
      </c>
      <c r="C133" s="170">
        <f>+'2.2.3.2.Inv-Ajus-Depr'!C135-'2.2.3.2.Inv-Ajus-Depr'!C356</f>
        <v>0</v>
      </c>
      <c r="D133" s="170">
        <f>+'2.2.3.2.Inv-Ajus-Depr'!D135-'2.2.3.2.Inv-Ajus-Depr'!D356+C133</f>
        <v>0</v>
      </c>
      <c r="E133" s="170">
        <f>+'2.2.3.2.Inv-Ajus-Depr'!E135-'2.2.3.2.Inv-Ajus-Depr'!E356+D133</f>
        <v>0</v>
      </c>
      <c r="F133" s="170">
        <f>+'2.2.3.2.Inv-Ajus-Depr'!F135-'2.2.3.2.Inv-Ajus-Depr'!F356+E133</f>
        <v>0</v>
      </c>
      <c r="G133" s="170">
        <f>+'2.2.3.2.Inv-Ajus-Depr'!G135-'2.2.3.2.Inv-Ajus-Depr'!G356+F133</f>
        <v>0</v>
      </c>
      <c r="H133" s="170">
        <f>+'2.2.3.2.Inv-Ajus-Depr'!H135-'2.2.3.2.Inv-Ajus-Depr'!H356+F133</f>
        <v>0</v>
      </c>
      <c r="I133" s="170">
        <f>+'2.2.3.2.Inv-Ajus-Depr'!I135-'2.2.3.2.Inv-Ajus-Depr'!I356+F133</f>
        <v>0</v>
      </c>
      <c r="J133" s="170">
        <f>+'2.2.3.2.Inv-Ajus-Depr'!J135-'2.2.3.2.Inv-Ajus-Depr'!J356+H133</f>
        <v>0</v>
      </c>
      <c r="K133" s="170">
        <f>+'2.2.3.2.Inv-Ajus-Depr'!K135-'2.2.3.2.Inv-Ajus-Depr'!K356+H133</f>
        <v>19605656.010750003</v>
      </c>
      <c r="L133" s="170">
        <f>+'2.2.3.2.Inv-Ajus-Depr'!L135-'2.2.3.2.Inv-Ajus-Depr'!L356+K133</f>
        <v>18851592.318028849</v>
      </c>
      <c r="M133" s="170">
        <f>+'2.2.3.2.Inv-Ajus-Depr'!M135-'2.2.3.2.Inv-Ajus-Depr'!M356+L133</f>
        <v>18097528.625307694</v>
      </c>
      <c r="N133" s="184">
        <f>+'2.2.3.2.Inv-Ajus-Depr'!N135-'2.2.3.2.Inv-Ajus-Depr'!N356+M133</f>
        <v>17343464.93258654</v>
      </c>
    </row>
    <row r="134" spans="2:14" x14ac:dyDescent="0.2">
      <c r="B134" s="228" t="s">
        <v>403</v>
      </c>
      <c r="C134" s="170">
        <f>+'2.2.3.2.Inv-Ajus-Depr'!C136-'2.2.3.2.Inv-Ajus-Depr'!C357</f>
        <v>0</v>
      </c>
      <c r="D134" s="170">
        <f>+'2.2.3.2.Inv-Ajus-Depr'!D136-'2.2.3.2.Inv-Ajus-Depr'!D357+C134</f>
        <v>0</v>
      </c>
      <c r="E134" s="170">
        <f>+'2.2.3.2.Inv-Ajus-Depr'!E136-'2.2.3.2.Inv-Ajus-Depr'!E357+D134</f>
        <v>0</v>
      </c>
      <c r="F134" s="170">
        <f>+'2.2.3.2.Inv-Ajus-Depr'!F136-'2.2.3.2.Inv-Ajus-Depr'!F357+E134</f>
        <v>0</v>
      </c>
      <c r="G134" s="170">
        <f>+'2.2.3.2.Inv-Ajus-Depr'!G136-'2.2.3.2.Inv-Ajus-Depr'!G357+F134</f>
        <v>0</v>
      </c>
      <c r="H134" s="170">
        <f>+'2.2.3.2.Inv-Ajus-Depr'!H136-'2.2.3.2.Inv-Ajus-Depr'!H357+F134</f>
        <v>0</v>
      </c>
      <c r="I134" s="170">
        <f>+'2.2.3.2.Inv-Ajus-Depr'!I136-'2.2.3.2.Inv-Ajus-Depr'!I357+F134</f>
        <v>0</v>
      </c>
      <c r="J134" s="170">
        <f>+'2.2.3.2.Inv-Ajus-Depr'!J136-'2.2.3.2.Inv-Ajus-Depr'!J357+H134</f>
        <v>0</v>
      </c>
      <c r="K134" s="170">
        <f>+'2.2.3.2.Inv-Ajus-Depr'!K136-'2.2.3.2.Inv-Ajus-Depr'!K357+H134</f>
        <v>11713225.54325</v>
      </c>
      <c r="L134" s="170">
        <f>+'2.2.3.2.Inv-Ajus-Depr'!L136-'2.2.3.2.Inv-Ajus-Depr'!L357+K134</f>
        <v>11262716.868509615</v>
      </c>
      <c r="M134" s="170">
        <f>+'2.2.3.2.Inv-Ajus-Depr'!M136-'2.2.3.2.Inv-Ajus-Depr'!M357+L134</f>
        <v>10812208.19376923</v>
      </c>
      <c r="N134" s="184">
        <f>+'2.2.3.2.Inv-Ajus-Depr'!N136-'2.2.3.2.Inv-Ajus-Depr'!N357+M134</f>
        <v>10361699.519028844</v>
      </c>
    </row>
    <row r="135" spans="2:14" x14ac:dyDescent="0.2">
      <c r="B135" s="228" t="s">
        <v>404</v>
      </c>
      <c r="C135" s="170">
        <f>+'2.2.3.2.Inv-Ajus-Depr'!C137-'2.2.3.2.Inv-Ajus-Depr'!C358</f>
        <v>0</v>
      </c>
      <c r="D135" s="170">
        <f>+'2.2.3.2.Inv-Ajus-Depr'!D137-'2.2.3.2.Inv-Ajus-Depr'!D358+C135</f>
        <v>0</v>
      </c>
      <c r="E135" s="170">
        <f>+'2.2.3.2.Inv-Ajus-Depr'!E137-'2.2.3.2.Inv-Ajus-Depr'!E358+D135</f>
        <v>0</v>
      </c>
      <c r="F135" s="170">
        <f>+'2.2.3.2.Inv-Ajus-Depr'!F137-'2.2.3.2.Inv-Ajus-Depr'!F358+E135</f>
        <v>0</v>
      </c>
      <c r="G135" s="170">
        <f>+'2.2.3.2.Inv-Ajus-Depr'!G137-'2.2.3.2.Inv-Ajus-Depr'!G358+F135</f>
        <v>0</v>
      </c>
      <c r="H135" s="170">
        <f>+'2.2.3.2.Inv-Ajus-Depr'!H137-'2.2.3.2.Inv-Ajus-Depr'!H358+F135</f>
        <v>0</v>
      </c>
      <c r="I135" s="170">
        <f>+'2.2.3.2.Inv-Ajus-Depr'!I137-'2.2.3.2.Inv-Ajus-Depr'!I358+F135</f>
        <v>0</v>
      </c>
      <c r="J135" s="170">
        <f>+'2.2.3.2.Inv-Ajus-Depr'!J137-'2.2.3.2.Inv-Ajus-Depr'!J358+H135</f>
        <v>0</v>
      </c>
      <c r="K135" s="170">
        <f>+'2.2.3.2.Inv-Ajus-Depr'!K137-'2.2.3.2.Inv-Ajus-Depr'!K358+H135</f>
        <v>23400167.308750004</v>
      </c>
      <c r="L135" s="170">
        <f>+'2.2.3.2.Inv-Ajus-Depr'!L137-'2.2.3.2.Inv-Ajus-Depr'!L358+K135</f>
        <v>22500160.87379808</v>
      </c>
      <c r="M135" s="170">
        <f>+'2.2.3.2.Inv-Ajus-Depr'!M137-'2.2.3.2.Inv-Ajus-Depr'!M358+L135</f>
        <v>21600154.438846156</v>
      </c>
      <c r="N135" s="184">
        <f>+'2.2.3.2.Inv-Ajus-Depr'!N137-'2.2.3.2.Inv-Ajus-Depr'!N358+M135</f>
        <v>20700148.003894232</v>
      </c>
    </row>
    <row r="136" spans="2:14" x14ac:dyDescent="0.2">
      <c r="B136" s="228" t="s">
        <v>405</v>
      </c>
      <c r="C136" s="170">
        <f>+'2.2.3.2.Inv-Ajus-Depr'!C138-'2.2.3.2.Inv-Ajus-Depr'!C359</f>
        <v>0</v>
      </c>
      <c r="D136" s="170">
        <f>+'2.2.3.2.Inv-Ajus-Depr'!D138-'2.2.3.2.Inv-Ajus-Depr'!D359+C136</f>
        <v>0</v>
      </c>
      <c r="E136" s="170">
        <f>+'2.2.3.2.Inv-Ajus-Depr'!E138-'2.2.3.2.Inv-Ajus-Depr'!E359+D136</f>
        <v>0</v>
      </c>
      <c r="F136" s="170">
        <f>+'2.2.3.2.Inv-Ajus-Depr'!F138-'2.2.3.2.Inv-Ajus-Depr'!F359+E136</f>
        <v>0</v>
      </c>
      <c r="G136" s="170">
        <f>+'2.2.3.2.Inv-Ajus-Depr'!G138-'2.2.3.2.Inv-Ajus-Depr'!G359+F136</f>
        <v>0</v>
      </c>
      <c r="H136" s="170">
        <f>+'2.2.3.2.Inv-Ajus-Depr'!H138-'2.2.3.2.Inv-Ajus-Depr'!H359+F136</f>
        <v>0</v>
      </c>
      <c r="I136" s="170">
        <f>+'2.2.3.2.Inv-Ajus-Depr'!I138-'2.2.3.2.Inv-Ajus-Depr'!I359+F136</f>
        <v>0</v>
      </c>
      <c r="J136" s="170">
        <f>+'2.2.3.2.Inv-Ajus-Depr'!J138-'2.2.3.2.Inv-Ajus-Depr'!J359+H136</f>
        <v>0</v>
      </c>
      <c r="K136" s="170">
        <f>+'2.2.3.2.Inv-Ajus-Depr'!K138-'2.2.3.2.Inv-Ajus-Depr'!K359+H136</f>
        <v>33208181.289500006</v>
      </c>
      <c r="L136" s="170">
        <f>+'2.2.3.2.Inv-Ajus-Depr'!L138-'2.2.3.2.Inv-Ajus-Depr'!L359+K136</f>
        <v>31930943.54759616</v>
      </c>
      <c r="M136" s="170">
        <f>+'2.2.3.2.Inv-Ajus-Depr'!M138-'2.2.3.2.Inv-Ajus-Depr'!M359+L136</f>
        <v>30653705.805692315</v>
      </c>
      <c r="N136" s="184">
        <f>+'2.2.3.2.Inv-Ajus-Depr'!N138-'2.2.3.2.Inv-Ajus-Depr'!N359+M136</f>
        <v>29376468.06378847</v>
      </c>
    </row>
    <row r="137" spans="2:14" x14ac:dyDescent="0.2">
      <c r="B137" s="228" t="s">
        <v>406</v>
      </c>
      <c r="C137" s="170">
        <f>+'2.2.3.2.Inv-Ajus-Depr'!C139-'2.2.3.2.Inv-Ajus-Depr'!C360</f>
        <v>0</v>
      </c>
      <c r="D137" s="170">
        <f>+'2.2.3.2.Inv-Ajus-Depr'!D139-'2.2.3.2.Inv-Ajus-Depr'!D360+C137</f>
        <v>0</v>
      </c>
      <c r="E137" s="170">
        <f>+'2.2.3.2.Inv-Ajus-Depr'!E139-'2.2.3.2.Inv-Ajus-Depr'!E360+D137</f>
        <v>0</v>
      </c>
      <c r="F137" s="170">
        <f>+'2.2.3.2.Inv-Ajus-Depr'!F139-'2.2.3.2.Inv-Ajus-Depr'!F360+E137</f>
        <v>0</v>
      </c>
      <c r="G137" s="170">
        <f>+'2.2.3.2.Inv-Ajus-Depr'!G139-'2.2.3.2.Inv-Ajus-Depr'!G360+F137</f>
        <v>0</v>
      </c>
      <c r="H137" s="170">
        <f>+'2.2.3.2.Inv-Ajus-Depr'!H139-'2.2.3.2.Inv-Ajus-Depr'!H360+F137</f>
        <v>0</v>
      </c>
      <c r="I137" s="170">
        <f>+'2.2.3.2.Inv-Ajus-Depr'!I139-'2.2.3.2.Inv-Ajus-Depr'!I360+F137</f>
        <v>0</v>
      </c>
      <c r="J137" s="170">
        <f>+'2.2.3.2.Inv-Ajus-Depr'!J139-'2.2.3.2.Inv-Ajus-Depr'!J360+H137</f>
        <v>0</v>
      </c>
      <c r="K137" s="170">
        <f>+'2.2.3.2.Inv-Ajus-Depr'!K139-'2.2.3.2.Inv-Ajus-Depr'!K360+H137</f>
        <v>1491958.125</v>
      </c>
      <c r="L137" s="170">
        <f>+'2.2.3.2.Inv-Ajus-Depr'!L139-'2.2.3.2.Inv-Ajus-Depr'!L360+K137</f>
        <v>1434575.1201923077</v>
      </c>
      <c r="M137" s="170">
        <f>+'2.2.3.2.Inv-Ajus-Depr'!M139-'2.2.3.2.Inv-Ajus-Depr'!M360+L137</f>
        <v>1377192.1153846155</v>
      </c>
      <c r="N137" s="184">
        <f>+'2.2.3.2.Inv-Ajus-Depr'!N139-'2.2.3.2.Inv-Ajus-Depr'!N360+M137</f>
        <v>1319809.1105769232</v>
      </c>
    </row>
    <row r="138" spans="2:14" x14ac:dyDescent="0.2">
      <c r="B138" s="228" t="s">
        <v>407</v>
      </c>
      <c r="C138" s="170">
        <f>+'2.2.3.2.Inv-Ajus-Depr'!C140-'2.2.3.2.Inv-Ajus-Depr'!C361</f>
        <v>0</v>
      </c>
      <c r="D138" s="170">
        <f>+'2.2.3.2.Inv-Ajus-Depr'!D140-'2.2.3.2.Inv-Ajus-Depr'!D361+C138</f>
        <v>0</v>
      </c>
      <c r="E138" s="170">
        <f>+'2.2.3.2.Inv-Ajus-Depr'!E140-'2.2.3.2.Inv-Ajus-Depr'!E361+D138</f>
        <v>0</v>
      </c>
      <c r="F138" s="170">
        <f>+'2.2.3.2.Inv-Ajus-Depr'!F140-'2.2.3.2.Inv-Ajus-Depr'!F361+E138</f>
        <v>0</v>
      </c>
      <c r="G138" s="170">
        <f>+'2.2.3.2.Inv-Ajus-Depr'!G140-'2.2.3.2.Inv-Ajus-Depr'!G361+F138</f>
        <v>0</v>
      </c>
      <c r="H138" s="170">
        <f>+'2.2.3.2.Inv-Ajus-Depr'!H140-'2.2.3.2.Inv-Ajus-Depr'!H361+F138</f>
        <v>0</v>
      </c>
      <c r="I138" s="170">
        <f>+'2.2.3.2.Inv-Ajus-Depr'!I140-'2.2.3.2.Inv-Ajus-Depr'!I361+F138</f>
        <v>0</v>
      </c>
      <c r="J138" s="170">
        <f>+'2.2.3.2.Inv-Ajus-Depr'!J140-'2.2.3.2.Inv-Ajus-Depr'!J361+H138</f>
        <v>0</v>
      </c>
      <c r="K138" s="170">
        <f>+'2.2.3.2.Inv-Ajus-Depr'!K140-'2.2.3.2.Inv-Ajus-Depr'!K361+H138</f>
        <v>25935168.815500002</v>
      </c>
      <c r="L138" s="170">
        <f>+'2.2.3.2.Inv-Ajus-Depr'!L140-'2.2.3.2.Inv-Ajus-Depr'!L361+K138</f>
        <v>24937662.322596155</v>
      </c>
      <c r="M138" s="170">
        <f>+'2.2.3.2.Inv-Ajus-Depr'!M140-'2.2.3.2.Inv-Ajus-Depr'!M361+L138</f>
        <v>23940155.829692308</v>
      </c>
      <c r="N138" s="184">
        <f>+'2.2.3.2.Inv-Ajus-Depr'!N140-'2.2.3.2.Inv-Ajus-Depr'!N361+M138</f>
        <v>22942649.336788461</v>
      </c>
    </row>
    <row r="139" spans="2:14" x14ac:dyDescent="0.2">
      <c r="B139" s="228" t="s">
        <v>408</v>
      </c>
      <c r="C139" s="170">
        <f>+'2.2.3.2.Inv-Ajus-Depr'!C141-'2.2.3.2.Inv-Ajus-Depr'!C362</f>
        <v>0</v>
      </c>
      <c r="D139" s="170">
        <f>+'2.2.3.2.Inv-Ajus-Depr'!D141-'2.2.3.2.Inv-Ajus-Depr'!D362+C139</f>
        <v>0</v>
      </c>
      <c r="E139" s="170">
        <f>+'2.2.3.2.Inv-Ajus-Depr'!E141-'2.2.3.2.Inv-Ajus-Depr'!E362+D139</f>
        <v>0</v>
      </c>
      <c r="F139" s="170">
        <f>+'2.2.3.2.Inv-Ajus-Depr'!F141-'2.2.3.2.Inv-Ajus-Depr'!F362+E139</f>
        <v>0</v>
      </c>
      <c r="G139" s="170">
        <f>+'2.2.3.2.Inv-Ajus-Depr'!G141-'2.2.3.2.Inv-Ajus-Depr'!G362+F139</f>
        <v>0</v>
      </c>
      <c r="H139" s="170">
        <f>+'2.2.3.2.Inv-Ajus-Depr'!H141-'2.2.3.2.Inv-Ajus-Depr'!H362+F139</f>
        <v>0</v>
      </c>
      <c r="I139" s="170">
        <f>+'2.2.3.2.Inv-Ajus-Depr'!I141-'2.2.3.2.Inv-Ajus-Depr'!I362+F139</f>
        <v>0</v>
      </c>
      <c r="J139" s="170">
        <f>+'2.2.3.2.Inv-Ajus-Depr'!J141-'2.2.3.2.Inv-Ajus-Depr'!J362+H139</f>
        <v>0</v>
      </c>
      <c r="K139" s="170">
        <f>+'2.2.3.2.Inv-Ajus-Depr'!K141-'2.2.3.2.Inv-Ajus-Depr'!K362+H139</f>
        <v>4550134.5977499997</v>
      </c>
      <c r="L139" s="170">
        <f>+'2.2.3.2.Inv-Ajus-Depr'!L141-'2.2.3.2.Inv-Ajus-Depr'!L362+K139</f>
        <v>4375129.4209134616</v>
      </c>
      <c r="M139" s="170">
        <f>+'2.2.3.2.Inv-Ajus-Depr'!M141-'2.2.3.2.Inv-Ajus-Depr'!M362+L139</f>
        <v>4200124.2440769235</v>
      </c>
      <c r="N139" s="184">
        <f>+'2.2.3.2.Inv-Ajus-Depr'!N141-'2.2.3.2.Inv-Ajus-Depr'!N362+M139</f>
        <v>4025119.0672403849</v>
      </c>
    </row>
    <row r="140" spans="2:14" x14ac:dyDescent="0.2">
      <c r="B140" s="228" t="s">
        <v>409</v>
      </c>
      <c r="C140" s="170">
        <f>+'2.2.3.2.Inv-Ajus-Depr'!C142-'2.2.3.2.Inv-Ajus-Depr'!C363</f>
        <v>0</v>
      </c>
      <c r="D140" s="170">
        <f>+'2.2.3.2.Inv-Ajus-Depr'!D142-'2.2.3.2.Inv-Ajus-Depr'!D363+C140</f>
        <v>0</v>
      </c>
      <c r="E140" s="170">
        <f>+'2.2.3.2.Inv-Ajus-Depr'!E142-'2.2.3.2.Inv-Ajus-Depr'!E363+D140</f>
        <v>0</v>
      </c>
      <c r="F140" s="170">
        <f>+'2.2.3.2.Inv-Ajus-Depr'!F142-'2.2.3.2.Inv-Ajus-Depr'!F363+E140</f>
        <v>0</v>
      </c>
      <c r="G140" s="170">
        <f>+'2.2.3.2.Inv-Ajus-Depr'!G142-'2.2.3.2.Inv-Ajus-Depr'!G363+F140</f>
        <v>0</v>
      </c>
      <c r="H140" s="170">
        <f>+'2.2.3.2.Inv-Ajus-Depr'!H142-'2.2.3.2.Inv-Ajus-Depr'!H363+F140</f>
        <v>0</v>
      </c>
      <c r="I140" s="170">
        <f>+'2.2.3.2.Inv-Ajus-Depr'!I142-'2.2.3.2.Inv-Ajus-Depr'!I363+F140</f>
        <v>0</v>
      </c>
      <c r="J140" s="170">
        <f>+'2.2.3.2.Inv-Ajus-Depr'!J142-'2.2.3.2.Inv-Ajus-Depr'!J363+H140</f>
        <v>0</v>
      </c>
      <c r="K140" s="170">
        <f>+'2.2.3.2.Inv-Ajus-Depr'!K142-'2.2.3.2.Inv-Ajus-Depr'!K363+H140</f>
        <v>1716404.3155</v>
      </c>
      <c r="L140" s="170">
        <f>+'2.2.3.2.Inv-Ajus-Depr'!L142-'2.2.3.2.Inv-Ajus-Depr'!L363+K140</f>
        <v>1650388.7649038462</v>
      </c>
      <c r="M140" s="170">
        <f>+'2.2.3.2.Inv-Ajus-Depr'!M142-'2.2.3.2.Inv-Ajus-Depr'!M363+L140</f>
        <v>1584373.2143076924</v>
      </c>
      <c r="N140" s="184">
        <f>+'2.2.3.2.Inv-Ajus-Depr'!N142-'2.2.3.2.Inv-Ajus-Depr'!N363+M140</f>
        <v>1518357.6637115385</v>
      </c>
    </row>
    <row r="141" spans="2:14" x14ac:dyDescent="0.2">
      <c r="B141" s="228" t="s">
        <v>410</v>
      </c>
      <c r="C141" s="170">
        <f>+'2.2.3.2.Inv-Ajus-Depr'!C143-'2.2.3.2.Inv-Ajus-Depr'!C364</f>
        <v>0</v>
      </c>
      <c r="D141" s="170">
        <f>+'2.2.3.2.Inv-Ajus-Depr'!D143-'2.2.3.2.Inv-Ajus-Depr'!D364+C141</f>
        <v>0</v>
      </c>
      <c r="E141" s="170">
        <f>+'2.2.3.2.Inv-Ajus-Depr'!E143-'2.2.3.2.Inv-Ajus-Depr'!E364+D141</f>
        <v>0</v>
      </c>
      <c r="F141" s="170">
        <f>+'2.2.3.2.Inv-Ajus-Depr'!F143-'2.2.3.2.Inv-Ajus-Depr'!F364+E141</f>
        <v>0</v>
      </c>
      <c r="G141" s="170">
        <f>+'2.2.3.2.Inv-Ajus-Depr'!G143-'2.2.3.2.Inv-Ajus-Depr'!G364+F141</f>
        <v>0</v>
      </c>
      <c r="H141" s="170">
        <f>+'2.2.3.2.Inv-Ajus-Depr'!H143-'2.2.3.2.Inv-Ajus-Depr'!H364+F141</f>
        <v>0</v>
      </c>
      <c r="I141" s="170">
        <f>+'2.2.3.2.Inv-Ajus-Depr'!I143-'2.2.3.2.Inv-Ajus-Depr'!I364+F141</f>
        <v>0</v>
      </c>
      <c r="J141" s="170">
        <f>+'2.2.3.2.Inv-Ajus-Depr'!J143-'2.2.3.2.Inv-Ajus-Depr'!J364+H141</f>
        <v>0</v>
      </c>
      <c r="K141" s="170">
        <f>+'2.2.3.2.Inv-Ajus-Depr'!K143-'2.2.3.2.Inv-Ajus-Depr'!K364+H141</f>
        <v>1044949.892</v>
      </c>
      <c r="L141" s="170">
        <f>+'2.2.3.2.Inv-Ajus-Depr'!L143-'2.2.3.2.Inv-Ajus-Depr'!L364+K141</f>
        <v>1004759.5115384615</v>
      </c>
      <c r="M141" s="170">
        <f>+'2.2.3.2.Inv-Ajus-Depr'!M143-'2.2.3.2.Inv-Ajus-Depr'!M364+L141</f>
        <v>964569.13107692311</v>
      </c>
      <c r="N141" s="184">
        <f>+'2.2.3.2.Inv-Ajus-Depr'!N143-'2.2.3.2.Inv-Ajus-Depr'!N364+M141</f>
        <v>924378.75061538466</v>
      </c>
    </row>
    <row r="142" spans="2:14" x14ac:dyDescent="0.2">
      <c r="B142" s="228" t="s">
        <v>411</v>
      </c>
      <c r="C142" s="170">
        <f>+'2.2.3.2.Inv-Ajus-Depr'!C144-'2.2.3.2.Inv-Ajus-Depr'!C365</f>
        <v>0</v>
      </c>
      <c r="D142" s="170">
        <f>+'2.2.3.2.Inv-Ajus-Depr'!D144-'2.2.3.2.Inv-Ajus-Depr'!D365+C142</f>
        <v>0</v>
      </c>
      <c r="E142" s="170">
        <f>+'2.2.3.2.Inv-Ajus-Depr'!E144-'2.2.3.2.Inv-Ajus-Depr'!E365+D142</f>
        <v>0</v>
      </c>
      <c r="F142" s="170">
        <f>+'2.2.3.2.Inv-Ajus-Depr'!F144-'2.2.3.2.Inv-Ajus-Depr'!F365+E142</f>
        <v>0</v>
      </c>
      <c r="G142" s="170">
        <f>+'2.2.3.2.Inv-Ajus-Depr'!G144-'2.2.3.2.Inv-Ajus-Depr'!G365+F142</f>
        <v>0</v>
      </c>
      <c r="H142" s="170">
        <f>+'2.2.3.2.Inv-Ajus-Depr'!H144-'2.2.3.2.Inv-Ajus-Depr'!H365+F142</f>
        <v>0</v>
      </c>
      <c r="I142" s="170">
        <f>+'2.2.3.2.Inv-Ajus-Depr'!I144-'2.2.3.2.Inv-Ajus-Depr'!I365+F142</f>
        <v>0</v>
      </c>
      <c r="J142" s="170">
        <f>+'2.2.3.2.Inv-Ajus-Depr'!J144-'2.2.3.2.Inv-Ajus-Depr'!J365+H142</f>
        <v>0</v>
      </c>
      <c r="K142" s="170">
        <f>+'2.2.3.2.Inv-Ajus-Depr'!K144-'2.2.3.2.Inv-Ajus-Depr'!K365+H142</f>
        <v>2216573.8735000002</v>
      </c>
      <c r="L142" s="170">
        <f>+'2.2.3.2.Inv-Ajus-Depr'!L144-'2.2.3.2.Inv-Ajus-Depr'!L365+K142</f>
        <v>2131321.0322115389</v>
      </c>
      <c r="M142" s="170">
        <f>+'2.2.3.2.Inv-Ajus-Depr'!M144-'2.2.3.2.Inv-Ajus-Depr'!M365+L142</f>
        <v>2046068.1909230773</v>
      </c>
      <c r="N142" s="184">
        <f>+'2.2.3.2.Inv-Ajus-Depr'!N144-'2.2.3.2.Inv-Ajus-Depr'!N365+M142</f>
        <v>1960815.3496346157</v>
      </c>
    </row>
    <row r="143" spans="2:14" x14ac:dyDescent="0.2">
      <c r="B143" s="228" t="s">
        <v>412</v>
      </c>
      <c r="C143" s="170">
        <f>+'2.2.3.2.Inv-Ajus-Depr'!C145-'2.2.3.2.Inv-Ajus-Depr'!C366</f>
        <v>0</v>
      </c>
      <c r="D143" s="170">
        <f>+'2.2.3.2.Inv-Ajus-Depr'!D145-'2.2.3.2.Inv-Ajus-Depr'!D366+C143</f>
        <v>0</v>
      </c>
      <c r="E143" s="170">
        <f>+'2.2.3.2.Inv-Ajus-Depr'!E145-'2.2.3.2.Inv-Ajus-Depr'!E366+D143</f>
        <v>0</v>
      </c>
      <c r="F143" s="170">
        <f>+'2.2.3.2.Inv-Ajus-Depr'!F145-'2.2.3.2.Inv-Ajus-Depr'!F366+E143</f>
        <v>0</v>
      </c>
      <c r="G143" s="170">
        <f>+'2.2.3.2.Inv-Ajus-Depr'!G145-'2.2.3.2.Inv-Ajus-Depr'!G366+F143</f>
        <v>0</v>
      </c>
      <c r="H143" s="170">
        <f>+'2.2.3.2.Inv-Ajus-Depr'!H145-'2.2.3.2.Inv-Ajus-Depr'!H366+F143</f>
        <v>0</v>
      </c>
      <c r="I143" s="170">
        <f>+'2.2.3.2.Inv-Ajus-Depr'!I145-'2.2.3.2.Inv-Ajus-Depr'!I366+F143</f>
        <v>0</v>
      </c>
      <c r="J143" s="170">
        <f>+'2.2.3.2.Inv-Ajus-Depr'!J145-'2.2.3.2.Inv-Ajus-Depr'!J366+H143</f>
        <v>0</v>
      </c>
      <c r="K143" s="170">
        <f>+'2.2.3.2.Inv-Ajus-Depr'!K145-'2.2.3.2.Inv-Ajus-Depr'!K366+H143</f>
        <v>178172.48925000001</v>
      </c>
      <c r="L143" s="170">
        <f>+'2.2.3.2.Inv-Ajus-Depr'!L145-'2.2.3.2.Inv-Ajus-Depr'!L366+K143</f>
        <v>171319.70120192308</v>
      </c>
      <c r="M143" s="170">
        <f>+'2.2.3.2.Inv-Ajus-Depr'!M145-'2.2.3.2.Inv-Ajus-Depr'!M366+L143</f>
        <v>164466.91315384617</v>
      </c>
      <c r="N143" s="184">
        <f>+'2.2.3.2.Inv-Ajus-Depr'!N145-'2.2.3.2.Inv-Ajus-Depr'!N366+M143</f>
        <v>157614.12510576926</v>
      </c>
    </row>
    <row r="144" spans="2:14" x14ac:dyDescent="0.2">
      <c r="B144" s="228" t="s">
        <v>413</v>
      </c>
      <c r="C144" s="170">
        <f>+'2.2.3.2.Inv-Ajus-Depr'!C146-'2.2.3.2.Inv-Ajus-Depr'!C367</f>
        <v>0</v>
      </c>
      <c r="D144" s="170">
        <f>+'2.2.3.2.Inv-Ajus-Depr'!D146-'2.2.3.2.Inv-Ajus-Depr'!D367+C144</f>
        <v>0</v>
      </c>
      <c r="E144" s="170">
        <f>+'2.2.3.2.Inv-Ajus-Depr'!E146-'2.2.3.2.Inv-Ajus-Depr'!E367+D144</f>
        <v>0</v>
      </c>
      <c r="F144" s="170">
        <f>+'2.2.3.2.Inv-Ajus-Depr'!F146-'2.2.3.2.Inv-Ajus-Depr'!F367+E144</f>
        <v>0</v>
      </c>
      <c r="G144" s="170">
        <f>+'2.2.3.2.Inv-Ajus-Depr'!G146-'2.2.3.2.Inv-Ajus-Depr'!G367+F144</f>
        <v>0</v>
      </c>
      <c r="H144" s="170">
        <f>+'2.2.3.2.Inv-Ajus-Depr'!H146-'2.2.3.2.Inv-Ajus-Depr'!H367+F144</f>
        <v>0</v>
      </c>
      <c r="I144" s="170">
        <f>+'2.2.3.2.Inv-Ajus-Depr'!I146-'2.2.3.2.Inv-Ajus-Depr'!I367+F144</f>
        <v>0</v>
      </c>
      <c r="J144" s="170">
        <f>+'2.2.3.2.Inv-Ajus-Depr'!J146-'2.2.3.2.Inv-Ajus-Depr'!J367+H144</f>
        <v>0</v>
      </c>
      <c r="K144" s="170">
        <f>+'2.2.3.2.Inv-Ajus-Depr'!K146-'2.2.3.2.Inv-Ajus-Depr'!K367+H144</f>
        <v>530108.55800000008</v>
      </c>
      <c r="L144" s="170">
        <f>+'2.2.3.2.Inv-Ajus-Depr'!L146-'2.2.3.2.Inv-Ajus-Depr'!L367+K144</f>
        <v>509719.76730769238</v>
      </c>
      <c r="M144" s="170">
        <f>+'2.2.3.2.Inv-Ajus-Depr'!M146-'2.2.3.2.Inv-Ajus-Depr'!M367+L144</f>
        <v>489330.97661538469</v>
      </c>
      <c r="N144" s="184">
        <f>+'2.2.3.2.Inv-Ajus-Depr'!N146-'2.2.3.2.Inv-Ajus-Depr'!N367+M144</f>
        <v>468942.18592307699</v>
      </c>
    </row>
    <row r="145" spans="2:14" x14ac:dyDescent="0.2">
      <c r="B145" s="228" t="s">
        <v>414</v>
      </c>
      <c r="C145" s="170">
        <f>+'2.2.3.2.Inv-Ajus-Depr'!C147-'2.2.3.2.Inv-Ajus-Depr'!C368</f>
        <v>0</v>
      </c>
      <c r="D145" s="170">
        <f>+'2.2.3.2.Inv-Ajus-Depr'!D147-'2.2.3.2.Inv-Ajus-Depr'!D368+C145</f>
        <v>0</v>
      </c>
      <c r="E145" s="170">
        <f>+'2.2.3.2.Inv-Ajus-Depr'!E147-'2.2.3.2.Inv-Ajus-Depr'!E368+D145</f>
        <v>0</v>
      </c>
      <c r="F145" s="170">
        <f>+'2.2.3.2.Inv-Ajus-Depr'!F147-'2.2.3.2.Inv-Ajus-Depr'!F368+E145</f>
        <v>0</v>
      </c>
      <c r="G145" s="170">
        <f>+'2.2.3.2.Inv-Ajus-Depr'!G147-'2.2.3.2.Inv-Ajus-Depr'!G368+F145</f>
        <v>0</v>
      </c>
      <c r="H145" s="170">
        <f>+'2.2.3.2.Inv-Ajus-Depr'!H147-'2.2.3.2.Inv-Ajus-Depr'!H368+F145</f>
        <v>0</v>
      </c>
      <c r="I145" s="170">
        <f>+'2.2.3.2.Inv-Ajus-Depr'!I147-'2.2.3.2.Inv-Ajus-Depr'!I368+F145</f>
        <v>0</v>
      </c>
      <c r="J145" s="170">
        <f>+'2.2.3.2.Inv-Ajus-Depr'!J147-'2.2.3.2.Inv-Ajus-Depr'!J368+H145</f>
        <v>0</v>
      </c>
      <c r="K145" s="170">
        <f>+'2.2.3.2.Inv-Ajus-Depr'!K147-'2.2.3.2.Inv-Ajus-Depr'!K368+H145</f>
        <v>879234.88100000005</v>
      </c>
      <c r="L145" s="170">
        <f>+'2.2.3.2.Inv-Ajus-Depr'!L147-'2.2.3.2.Inv-Ajus-Depr'!L368+K145</f>
        <v>845418.15480769239</v>
      </c>
      <c r="M145" s="170">
        <f>+'2.2.3.2.Inv-Ajus-Depr'!M147-'2.2.3.2.Inv-Ajus-Depr'!M368+L145</f>
        <v>811601.42861538474</v>
      </c>
      <c r="N145" s="184">
        <f>+'2.2.3.2.Inv-Ajus-Depr'!N147-'2.2.3.2.Inv-Ajus-Depr'!N368+M145</f>
        <v>777784.70242307708</v>
      </c>
    </row>
    <row r="146" spans="2:14" x14ac:dyDescent="0.2">
      <c r="B146" s="228" t="s">
        <v>415</v>
      </c>
      <c r="C146" s="170">
        <f>+'2.2.3.2.Inv-Ajus-Depr'!C148-'2.2.3.2.Inv-Ajus-Depr'!C369</f>
        <v>0</v>
      </c>
      <c r="D146" s="170">
        <f>+'2.2.3.2.Inv-Ajus-Depr'!D148-'2.2.3.2.Inv-Ajus-Depr'!D369+C146</f>
        <v>0</v>
      </c>
      <c r="E146" s="170">
        <f>+'2.2.3.2.Inv-Ajus-Depr'!E148-'2.2.3.2.Inv-Ajus-Depr'!E369+D146</f>
        <v>0</v>
      </c>
      <c r="F146" s="170">
        <f>+'2.2.3.2.Inv-Ajus-Depr'!F148-'2.2.3.2.Inv-Ajus-Depr'!F369+E146</f>
        <v>0</v>
      </c>
      <c r="G146" s="170">
        <f>+'2.2.3.2.Inv-Ajus-Depr'!G148-'2.2.3.2.Inv-Ajus-Depr'!G369+F146</f>
        <v>0</v>
      </c>
      <c r="H146" s="170">
        <f>+'2.2.3.2.Inv-Ajus-Depr'!H148-'2.2.3.2.Inv-Ajus-Depr'!H369+F146</f>
        <v>0</v>
      </c>
      <c r="I146" s="170">
        <f>+'2.2.3.2.Inv-Ajus-Depr'!I148-'2.2.3.2.Inv-Ajus-Depr'!I369+F146</f>
        <v>0</v>
      </c>
      <c r="J146" s="170">
        <f>+'2.2.3.2.Inv-Ajus-Depr'!J148-'2.2.3.2.Inv-Ajus-Depr'!J369+H146</f>
        <v>0</v>
      </c>
      <c r="K146" s="170">
        <f>+'2.2.3.2.Inv-Ajus-Depr'!K148-'2.2.3.2.Inv-Ajus-Depr'!K369+H146</f>
        <v>2199357.503</v>
      </c>
      <c r="L146" s="170">
        <f>+'2.2.3.2.Inv-Ajus-Depr'!L148-'2.2.3.2.Inv-Ajus-Depr'!L369+K146</f>
        <v>2114766.8298076922</v>
      </c>
      <c r="M146" s="170">
        <f>+'2.2.3.2.Inv-Ajus-Depr'!M148-'2.2.3.2.Inv-Ajus-Depr'!M369+L146</f>
        <v>2030176.1566153844</v>
      </c>
      <c r="N146" s="184">
        <f>+'2.2.3.2.Inv-Ajus-Depr'!N148-'2.2.3.2.Inv-Ajus-Depr'!N369+M146</f>
        <v>1945585.4834230766</v>
      </c>
    </row>
    <row r="147" spans="2:14" x14ac:dyDescent="0.2">
      <c r="B147" s="227" t="s">
        <v>317</v>
      </c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84"/>
    </row>
    <row r="148" spans="2:14" x14ac:dyDescent="0.2">
      <c r="B148" s="228" t="s">
        <v>535</v>
      </c>
      <c r="C148" s="170">
        <f>+'2.2.3.2.Inv-Ajus-Depr'!C150-'2.2.3.2.Inv-Ajus-Depr'!C371</f>
        <v>0</v>
      </c>
      <c r="D148" s="170">
        <f>+'2.2.3.2.Inv-Ajus-Depr'!D150-'2.2.3.2.Inv-Ajus-Depr'!D371+C148</f>
        <v>0</v>
      </c>
      <c r="E148" s="170">
        <f>+'2.2.3.2.Inv-Ajus-Depr'!E150-'2.2.3.2.Inv-Ajus-Depr'!E371+D148</f>
        <v>10600000</v>
      </c>
      <c r="F148" s="170">
        <f>+'2.2.3.2.Inv-Ajus-Depr'!F150-'2.2.3.2.Inv-Ajus-Depr'!F371+E148</f>
        <v>9893333.333333334</v>
      </c>
      <c r="G148" s="170">
        <f>+'2.2.3.2.Inv-Ajus-Depr'!G150-'2.2.3.2.Inv-Ajus-Depr'!G371+F148</f>
        <v>9186666.6666666679</v>
      </c>
      <c r="H148" s="170">
        <f>+'2.2.3.2.Inv-Ajus-Depr'!H150-'2.2.3.2.Inv-Ajus-Depr'!H371+F148</f>
        <v>9186666.6666666679</v>
      </c>
      <c r="I148" s="170">
        <f>+'2.2.3.2.Inv-Ajus-Depr'!I150-'2.2.3.2.Inv-Ajus-Depr'!I371+F148</f>
        <v>9186666.6666666679</v>
      </c>
      <c r="J148" s="170">
        <f>+'2.2.3.2.Inv-Ajus-Depr'!J150-'2.2.3.2.Inv-Ajus-Depr'!J371+H148</f>
        <v>8480000.0000000019</v>
      </c>
      <c r="K148" s="170">
        <f>+'2.2.3.2.Inv-Ajus-Depr'!K150-'2.2.3.2.Inv-Ajus-Depr'!K371+H148</f>
        <v>8480000.0000000019</v>
      </c>
      <c r="L148" s="170">
        <f>+'2.2.3.2.Inv-Ajus-Depr'!L150-'2.2.3.2.Inv-Ajus-Depr'!L371+K148</f>
        <v>7773333.3333333349</v>
      </c>
      <c r="M148" s="170">
        <f>+'2.2.3.2.Inv-Ajus-Depr'!M150-'2.2.3.2.Inv-Ajus-Depr'!M371+L148</f>
        <v>7066666.6666666679</v>
      </c>
      <c r="N148" s="184">
        <f>+'2.2.3.2.Inv-Ajus-Depr'!N150-'2.2.3.2.Inv-Ajus-Depr'!N371+M148</f>
        <v>6360000.0000000009</v>
      </c>
    </row>
    <row r="149" spans="2:14" x14ac:dyDescent="0.2">
      <c r="B149" s="228" t="s">
        <v>536</v>
      </c>
      <c r="C149" s="170">
        <f>+'2.2.3.2.Inv-Ajus-Depr'!C151-'2.2.3.2.Inv-Ajus-Depr'!C372</f>
        <v>0</v>
      </c>
      <c r="D149" s="170">
        <f>+'2.2.3.2.Inv-Ajus-Depr'!D151-'2.2.3.2.Inv-Ajus-Depr'!D372+C149</f>
        <v>0</v>
      </c>
      <c r="E149" s="170">
        <f>+'2.2.3.2.Inv-Ajus-Depr'!E151-'2.2.3.2.Inv-Ajus-Depr'!E372+D149</f>
        <v>505222</v>
      </c>
      <c r="F149" s="170">
        <f>+'2.2.3.2.Inv-Ajus-Depr'!F151-'2.2.3.2.Inv-Ajus-Depr'!F372+E149</f>
        <v>454699.8</v>
      </c>
      <c r="G149" s="170">
        <f>+'2.2.3.2.Inv-Ajus-Depr'!G151-'2.2.3.2.Inv-Ajus-Depr'!G372+F149</f>
        <v>404177.6</v>
      </c>
      <c r="H149" s="170">
        <f>+'2.2.3.2.Inv-Ajus-Depr'!H151-'2.2.3.2.Inv-Ajus-Depr'!H372+F149</f>
        <v>404177.6</v>
      </c>
      <c r="I149" s="170">
        <f>+'2.2.3.2.Inv-Ajus-Depr'!I151-'2.2.3.2.Inv-Ajus-Depr'!I372+F149</f>
        <v>404177.6</v>
      </c>
      <c r="J149" s="170">
        <f>+'2.2.3.2.Inv-Ajus-Depr'!J151-'2.2.3.2.Inv-Ajus-Depr'!J372+H149</f>
        <v>353655.39999999997</v>
      </c>
      <c r="K149" s="170">
        <f>+'2.2.3.2.Inv-Ajus-Depr'!K151-'2.2.3.2.Inv-Ajus-Depr'!K372+H149</f>
        <v>353655.39999999997</v>
      </c>
      <c r="L149" s="170">
        <f>+'2.2.3.2.Inv-Ajus-Depr'!L151-'2.2.3.2.Inv-Ajus-Depr'!L372+K149</f>
        <v>303133.19999999995</v>
      </c>
      <c r="M149" s="170">
        <f>+'2.2.3.2.Inv-Ajus-Depr'!M151-'2.2.3.2.Inv-Ajus-Depr'!M372+L149</f>
        <v>252610.99999999994</v>
      </c>
      <c r="N149" s="184">
        <f>+'2.2.3.2.Inv-Ajus-Depr'!N151-'2.2.3.2.Inv-Ajus-Depr'!N372+M149</f>
        <v>202088.79999999993</v>
      </c>
    </row>
    <row r="150" spans="2:14" x14ac:dyDescent="0.2">
      <c r="B150" s="228" t="s">
        <v>537</v>
      </c>
      <c r="C150" s="170">
        <f>+'2.2.3.2.Inv-Ajus-Depr'!C152-'2.2.3.2.Inv-Ajus-Depr'!C373</f>
        <v>0</v>
      </c>
      <c r="D150" s="170">
        <f>+'2.2.3.2.Inv-Ajus-Depr'!D152-'2.2.3.2.Inv-Ajus-Depr'!D373+C150</f>
        <v>0</v>
      </c>
      <c r="E150" s="170">
        <f>+'2.2.3.2.Inv-Ajus-Depr'!E152-'2.2.3.2.Inv-Ajus-Depr'!E373+D150</f>
        <v>809157.95142857148</v>
      </c>
      <c r="F150" s="170">
        <f>+'2.2.3.2.Inv-Ajus-Depr'!F152-'2.2.3.2.Inv-Ajus-Depr'!F373+E150</f>
        <v>728242.15628571436</v>
      </c>
      <c r="G150" s="170">
        <f>+'2.2.3.2.Inv-Ajus-Depr'!G152-'2.2.3.2.Inv-Ajus-Depr'!G373+F150</f>
        <v>647326.36114285723</v>
      </c>
      <c r="H150" s="170">
        <f>+'2.2.3.2.Inv-Ajus-Depr'!H152-'2.2.3.2.Inv-Ajus-Depr'!H373+F150</f>
        <v>647326.36114285723</v>
      </c>
      <c r="I150" s="170">
        <f>+'2.2.3.2.Inv-Ajus-Depr'!I152-'2.2.3.2.Inv-Ajus-Depr'!I373+F150</f>
        <v>647326.36114285723</v>
      </c>
      <c r="J150" s="170">
        <f>+'2.2.3.2.Inv-Ajus-Depr'!J152-'2.2.3.2.Inv-Ajus-Depr'!J373+H150</f>
        <v>566410.56600000011</v>
      </c>
      <c r="K150" s="170">
        <f>+'2.2.3.2.Inv-Ajus-Depr'!K152-'2.2.3.2.Inv-Ajus-Depr'!K373+H150</f>
        <v>566410.56600000011</v>
      </c>
      <c r="L150" s="170">
        <f>+'2.2.3.2.Inv-Ajus-Depr'!L152-'2.2.3.2.Inv-Ajus-Depr'!L373+K150</f>
        <v>485494.77085714298</v>
      </c>
      <c r="M150" s="170">
        <f>+'2.2.3.2.Inv-Ajus-Depr'!M152-'2.2.3.2.Inv-Ajus-Depr'!M373+L150</f>
        <v>404578.97571428586</v>
      </c>
      <c r="N150" s="184">
        <f>+'2.2.3.2.Inv-Ajus-Depr'!N152-'2.2.3.2.Inv-Ajus-Depr'!N373+M150</f>
        <v>323663.18057142873</v>
      </c>
    </row>
    <row r="151" spans="2:14" x14ac:dyDescent="0.2">
      <c r="B151" s="228" t="s">
        <v>538</v>
      </c>
      <c r="C151" s="170">
        <f>+'2.2.3.2.Inv-Ajus-Depr'!C153-'2.2.3.2.Inv-Ajus-Depr'!C374</f>
        <v>0</v>
      </c>
      <c r="D151" s="170">
        <f>+'2.2.3.2.Inv-Ajus-Depr'!D153-'2.2.3.2.Inv-Ajus-Depr'!D374+C151</f>
        <v>0</v>
      </c>
      <c r="E151" s="170">
        <f>+'2.2.3.2.Inv-Ajus-Depr'!E153-'2.2.3.2.Inv-Ajus-Depr'!E374+D151</f>
        <v>2022894.8785714288</v>
      </c>
      <c r="F151" s="170">
        <f>+'2.2.3.2.Inv-Ajus-Depr'!F153-'2.2.3.2.Inv-Ajus-Depr'!F374+E151</f>
        <v>1820605.3907142859</v>
      </c>
      <c r="G151" s="170">
        <f>+'2.2.3.2.Inv-Ajus-Depr'!G153-'2.2.3.2.Inv-Ajus-Depr'!G374+F151</f>
        <v>1618315.902857143</v>
      </c>
      <c r="H151" s="170">
        <f>+'2.2.3.2.Inv-Ajus-Depr'!H153-'2.2.3.2.Inv-Ajus-Depr'!H374+F151</f>
        <v>1618315.902857143</v>
      </c>
      <c r="I151" s="170">
        <f>+'2.2.3.2.Inv-Ajus-Depr'!I153-'2.2.3.2.Inv-Ajus-Depr'!I374+F151</f>
        <v>1618315.902857143</v>
      </c>
      <c r="J151" s="170">
        <f>+'2.2.3.2.Inv-Ajus-Depr'!J153-'2.2.3.2.Inv-Ajus-Depr'!J374+H151</f>
        <v>1416026.415</v>
      </c>
      <c r="K151" s="170">
        <f>+'2.2.3.2.Inv-Ajus-Depr'!K153-'2.2.3.2.Inv-Ajus-Depr'!K374+H151</f>
        <v>1416026.415</v>
      </c>
      <c r="L151" s="170">
        <f>+'2.2.3.2.Inv-Ajus-Depr'!L153-'2.2.3.2.Inv-Ajus-Depr'!L374+K151</f>
        <v>1213736.9271428571</v>
      </c>
      <c r="M151" s="170">
        <f>+'2.2.3.2.Inv-Ajus-Depr'!M153-'2.2.3.2.Inv-Ajus-Depr'!M374+L151</f>
        <v>1011447.4392857142</v>
      </c>
      <c r="N151" s="184">
        <f>+'2.2.3.2.Inv-Ajus-Depr'!N153-'2.2.3.2.Inv-Ajus-Depr'!N374+M151</f>
        <v>809157.95142857125</v>
      </c>
    </row>
    <row r="152" spans="2:14" x14ac:dyDescent="0.2">
      <c r="B152" s="228" t="s">
        <v>539</v>
      </c>
      <c r="C152" s="170">
        <f>+'2.2.3.2.Inv-Ajus-Depr'!C154-'2.2.3.2.Inv-Ajus-Depr'!C375</f>
        <v>0</v>
      </c>
      <c r="D152" s="170">
        <f>+'2.2.3.2.Inv-Ajus-Depr'!D154-'2.2.3.2.Inv-Ajus-Depr'!D375+C152</f>
        <v>0</v>
      </c>
      <c r="E152" s="170">
        <f>+'2.2.3.2.Inv-Ajus-Depr'!E154-'2.2.3.2.Inv-Ajus-Depr'!E375+D152</f>
        <v>0</v>
      </c>
      <c r="F152" s="170">
        <f>+'2.2.3.2.Inv-Ajus-Depr'!F154-'2.2.3.2.Inv-Ajus-Depr'!F375+E152</f>
        <v>404300</v>
      </c>
      <c r="G152" s="170">
        <f>+'2.2.3.2.Inv-Ajus-Depr'!G154-'2.2.3.2.Inv-Ajus-Depr'!G375+F152</f>
        <v>346542.85714285716</v>
      </c>
      <c r="H152" s="170">
        <f>+'2.2.3.2.Inv-Ajus-Depr'!H154-'2.2.3.2.Inv-Ajus-Depr'!H375+F152</f>
        <v>346542.85714285716</v>
      </c>
      <c r="I152" s="170">
        <f>+'2.2.3.2.Inv-Ajus-Depr'!I154-'2.2.3.2.Inv-Ajus-Depr'!I375+F152</f>
        <v>346542.85714285716</v>
      </c>
      <c r="J152" s="170">
        <f>+'2.2.3.2.Inv-Ajus-Depr'!J154-'2.2.3.2.Inv-Ajus-Depr'!J375+H152</f>
        <v>288785.71428571432</v>
      </c>
      <c r="K152" s="170">
        <f>+'2.2.3.2.Inv-Ajus-Depr'!K154-'2.2.3.2.Inv-Ajus-Depr'!K375+H152</f>
        <v>288785.71428571432</v>
      </c>
      <c r="L152" s="170">
        <f>+'2.2.3.2.Inv-Ajus-Depr'!L154-'2.2.3.2.Inv-Ajus-Depr'!L375+K152</f>
        <v>231028.57142857148</v>
      </c>
      <c r="M152" s="170">
        <f>+'2.2.3.2.Inv-Ajus-Depr'!M154-'2.2.3.2.Inv-Ajus-Depr'!M375+L152</f>
        <v>173271.42857142864</v>
      </c>
      <c r="N152" s="184">
        <f>+'2.2.3.2.Inv-Ajus-Depr'!N154-'2.2.3.2.Inv-Ajus-Depr'!N375+M152</f>
        <v>115514.28571428578</v>
      </c>
    </row>
    <row r="153" spans="2:14" x14ac:dyDescent="0.2">
      <c r="B153" s="228" t="s">
        <v>299</v>
      </c>
      <c r="C153" s="170">
        <f>+'2.2.3.2.Inv-Ajus-Depr'!C155-'2.2.3.2.Inv-Ajus-Depr'!C376</f>
        <v>0</v>
      </c>
      <c r="D153" s="170">
        <f>+'2.2.3.2.Inv-Ajus-Depr'!D155-'2.2.3.2.Inv-Ajus-Depr'!D376+C153</f>
        <v>0</v>
      </c>
      <c r="E153" s="170">
        <f>+'2.2.3.2.Inv-Ajus-Depr'!E155-'2.2.3.2.Inv-Ajus-Depr'!E376+D153</f>
        <v>0</v>
      </c>
      <c r="F153" s="170">
        <f>+'2.2.3.2.Inv-Ajus-Depr'!F155-'2.2.3.2.Inv-Ajus-Depr'!F376+E153</f>
        <v>943012</v>
      </c>
      <c r="G153" s="170">
        <f>+'2.2.3.2.Inv-Ajus-Depr'!G155-'2.2.3.2.Inv-Ajus-Depr'!G376+F153</f>
        <v>808296</v>
      </c>
      <c r="H153" s="170">
        <f>+'2.2.3.2.Inv-Ajus-Depr'!H155-'2.2.3.2.Inv-Ajus-Depr'!H376+F153</f>
        <v>808296</v>
      </c>
      <c r="I153" s="170">
        <f>+'2.2.3.2.Inv-Ajus-Depr'!I155-'2.2.3.2.Inv-Ajus-Depr'!I376+F153</f>
        <v>808296</v>
      </c>
      <c r="J153" s="170">
        <f>+'2.2.3.2.Inv-Ajus-Depr'!J155-'2.2.3.2.Inv-Ajus-Depr'!J376+H153</f>
        <v>673580</v>
      </c>
      <c r="K153" s="170">
        <f>+'2.2.3.2.Inv-Ajus-Depr'!K155-'2.2.3.2.Inv-Ajus-Depr'!K376+H153</f>
        <v>673580</v>
      </c>
      <c r="L153" s="170">
        <f>+'2.2.3.2.Inv-Ajus-Depr'!L155-'2.2.3.2.Inv-Ajus-Depr'!L376+K153</f>
        <v>538864</v>
      </c>
      <c r="M153" s="170">
        <f>+'2.2.3.2.Inv-Ajus-Depr'!M155-'2.2.3.2.Inv-Ajus-Depr'!M376+L153</f>
        <v>404148</v>
      </c>
      <c r="N153" s="184">
        <f>+'2.2.3.2.Inv-Ajus-Depr'!N155-'2.2.3.2.Inv-Ajus-Depr'!N376+M153</f>
        <v>269432</v>
      </c>
    </row>
    <row r="154" spans="2:14" x14ac:dyDescent="0.2">
      <c r="B154" s="228" t="s">
        <v>535</v>
      </c>
      <c r="C154" s="170">
        <f>+'2.2.3.2.Inv-Ajus-Depr'!C156-'2.2.3.2.Inv-Ajus-Depr'!C377</f>
        <v>0</v>
      </c>
      <c r="D154" s="170">
        <f>+'2.2.3.2.Inv-Ajus-Depr'!D156-'2.2.3.2.Inv-Ajus-Depr'!D377+C154</f>
        <v>0</v>
      </c>
      <c r="E154" s="170">
        <f>+'2.2.3.2.Inv-Ajus-Depr'!E156-'2.2.3.2.Inv-Ajus-Depr'!E377+D154</f>
        <v>0</v>
      </c>
      <c r="F154" s="170">
        <f>+'2.2.3.2.Inv-Ajus-Depr'!F156-'2.2.3.2.Inv-Ajus-Depr'!F377+E154</f>
        <v>10600000</v>
      </c>
      <c r="G154" s="170">
        <f>+'2.2.3.2.Inv-Ajus-Depr'!G156-'2.2.3.2.Inv-Ajus-Depr'!G377+F154</f>
        <v>9893333.333333334</v>
      </c>
      <c r="H154" s="170">
        <f>+'2.2.3.2.Inv-Ajus-Depr'!H156-'2.2.3.2.Inv-Ajus-Depr'!H377+F154</f>
        <v>9893333.333333334</v>
      </c>
      <c r="I154" s="170">
        <f>+'2.2.3.2.Inv-Ajus-Depr'!I156-'2.2.3.2.Inv-Ajus-Depr'!I377+F154</f>
        <v>9893333.333333334</v>
      </c>
      <c r="J154" s="170">
        <f>+'2.2.3.2.Inv-Ajus-Depr'!J156-'2.2.3.2.Inv-Ajus-Depr'!J377+H154</f>
        <v>9186666.6666666679</v>
      </c>
      <c r="K154" s="170">
        <f>+'2.2.3.2.Inv-Ajus-Depr'!K156-'2.2.3.2.Inv-Ajus-Depr'!K377+H154</f>
        <v>9186666.6666666679</v>
      </c>
      <c r="L154" s="170">
        <f>+'2.2.3.2.Inv-Ajus-Depr'!L156-'2.2.3.2.Inv-Ajus-Depr'!L377+K154</f>
        <v>8480000.0000000019</v>
      </c>
      <c r="M154" s="170">
        <f>+'2.2.3.2.Inv-Ajus-Depr'!M156-'2.2.3.2.Inv-Ajus-Depr'!M377+L154</f>
        <v>7773333.3333333349</v>
      </c>
      <c r="N154" s="184">
        <f>+'2.2.3.2.Inv-Ajus-Depr'!N156-'2.2.3.2.Inv-Ajus-Depr'!N377+M154</f>
        <v>7066666.6666666679</v>
      </c>
    </row>
    <row r="155" spans="2:14" x14ac:dyDescent="0.2">
      <c r="B155" s="228" t="s">
        <v>540</v>
      </c>
      <c r="C155" s="170">
        <f>+'2.2.3.2.Inv-Ajus-Depr'!C157-'2.2.3.2.Inv-Ajus-Depr'!C378</f>
        <v>0</v>
      </c>
      <c r="D155" s="170">
        <f>+'2.2.3.2.Inv-Ajus-Depr'!D157-'2.2.3.2.Inv-Ajus-Depr'!D378+C155</f>
        <v>0</v>
      </c>
      <c r="E155" s="170">
        <f>+'2.2.3.2.Inv-Ajus-Depr'!E157-'2.2.3.2.Inv-Ajus-Depr'!E378+D155</f>
        <v>0</v>
      </c>
      <c r="F155" s="170">
        <f>+'2.2.3.2.Inv-Ajus-Depr'!F157-'2.2.3.2.Inv-Ajus-Depr'!F378+E155</f>
        <v>46474.58</v>
      </c>
      <c r="G155" s="170">
        <f>+'2.2.3.2.Inv-Ajus-Depr'!G157-'2.2.3.2.Inv-Ajus-Depr'!G378+F155</f>
        <v>37179.664000000004</v>
      </c>
      <c r="H155" s="170">
        <f>+'2.2.3.2.Inv-Ajus-Depr'!H157-'2.2.3.2.Inv-Ajus-Depr'!H378+F155</f>
        <v>37179.664000000004</v>
      </c>
      <c r="I155" s="170">
        <f>+'2.2.3.2.Inv-Ajus-Depr'!I157-'2.2.3.2.Inv-Ajus-Depr'!I378+F155</f>
        <v>37179.664000000004</v>
      </c>
      <c r="J155" s="170">
        <f>+'2.2.3.2.Inv-Ajus-Depr'!J157-'2.2.3.2.Inv-Ajus-Depr'!J378+H155</f>
        <v>27884.748000000003</v>
      </c>
      <c r="K155" s="170">
        <f>+'2.2.3.2.Inv-Ajus-Depr'!K157-'2.2.3.2.Inv-Ajus-Depr'!K378+H155</f>
        <v>27884.748000000003</v>
      </c>
      <c r="L155" s="170">
        <f>+'2.2.3.2.Inv-Ajus-Depr'!L157-'2.2.3.2.Inv-Ajus-Depr'!L378+K155</f>
        <v>18589.832000000002</v>
      </c>
      <c r="M155" s="170">
        <f>+'2.2.3.2.Inv-Ajus-Depr'!M157-'2.2.3.2.Inv-Ajus-Depr'!M378+L155</f>
        <v>9294.9160000000011</v>
      </c>
      <c r="N155" s="184">
        <f>+'2.2.3.2.Inv-Ajus-Depr'!N157-'2.2.3.2.Inv-Ajus-Depr'!N378+M155</f>
        <v>0</v>
      </c>
    </row>
    <row r="156" spans="2:14" x14ac:dyDescent="0.2">
      <c r="B156" s="228" t="s">
        <v>541</v>
      </c>
      <c r="C156" s="170">
        <f>+'2.2.3.2.Inv-Ajus-Depr'!C158-'2.2.3.2.Inv-Ajus-Depr'!C379</f>
        <v>0</v>
      </c>
      <c r="D156" s="170">
        <f>+'2.2.3.2.Inv-Ajus-Depr'!D158-'2.2.3.2.Inv-Ajus-Depr'!D379+C156</f>
        <v>0</v>
      </c>
      <c r="E156" s="170">
        <f>+'2.2.3.2.Inv-Ajus-Depr'!E158-'2.2.3.2.Inv-Ajus-Depr'!E379+D156</f>
        <v>0</v>
      </c>
      <c r="F156" s="170">
        <f>+'2.2.3.2.Inv-Ajus-Depr'!F158-'2.2.3.2.Inv-Ajus-Depr'!F379+E156</f>
        <v>50830.51</v>
      </c>
      <c r="G156" s="170">
        <f>+'2.2.3.2.Inv-Ajus-Depr'!G158-'2.2.3.2.Inv-Ajus-Depr'!G379+F156</f>
        <v>40664.408000000003</v>
      </c>
      <c r="H156" s="170">
        <f>+'2.2.3.2.Inv-Ajus-Depr'!H158-'2.2.3.2.Inv-Ajus-Depr'!H379+F156</f>
        <v>40664.408000000003</v>
      </c>
      <c r="I156" s="170">
        <f>+'2.2.3.2.Inv-Ajus-Depr'!I158-'2.2.3.2.Inv-Ajus-Depr'!I379+F156</f>
        <v>40664.408000000003</v>
      </c>
      <c r="J156" s="170">
        <f>+'2.2.3.2.Inv-Ajus-Depr'!J158-'2.2.3.2.Inv-Ajus-Depr'!J379+H156</f>
        <v>30498.306000000004</v>
      </c>
      <c r="K156" s="170">
        <f>+'2.2.3.2.Inv-Ajus-Depr'!K158-'2.2.3.2.Inv-Ajus-Depr'!K379+H156</f>
        <v>30498.306000000004</v>
      </c>
      <c r="L156" s="170">
        <f>+'2.2.3.2.Inv-Ajus-Depr'!L158-'2.2.3.2.Inv-Ajus-Depr'!L379+K156</f>
        <v>20332.204000000005</v>
      </c>
      <c r="M156" s="170">
        <f>+'2.2.3.2.Inv-Ajus-Depr'!M158-'2.2.3.2.Inv-Ajus-Depr'!M379+L156</f>
        <v>10166.102000000004</v>
      </c>
      <c r="N156" s="184">
        <f>+'2.2.3.2.Inv-Ajus-Depr'!N158-'2.2.3.2.Inv-Ajus-Depr'!N379+M156</f>
        <v>0</v>
      </c>
    </row>
    <row r="157" spans="2:14" x14ac:dyDescent="0.2">
      <c r="B157" s="228" t="s">
        <v>542</v>
      </c>
      <c r="C157" s="170">
        <f>+'2.2.3.2.Inv-Ajus-Depr'!C159-'2.2.3.2.Inv-Ajus-Depr'!C380</f>
        <v>0</v>
      </c>
      <c r="D157" s="170">
        <f>+'2.2.3.2.Inv-Ajus-Depr'!D159-'2.2.3.2.Inv-Ajus-Depr'!D380+C157</f>
        <v>0</v>
      </c>
      <c r="E157" s="170">
        <f>+'2.2.3.2.Inv-Ajus-Depr'!E159-'2.2.3.2.Inv-Ajus-Depr'!E380+D157</f>
        <v>0</v>
      </c>
      <c r="F157" s="170">
        <f>+'2.2.3.2.Inv-Ajus-Depr'!F159-'2.2.3.2.Inv-Ajus-Depr'!F380+E157</f>
        <v>83428.539999999994</v>
      </c>
      <c r="G157" s="170">
        <f>+'2.2.3.2.Inv-Ajus-Depr'!G159-'2.2.3.2.Inv-Ajus-Depr'!G380+F157</f>
        <v>71510.177142857137</v>
      </c>
      <c r="H157" s="170">
        <f>+'2.2.3.2.Inv-Ajus-Depr'!H159-'2.2.3.2.Inv-Ajus-Depr'!H380+F157</f>
        <v>71510.177142857137</v>
      </c>
      <c r="I157" s="170">
        <f>+'2.2.3.2.Inv-Ajus-Depr'!I159-'2.2.3.2.Inv-Ajus-Depr'!I380+F157</f>
        <v>71510.177142857137</v>
      </c>
      <c r="J157" s="170">
        <f>+'2.2.3.2.Inv-Ajus-Depr'!J159-'2.2.3.2.Inv-Ajus-Depr'!J380+H157</f>
        <v>59591.814285714281</v>
      </c>
      <c r="K157" s="170">
        <f>+'2.2.3.2.Inv-Ajus-Depr'!K159-'2.2.3.2.Inv-Ajus-Depr'!K380+H157</f>
        <v>59591.814285714281</v>
      </c>
      <c r="L157" s="170">
        <f>+'2.2.3.2.Inv-Ajus-Depr'!L159-'2.2.3.2.Inv-Ajus-Depr'!L380+K157</f>
        <v>47673.451428571425</v>
      </c>
      <c r="M157" s="170">
        <f>+'2.2.3.2.Inv-Ajus-Depr'!M159-'2.2.3.2.Inv-Ajus-Depr'!M380+L157</f>
        <v>35755.088571428569</v>
      </c>
      <c r="N157" s="184">
        <f>+'2.2.3.2.Inv-Ajus-Depr'!N159-'2.2.3.2.Inv-Ajus-Depr'!N380+M157</f>
        <v>23836.725714285712</v>
      </c>
    </row>
    <row r="158" spans="2:14" x14ac:dyDescent="0.2">
      <c r="B158" s="228" t="s">
        <v>543</v>
      </c>
      <c r="C158" s="170">
        <f>+'2.2.3.2.Inv-Ajus-Depr'!C160-'2.2.3.2.Inv-Ajus-Depr'!C381</f>
        <v>0</v>
      </c>
      <c r="D158" s="170">
        <f>+'2.2.3.2.Inv-Ajus-Depr'!D160-'2.2.3.2.Inv-Ajus-Depr'!D381+C158</f>
        <v>0</v>
      </c>
      <c r="E158" s="170">
        <f>+'2.2.3.2.Inv-Ajus-Depr'!E160-'2.2.3.2.Inv-Ajus-Depr'!E381+D158</f>
        <v>0</v>
      </c>
      <c r="F158" s="170">
        <f>+'2.2.3.2.Inv-Ajus-Depr'!F160-'2.2.3.2.Inv-Ajus-Depr'!F381+E158</f>
        <v>120714.68</v>
      </c>
      <c r="G158" s="170">
        <f>+'2.2.3.2.Inv-Ajus-Depr'!G160-'2.2.3.2.Inv-Ajus-Depr'!G381+F158</f>
        <v>103469.72571428571</v>
      </c>
      <c r="H158" s="170">
        <f>+'2.2.3.2.Inv-Ajus-Depr'!H160-'2.2.3.2.Inv-Ajus-Depr'!H381+F158</f>
        <v>103469.72571428571</v>
      </c>
      <c r="I158" s="170">
        <f>+'2.2.3.2.Inv-Ajus-Depr'!I160-'2.2.3.2.Inv-Ajus-Depr'!I381+F158</f>
        <v>103469.72571428571</v>
      </c>
      <c r="J158" s="170">
        <f>+'2.2.3.2.Inv-Ajus-Depr'!J160-'2.2.3.2.Inv-Ajus-Depr'!J381+H158</f>
        <v>86224.771428571432</v>
      </c>
      <c r="K158" s="170">
        <f>+'2.2.3.2.Inv-Ajus-Depr'!K160-'2.2.3.2.Inv-Ajus-Depr'!K381+H158</f>
        <v>86224.771428571432</v>
      </c>
      <c r="L158" s="170">
        <f>+'2.2.3.2.Inv-Ajus-Depr'!L160-'2.2.3.2.Inv-Ajus-Depr'!L381+K158</f>
        <v>68979.817142857151</v>
      </c>
      <c r="M158" s="170">
        <f>+'2.2.3.2.Inv-Ajus-Depr'!M160-'2.2.3.2.Inv-Ajus-Depr'!M381+L158</f>
        <v>51734.862857142871</v>
      </c>
      <c r="N158" s="184">
        <f>+'2.2.3.2.Inv-Ajus-Depr'!N160-'2.2.3.2.Inv-Ajus-Depr'!N381+M158</f>
        <v>34489.90857142859</v>
      </c>
    </row>
    <row r="159" spans="2:14" x14ac:dyDescent="0.2">
      <c r="B159" s="228" t="s">
        <v>544</v>
      </c>
      <c r="C159" s="170">
        <f>+'2.2.3.2.Inv-Ajus-Depr'!C161-'2.2.3.2.Inv-Ajus-Depr'!C382</f>
        <v>0</v>
      </c>
      <c r="D159" s="170">
        <f>+'2.2.3.2.Inv-Ajus-Depr'!D161-'2.2.3.2.Inv-Ajus-Depr'!D382+C159</f>
        <v>0</v>
      </c>
      <c r="E159" s="170">
        <f>+'2.2.3.2.Inv-Ajus-Depr'!E161-'2.2.3.2.Inv-Ajus-Depr'!E382+D159</f>
        <v>0</v>
      </c>
      <c r="F159" s="170">
        <f>+'2.2.3.2.Inv-Ajus-Depr'!F161-'2.2.3.2.Inv-Ajus-Depr'!F382+E159</f>
        <v>19385.59</v>
      </c>
      <c r="G159" s="170">
        <f>+'2.2.3.2.Inv-Ajus-Depr'!G161-'2.2.3.2.Inv-Ajus-Depr'!G382+F159</f>
        <v>15508.472</v>
      </c>
      <c r="H159" s="170">
        <f>+'2.2.3.2.Inv-Ajus-Depr'!H161-'2.2.3.2.Inv-Ajus-Depr'!H382+F159</f>
        <v>15508.472</v>
      </c>
      <c r="I159" s="170">
        <f>+'2.2.3.2.Inv-Ajus-Depr'!I161-'2.2.3.2.Inv-Ajus-Depr'!I382+F159</f>
        <v>15508.472</v>
      </c>
      <c r="J159" s="170">
        <f>+'2.2.3.2.Inv-Ajus-Depr'!J161-'2.2.3.2.Inv-Ajus-Depr'!J382+H159</f>
        <v>11631.353999999999</v>
      </c>
      <c r="K159" s="170">
        <f>+'2.2.3.2.Inv-Ajus-Depr'!K161-'2.2.3.2.Inv-Ajus-Depr'!K382+H159</f>
        <v>11631.353999999999</v>
      </c>
      <c r="L159" s="170">
        <f>+'2.2.3.2.Inv-Ajus-Depr'!L161-'2.2.3.2.Inv-Ajus-Depr'!L382+K159</f>
        <v>7754.235999999999</v>
      </c>
      <c r="M159" s="170">
        <f>+'2.2.3.2.Inv-Ajus-Depr'!M161-'2.2.3.2.Inv-Ajus-Depr'!M382+L159</f>
        <v>3877.1179999999986</v>
      </c>
      <c r="N159" s="184">
        <f>+'2.2.3.2.Inv-Ajus-Depr'!N161-'2.2.3.2.Inv-Ajus-Depr'!N382+M159</f>
        <v>0</v>
      </c>
    </row>
    <row r="160" spans="2:14" x14ac:dyDescent="0.2">
      <c r="B160" s="228" t="s">
        <v>545</v>
      </c>
      <c r="C160" s="170">
        <f>+'2.2.3.2.Inv-Ajus-Depr'!C162-'2.2.3.2.Inv-Ajus-Depr'!C383</f>
        <v>0</v>
      </c>
      <c r="D160" s="170">
        <f>+'2.2.3.2.Inv-Ajus-Depr'!D162-'2.2.3.2.Inv-Ajus-Depr'!D383+C160</f>
        <v>0</v>
      </c>
      <c r="E160" s="170">
        <f>+'2.2.3.2.Inv-Ajus-Depr'!E162-'2.2.3.2.Inv-Ajus-Depr'!E383+D160</f>
        <v>0</v>
      </c>
      <c r="F160" s="170">
        <f>+'2.2.3.2.Inv-Ajus-Depr'!F162-'2.2.3.2.Inv-Ajus-Depr'!F383+E160</f>
        <v>177000</v>
      </c>
      <c r="G160" s="170">
        <f>+'2.2.3.2.Inv-Ajus-Depr'!G162-'2.2.3.2.Inv-Ajus-Depr'!G383+F160</f>
        <v>141600</v>
      </c>
      <c r="H160" s="170">
        <f>+'2.2.3.2.Inv-Ajus-Depr'!H162-'2.2.3.2.Inv-Ajus-Depr'!H383+F160</f>
        <v>141600</v>
      </c>
      <c r="I160" s="170">
        <f>+'2.2.3.2.Inv-Ajus-Depr'!I162-'2.2.3.2.Inv-Ajus-Depr'!I383+F160</f>
        <v>141600</v>
      </c>
      <c r="J160" s="170">
        <f>+'2.2.3.2.Inv-Ajus-Depr'!J162-'2.2.3.2.Inv-Ajus-Depr'!J383+H160</f>
        <v>106200</v>
      </c>
      <c r="K160" s="170">
        <f>+'2.2.3.2.Inv-Ajus-Depr'!K162-'2.2.3.2.Inv-Ajus-Depr'!K383+H160</f>
        <v>106200</v>
      </c>
      <c r="L160" s="170">
        <f>+'2.2.3.2.Inv-Ajus-Depr'!L162-'2.2.3.2.Inv-Ajus-Depr'!L383+K160</f>
        <v>70800</v>
      </c>
      <c r="M160" s="170">
        <f>+'2.2.3.2.Inv-Ajus-Depr'!M162-'2.2.3.2.Inv-Ajus-Depr'!M383+L160</f>
        <v>35400</v>
      </c>
      <c r="N160" s="184">
        <f>+'2.2.3.2.Inv-Ajus-Depr'!N162-'2.2.3.2.Inv-Ajus-Depr'!N383+M160</f>
        <v>0</v>
      </c>
    </row>
    <row r="161" spans="2:14" x14ac:dyDescent="0.2">
      <c r="B161" s="228" t="s">
        <v>546</v>
      </c>
      <c r="C161" s="170">
        <f>+'2.2.3.2.Inv-Ajus-Depr'!C163-'2.2.3.2.Inv-Ajus-Depr'!C384</f>
        <v>0</v>
      </c>
      <c r="D161" s="170">
        <f>+'2.2.3.2.Inv-Ajus-Depr'!D163-'2.2.3.2.Inv-Ajus-Depr'!D384+C161</f>
        <v>0</v>
      </c>
      <c r="E161" s="170">
        <f>+'2.2.3.2.Inv-Ajus-Depr'!E163-'2.2.3.2.Inv-Ajus-Depr'!E384+D161</f>
        <v>0</v>
      </c>
      <c r="F161" s="170">
        <f>+'2.2.3.2.Inv-Ajus-Depr'!F163-'2.2.3.2.Inv-Ajus-Depr'!F384+E161</f>
        <v>1237500</v>
      </c>
      <c r="G161" s="170">
        <f>+'2.2.3.2.Inv-Ajus-Depr'!G163-'2.2.3.2.Inv-Ajus-Depr'!G384+F161</f>
        <v>1060714.2857142857</v>
      </c>
      <c r="H161" s="170">
        <f>+'2.2.3.2.Inv-Ajus-Depr'!H163-'2.2.3.2.Inv-Ajus-Depr'!H384+F161</f>
        <v>1060714.2857142857</v>
      </c>
      <c r="I161" s="170">
        <f>+'2.2.3.2.Inv-Ajus-Depr'!I163-'2.2.3.2.Inv-Ajus-Depr'!I384+F161</f>
        <v>1060714.2857142857</v>
      </c>
      <c r="J161" s="170">
        <f>+'2.2.3.2.Inv-Ajus-Depr'!J163-'2.2.3.2.Inv-Ajus-Depr'!J384+H161</f>
        <v>883928.57142857136</v>
      </c>
      <c r="K161" s="170">
        <f>+'2.2.3.2.Inv-Ajus-Depr'!K163-'2.2.3.2.Inv-Ajus-Depr'!K384+H161</f>
        <v>883928.57142857136</v>
      </c>
      <c r="L161" s="170">
        <f>+'2.2.3.2.Inv-Ajus-Depr'!L163-'2.2.3.2.Inv-Ajus-Depr'!L384+K161</f>
        <v>707142.85714285704</v>
      </c>
      <c r="M161" s="170">
        <f>+'2.2.3.2.Inv-Ajus-Depr'!M163-'2.2.3.2.Inv-Ajus-Depr'!M384+L161</f>
        <v>530357.14285714272</v>
      </c>
      <c r="N161" s="184">
        <f>+'2.2.3.2.Inv-Ajus-Depr'!N163-'2.2.3.2.Inv-Ajus-Depr'!N384+M161</f>
        <v>353571.42857142841</v>
      </c>
    </row>
    <row r="162" spans="2:14" x14ac:dyDescent="0.2">
      <c r="B162" s="228" t="s">
        <v>547</v>
      </c>
      <c r="C162" s="170">
        <f>+'2.2.3.2.Inv-Ajus-Depr'!C164-'2.2.3.2.Inv-Ajus-Depr'!C385</f>
        <v>0</v>
      </c>
      <c r="D162" s="170">
        <f>+'2.2.3.2.Inv-Ajus-Depr'!D164-'2.2.3.2.Inv-Ajus-Depr'!D385+C162</f>
        <v>0</v>
      </c>
      <c r="E162" s="170">
        <f>+'2.2.3.2.Inv-Ajus-Depr'!E164-'2.2.3.2.Inv-Ajus-Depr'!E385+D162</f>
        <v>0</v>
      </c>
      <c r="F162" s="170">
        <f>+'2.2.3.2.Inv-Ajus-Depr'!F164-'2.2.3.2.Inv-Ajus-Depr'!F385+E162</f>
        <v>484500</v>
      </c>
      <c r="G162" s="170">
        <f>+'2.2.3.2.Inv-Ajus-Depr'!G164-'2.2.3.2.Inv-Ajus-Depr'!G385+F162</f>
        <v>415285.71428571432</v>
      </c>
      <c r="H162" s="170">
        <f>+'2.2.3.2.Inv-Ajus-Depr'!H164-'2.2.3.2.Inv-Ajus-Depr'!H385+F162</f>
        <v>415285.71428571432</v>
      </c>
      <c r="I162" s="170">
        <f>+'2.2.3.2.Inv-Ajus-Depr'!I164-'2.2.3.2.Inv-Ajus-Depr'!I385+F162</f>
        <v>415285.71428571432</v>
      </c>
      <c r="J162" s="170">
        <f>+'2.2.3.2.Inv-Ajus-Depr'!J164-'2.2.3.2.Inv-Ajus-Depr'!J385+H162</f>
        <v>346071.42857142864</v>
      </c>
      <c r="K162" s="170">
        <f>+'2.2.3.2.Inv-Ajus-Depr'!K164-'2.2.3.2.Inv-Ajus-Depr'!K385+H162</f>
        <v>346071.42857142864</v>
      </c>
      <c r="L162" s="170">
        <f>+'2.2.3.2.Inv-Ajus-Depr'!L164-'2.2.3.2.Inv-Ajus-Depr'!L385+K162</f>
        <v>276857.14285714296</v>
      </c>
      <c r="M162" s="170">
        <f>+'2.2.3.2.Inv-Ajus-Depr'!M164-'2.2.3.2.Inv-Ajus-Depr'!M385+L162</f>
        <v>207642.85714285725</v>
      </c>
      <c r="N162" s="184">
        <f>+'2.2.3.2.Inv-Ajus-Depr'!N164-'2.2.3.2.Inv-Ajus-Depr'!N385+M162</f>
        <v>138428.57142857154</v>
      </c>
    </row>
    <row r="163" spans="2:14" x14ac:dyDescent="0.2">
      <c r="B163" s="228" t="s">
        <v>548</v>
      </c>
      <c r="C163" s="170">
        <f>+'2.2.3.2.Inv-Ajus-Depr'!C165-'2.2.3.2.Inv-Ajus-Depr'!C386</f>
        <v>0</v>
      </c>
      <c r="D163" s="170">
        <f>+'2.2.3.2.Inv-Ajus-Depr'!D165-'2.2.3.2.Inv-Ajus-Depr'!D386+C163</f>
        <v>0</v>
      </c>
      <c r="E163" s="170">
        <f>+'2.2.3.2.Inv-Ajus-Depr'!E165-'2.2.3.2.Inv-Ajus-Depr'!E386+D163</f>
        <v>0</v>
      </c>
      <c r="F163" s="170">
        <f>+'2.2.3.2.Inv-Ajus-Depr'!F165-'2.2.3.2.Inv-Ajus-Depr'!F386+E163</f>
        <v>0</v>
      </c>
      <c r="G163" s="170">
        <f>+'2.2.3.2.Inv-Ajus-Depr'!G165-'2.2.3.2.Inv-Ajus-Depr'!G386+F163</f>
        <v>412500</v>
      </c>
      <c r="H163" s="170">
        <f>+'2.2.3.2.Inv-Ajus-Depr'!H165-'2.2.3.2.Inv-Ajus-Depr'!H386+F163</f>
        <v>412500</v>
      </c>
      <c r="I163" s="170">
        <f>+'2.2.3.2.Inv-Ajus-Depr'!I165-'2.2.3.2.Inv-Ajus-Depr'!I386+F163</f>
        <v>412500</v>
      </c>
      <c r="J163" s="170">
        <f>+'2.2.3.2.Inv-Ajus-Depr'!J165-'2.2.3.2.Inv-Ajus-Depr'!J386+H163</f>
        <v>353571.42857142858</v>
      </c>
      <c r="K163" s="170">
        <f>+'2.2.3.2.Inv-Ajus-Depr'!K165-'2.2.3.2.Inv-Ajus-Depr'!K386+H163</f>
        <v>353571.42857142858</v>
      </c>
      <c r="L163" s="170">
        <f>+'2.2.3.2.Inv-Ajus-Depr'!L165-'2.2.3.2.Inv-Ajus-Depr'!L386+K163</f>
        <v>294642.85714285716</v>
      </c>
      <c r="M163" s="170">
        <f>+'2.2.3.2.Inv-Ajus-Depr'!M165-'2.2.3.2.Inv-Ajus-Depr'!M386+L163</f>
        <v>235714.28571428574</v>
      </c>
      <c r="N163" s="184">
        <f>+'2.2.3.2.Inv-Ajus-Depr'!N165-'2.2.3.2.Inv-Ajus-Depr'!N386+M163</f>
        <v>176785.71428571432</v>
      </c>
    </row>
    <row r="164" spans="2:14" x14ac:dyDescent="0.2">
      <c r="B164" s="228" t="s">
        <v>549</v>
      </c>
      <c r="C164" s="170">
        <f>+'2.2.3.2.Inv-Ajus-Depr'!C166-'2.2.3.2.Inv-Ajus-Depr'!C387</f>
        <v>0</v>
      </c>
      <c r="D164" s="170">
        <f>+'2.2.3.2.Inv-Ajus-Depr'!D166-'2.2.3.2.Inv-Ajus-Depr'!D387+C164</f>
        <v>0</v>
      </c>
      <c r="E164" s="170">
        <f>+'2.2.3.2.Inv-Ajus-Depr'!E166-'2.2.3.2.Inv-Ajus-Depr'!E387+D164</f>
        <v>0</v>
      </c>
      <c r="F164" s="170">
        <f>+'2.2.3.2.Inv-Ajus-Depr'!F166-'2.2.3.2.Inv-Ajus-Depr'!F387+E164</f>
        <v>0</v>
      </c>
      <c r="G164" s="170">
        <f>+'2.2.3.2.Inv-Ajus-Depr'!G166-'2.2.3.2.Inv-Ajus-Depr'!G387+F164</f>
        <v>45898.17</v>
      </c>
      <c r="H164" s="170">
        <f>+'2.2.3.2.Inv-Ajus-Depr'!H166-'2.2.3.2.Inv-Ajus-Depr'!H387+F164</f>
        <v>45898.17</v>
      </c>
      <c r="I164" s="170">
        <f>+'2.2.3.2.Inv-Ajus-Depr'!I166-'2.2.3.2.Inv-Ajus-Depr'!I387+F164</f>
        <v>45898.17</v>
      </c>
      <c r="J164" s="170">
        <f>+'2.2.3.2.Inv-Ajus-Depr'!J166-'2.2.3.2.Inv-Ajus-Depr'!J387+H164</f>
        <v>39341.288571428573</v>
      </c>
      <c r="K164" s="170">
        <f>+'2.2.3.2.Inv-Ajus-Depr'!K166-'2.2.3.2.Inv-Ajus-Depr'!K387+H164</f>
        <v>39341.288571428573</v>
      </c>
      <c r="L164" s="170">
        <f>+'2.2.3.2.Inv-Ajus-Depr'!L166-'2.2.3.2.Inv-Ajus-Depr'!L387+K164</f>
        <v>32784.407142857141</v>
      </c>
      <c r="M164" s="170">
        <f>+'2.2.3.2.Inv-Ajus-Depr'!M166-'2.2.3.2.Inv-Ajus-Depr'!M387+L164</f>
        <v>26227.525714285712</v>
      </c>
      <c r="N164" s="184">
        <f>+'2.2.3.2.Inv-Ajus-Depr'!N166-'2.2.3.2.Inv-Ajus-Depr'!N387+M164</f>
        <v>19670.644285714283</v>
      </c>
    </row>
    <row r="165" spans="2:14" x14ac:dyDescent="0.2">
      <c r="B165" s="228" t="s">
        <v>550</v>
      </c>
      <c r="C165" s="170">
        <f>+'2.2.3.2.Inv-Ajus-Depr'!C167-'2.2.3.2.Inv-Ajus-Depr'!C388</f>
        <v>0</v>
      </c>
      <c r="D165" s="170">
        <f>+'2.2.3.2.Inv-Ajus-Depr'!D167-'2.2.3.2.Inv-Ajus-Depr'!D388+C165</f>
        <v>0</v>
      </c>
      <c r="E165" s="170">
        <f>+'2.2.3.2.Inv-Ajus-Depr'!E167-'2.2.3.2.Inv-Ajus-Depr'!E388+D165</f>
        <v>0</v>
      </c>
      <c r="F165" s="170">
        <f>+'2.2.3.2.Inv-Ajus-Depr'!F167-'2.2.3.2.Inv-Ajus-Depr'!F388+E165</f>
        <v>0</v>
      </c>
      <c r="G165" s="170">
        <f>+'2.2.3.2.Inv-Ajus-Depr'!G167-'2.2.3.2.Inv-Ajus-Depr'!G388+F165</f>
        <v>85500</v>
      </c>
      <c r="H165" s="170">
        <f>+'2.2.3.2.Inv-Ajus-Depr'!H167-'2.2.3.2.Inv-Ajus-Depr'!H388+F165</f>
        <v>85500</v>
      </c>
      <c r="I165" s="170">
        <f>+'2.2.3.2.Inv-Ajus-Depr'!I167-'2.2.3.2.Inv-Ajus-Depr'!I388+F165</f>
        <v>85500</v>
      </c>
      <c r="J165" s="170">
        <f>+'2.2.3.2.Inv-Ajus-Depr'!J167-'2.2.3.2.Inv-Ajus-Depr'!J388+H165</f>
        <v>73285.71428571429</v>
      </c>
      <c r="K165" s="170">
        <f>+'2.2.3.2.Inv-Ajus-Depr'!K167-'2.2.3.2.Inv-Ajus-Depr'!K388+H165</f>
        <v>73285.71428571429</v>
      </c>
      <c r="L165" s="170">
        <f>+'2.2.3.2.Inv-Ajus-Depr'!L167-'2.2.3.2.Inv-Ajus-Depr'!L388+K165</f>
        <v>61071.42857142858</v>
      </c>
      <c r="M165" s="170">
        <f>+'2.2.3.2.Inv-Ajus-Depr'!M167-'2.2.3.2.Inv-Ajus-Depr'!M388+L165</f>
        <v>48857.14285714287</v>
      </c>
      <c r="N165" s="184">
        <f>+'2.2.3.2.Inv-Ajus-Depr'!N167-'2.2.3.2.Inv-Ajus-Depr'!N388+M165</f>
        <v>36642.857142857159</v>
      </c>
    </row>
    <row r="166" spans="2:14" x14ac:dyDescent="0.2">
      <c r="B166" s="228" t="s">
        <v>551</v>
      </c>
      <c r="C166" s="170">
        <f>+'2.2.3.2.Inv-Ajus-Depr'!C168-'2.2.3.2.Inv-Ajus-Depr'!C389</f>
        <v>0</v>
      </c>
      <c r="D166" s="170">
        <f>+'2.2.3.2.Inv-Ajus-Depr'!D168-'2.2.3.2.Inv-Ajus-Depr'!D389+C166</f>
        <v>0</v>
      </c>
      <c r="E166" s="170">
        <f>+'2.2.3.2.Inv-Ajus-Depr'!E168-'2.2.3.2.Inv-Ajus-Depr'!E389+D166</f>
        <v>0</v>
      </c>
      <c r="F166" s="170">
        <f>+'2.2.3.2.Inv-Ajus-Depr'!F168-'2.2.3.2.Inv-Ajus-Depr'!F389+E166</f>
        <v>0</v>
      </c>
      <c r="G166" s="170">
        <f>+'2.2.3.2.Inv-Ajus-Depr'!G168-'2.2.3.2.Inv-Ajus-Depr'!G389+F166</f>
        <v>5139000</v>
      </c>
      <c r="H166" s="170">
        <f>+'2.2.3.2.Inv-Ajus-Depr'!H168-'2.2.3.2.Inv-Ajus-Depr'!H389+F166</f>
        <v>5139000</v>
      </c>
      <c r="I166" s="170">
        <f>+'2.2.3.2.Inv-Ajus-Depr'!I168-'2.2.3.2.Inv-Ajus-Depr'!I389+F166</f>
        <v>5139000</v>
      </c>
      <c r="J166" s="170">
        <f>+'2.2.3.2.Inv-Ajus-Depr'!J168-'2.2.3.2.Inv-Ajus-Depr'!J389+H166</f>
        <v>4796400</v>
      </c>
      <c r="K166" s="170">
        <f>+'2.2.3.2.Inv-Ajus-Depr'!K168-'2.2.3.2.Inv-Ajus-Depr'!K389+H166</f>
        <v>4796400</v>
      </c>
      <c r="L166" s="170">
        <f>+'2.2.3.2.Inv-Ajus-Depr'!L168-'2.2.3.2.Inv-Ajus-Depr'!L389+K166</f>
        <v>4453800</v>
      </c>
      <c r="M166" s="170">
        <f>+'2.2.3.2.Inv-Ajus-Depr'!M168-'2.2.3.2.Inv-Ajus-Depr'!M389+L166</f>
        <v>4111200</v>
      </c>
      <c r="N166" s="184">
        <f>+'2.2.3.2.Inv-Ajus-Depr'!N168-'2.2.3.2.Inv-Ajus-Depr'!N389+M166</f>
        <v>3768600</v>
      </c>
    </row>
    <row r="167" spans="2:14" x14ac:dyDescent="0.2">
      <c r="B167" s="228" t="s">
        <v>416</v>
      </c>
      <c r="C167" s="170">
        <f>+'2.2.3.2.Inv-Ajus-Depr'!C169-'2.2.3.2.Inv-Ajus-Depr'!C390</f>
        <v>0</v>
      </c>
      <c r="D167" s="170">
        <f>+'2.2.3.2.Inv-Ajus-Depr'!D169-'2.2.3.2.Inv-Ajus-Depr'!D390+C167</f>
        <v>0</v>
      </c>
      <c r="E167" s="170">
        <f>+'2.2.3.2.Inv-Ajus-Depr'!E169-'2.2.3.2.Inv-Ajus-Depr'!E390+D167</f>
        <v>0</v>
      </c>
      <c r="F167" s="170">
        <f>+'2.2.3.2.Inv-Ajus-Depr'!F169-'2.2.3.2.Inv-Ajus-Depr'!F390+E167</f>
        <v>0</v>
      </c>
      <c r="G167" s="170">
        <f>+'2.2.3.2.Inv-Ajus-Depr'!G169-'2.2.3.2.Inv-Ajus-Depr'!G390+F167</f>
        <v>0</v>
      </c>
      <c r="H167" s="170">
        <f>+'2.2.3.2.Inv-Ajus-Depr'!H169-'2.2.3.2.Inv-Ajus-Depr'!H390+F167</f>
        <v>0</v>
      </c>
      <c r="I167" s="170">
        <f>+'2.2.3.2.Inv-Ajus-Depr'!I169-'2.2.3.2.Inv-Ajus-Depr'!I390+F167</f>
        <v>0</v>
      </c>
      <c r="J167" s="170">
        <f>+'2.2.3.2.Inv-Ajus-Depr'!J169-'2.2.3.2.Inv-Ajus-Depr'!J390+H167</f>
        <v>0</v>
      </c>
      <c r="K167" s="170">
        <f>+'2.2.3.2.Inv-Ajus-Depr'!K169-'2.2.3.2.Inv-Ajus-Depr'!K390+H167</f>
        <v>10420062.789999999</v>
      </c>
      <c r="L167" s="170">
        <f>+'2.2.3.2.Inv-Ajus-Depr'!L169-'2.2.3.2.Inv-Ajus-Depr'!L390+K167</f>
        <v>8931482.3914285712</v>
      </c>
      <c r="M167" s="170">
        <f>+'2.2.3.2.Inv-Ajus-Depr'!M169-'2.2.3.2.Inv-Ajus-Depr'!M390+L167</f>
        <v>7442901.9928571433</v>
      </c>
      <c r="N167" s="184">
        <f>+'2.2.3.2.Inv-Ajus-Depr'!N169-'2.2.3.2.Inv-Ajus-Depr'!N390+M167</f>
        <v>5954321.5942857154</v>
      </c>
    </row>
    <row r="168" spans="2:14" x14ac:dyDescent="0.2">
      <c r="B168" s="228" t="s">
        <v>487</v>
      </c>
      <c r="C168" s="170">
        <f>+'2.2.3.2.Inv-Ajus-Depr'!C170-'2.2.3.2.Inv-Ajus-Depr'!C391</f>
        <v>0</v>
      </c>
      <c r="D168" s="170">
        <f>+'2.2.3.2.Inv-Ajus-Depr'!D170-'2.2.3.2.Inv-Ajus-Depr'!D391+C168</f>
        <v>0</v>
      </c>
      <c r="E168" s="170">
        <f>+'2.2.3.2.Inv-Ajus-Depr'!E170-'2.2.3.2.Inv-Ajus-Depr'!E391+D168</f>
        <v>0</v>
      </c>
      <c r="F168" s="170">
        <f>+'2.2.3.2.Inv-Ajus-Depr'!F170-'2.2.3.2.Inv-Ajus-Depr'!F391+E168</f>
        <v>0</v>
      </c>
      <c r="G168" s="170">
        <f>+'2.2.3.2.Inv-Ajus-Depr'!G170-'2.2.3.2.Inv-Ajus-Depr'!G391+F168</f>
        <v>0</v>
      </c>
      <c r="H168" s="170">
        <f>+'2.2.3.2.Inv-Ajus-Depr'!H170-'2.2.3.2.Inv-Ajus-Depr'!H391+F168</f>
        <v>0</v>
      </c>
      <c r="I168" s="170">
        <f>+'2.2.3.2.Inv-Ajus-Depr'!I170-'2.2.3.2.Inv-Ajus-Depr'!I391+F168</f>
        <v>0</v>
      </c>
      <c r="J168" s="170">
        <f>+'2.2.3.2.Inv-Ajus-Depr'!J170-'2.2.3.2.Inv-Ajus-Depr'!J391+H168</f>
        <v>0</v>
      </c>
      <c r="K168" s="170">
        <f>+'2.2.3.2.Inv-Ajus-Depr'!K170-'2.2.3.2.Inv-Ajus-Depr'!K391+H168</f>
        <v>300000</v>
      </c>
      <c r="L168" s="170">
        <f>+'2.2.3.2.Inv-Ajus-Depr'!L170-'2.2.3.2.Inv-Ajus-Depr'!L391+K168</f>
        <v>257142.85714285716</v>
      </c>
      <c r="M168" s="170">
        <f>+'2.2.3.2.Inv-Ajus-Depr'!M170-'2.2.3.2.Inv-Ajus-Depr'!M391+L168</f>
        <v>214285.71428571432</v>
      </c>
      <c r="N168" s="184">
        <f>+'2.2.3.2.Inv-Ajus-Depr'!N170-'2.2.3.2.Inv-Ajus-Depr'!N391+M168</f>
        <v>171428.57142857148</v>
      </c>
    </row>
    <row r="169" spans="2:14" x14ac:dyDescent="0.2">
      <c r="B169" s="228" t="s">
        <v>552</v>
      </c>
      <c r="C169" s="170">
        <f>+'2.2.3.2.Inv-Ajus-Depr'!C171-'2.2.3.2.Inv-Ajus-Depr'!C392</f>
        <v>0</v>
      </c>
      <c r="D169" s="170">
        <f>+'2.2.3.2.Inv-Ajus-Depr'!D171-'2.2.3.2.Inv-Ajus-Depr'!D392+C169</f>
        <v>0</v>
      </c>
      <c r="E169" s="170">
        <f>+'2.2.3.2.Inv-Ajus-Depr'!E171-'2.2.3.2.Inv-Ajus-Depr'!E392+D169</f>
        <v>0</v>
      </c>
      <c r="F169" s="170">
        <f>+'2.2.3.2.Inv-Ajus-Depr'!F171-'2.2.3.2.Inv-Ajus-Depr'!F392+E169</f>
        <v>0</v>
      </c>
      <c r="G169" s="170">
        <f>+'2.2.3.2.Inv-Ajus-Depr'!G171-'2.2.3.2.Inv-Ajus-Depr'!G392+F169</f>
        <v>0</v>
      </c>
      <c r="H169" s="170">
        <f>+'2.2.3.2.Inv-Ajus-Depr'!H171-'2.2.3.2.Inv-Ajus-Depr'!H392+F169</f>
        <v>38400000</v>
      </c>
      <c r="I169" s="170">
        <f>+'2.2.3.2.Inv-Ajus-Depr'!I171-'2.2.3.2.Inv-Ajus-Depr'!I392+F169</f>
        <v>38400000</v>
      </c>
      <c r="J169" s="170">
        <f>+'2.2.3.2.Inv-Ajus-Depr'!J171-'2.2.3.2.Inv-Ajus-Depr'!J392+H169</f>
        <v>36480000</v>
      </c>
      <c r="K169" s="170">
        <f>+'2.2.3.2.Inv-Ajus-Depr'!K171-'2.2.3.2.Inv-Ajus-Depr'!K392+H169</f>
        <v>36480000</v>
      </c>
      <c r="L169" s="170">
        <f>+'2.2.3.2.Inv-Ajus-Depr'!L171-'2.2.3.2.Inv-Ajus-Depr'!L392+K169</f>
        <v>34560000</v>
      </c>
      <c r="M169" s="170">
        <f>+'2.2.3.2.Inv-Ajus-Depr'!M171-'2.2.3.2.Inv-Ajus-Depr'!M392+L169</f>
        <v>32640000</v>
      </c>
      <c r="N169" s="184">
        <f>+'2.2.3.2.Inv-Ajus-Depr'!N171-'2.2.3.2.Inv-Ajus-Depr'!N392+M169</f>
        <v>30720000</v>
      </c>
    </row>
    <row r="170" spans="2:14" x14ac:dyDescent="0.2">
      <c r="B170" s="228" t="s">
        <v>553</v>
      </c>
      <c r="C170" s="170">
        <f>+'2.2.3.2.Inv-Ajus-Depr'!C172-'2.2.3.2.Inv-Ajus-Depr'!C393</f>
        <v>0</v>
      </c>
      <c r="D170" s="170">
        <f>+'2.2.3.2.Inv-Ajus-Depr'!D172-'2.2.3.2.Inv-Ajus-Depr'!D393+C170</f>
        <v>0</v>
      </c>
      <c r="E170" s="170">
        <f>+'2.2.3.2.Inv-Ajus-Depr'!E172-'2.2.3.2.Inv-Ajus-Depr'!E393+D170</f>
        <v>0</v>
      </c>
      <c r="F170" s="170">
        <f>+'2.2.3.2.Inv-Ajus-Depr'!F172-'2.2.3.2.Inv-Ajus-Depr'!F393+E170</f>
        <v>0</v>
      </c>
      <c r="G170" s="170">
        <f>+'2.2.3.2.Inv-Ajus-Depr'!G172-'2.2.3.2.Inv-Ajus-Depr'!G393+F170</f>
        <v>0</v>
      </c>
      <c r="H170" s="170">
        <f>+'2.2.3.2.Inv-Ajus-Depr'!H172-'2.2.3.2.Inv-Ajus-Depr'!H393+F170</f>
        <v>21871424.399999999</v>
      </c>
      <c r="I170" s="170">
        <f>+'2.2.3.2.Inv-Ajus-Depr'!I172-'2.2.3.2.Inv-Ajus-Depr'!I393+F170</f>
        <v>21871424.399999999</v>
      </c>
      <c r="J170" s="170">
        <f>+'2.2.3.2.Inv-Ajus-Depr'!J172-'2.2.3.2.Inv-Ajus-Depr'!J393+H170</f>
        <v>20413329.439999998</v>
      </c>
      <c r="K170" s="170">
        <f>+'2.2.3.2.Inv-Ajus-Depr'!K172-'2.2.3.2.Inv-Ajus-Depr'!K393+H170</f>
        <v>20413329.439999998</v>
      </c>
      <c r="L170" s="170">
        <f>+'2.2.3.2.Inv-Ajus-Depr'!L172-'2.2.3.2.Inv-Ajus-Depr'!L393+K170</f>
        <v>18955234.479999997</v>
      </c>
      <c r="M170" s="170">
        <f>+'2.2.3.2.Inv-Ajus-Depr'!M172-'2.2.3.2.Inv-Ajus-Depr'!M393+L170</f>
        <v>17497139.519999996</v>
      </c>
      <c r="N170" s="184">
        <f>+'2.2.3.2.Inv-Ajus-Depr'!N172-'2.2.3.2.Inv-Ajus-Depr'!N393+M170</f>
        <v>16039044.559999995</v>
      </c>
    </row>
    <row r="171" spans="2:14" x14ac:dyDescent="0.2">
      <c r="B171" s="225" t="s">
        <v>320</v>
      </c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84"/>
    </row>
    <row r="172" spans="2:14" x14ac:dyDescent="0.2">
      <c r="B172" s="227" t="s">
        <v>315</v>
      </c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84"/>
    </row>
    <row r="173" spans="2:14" x14ac:dyDescent="0.2">
      <c r="B173" s="228" t="s">
        <v>417</v>
      </c>
      <c r="C173" s="170">
        <f>+'2.2.3.2.Inv-Ajus-Depr'!C175-'2.2.3.2.Inv-Ajus-Depr'!C396</f>
        <v>0</v>
      </c>
      <c r="D173" s="170">
        <f>+'2.2.3.2.Inv-Ajus-Depr'!D175-'2.2.3.2.Inv-Ajus-Depr'!D396+C173</f>
        <v>0</v>
      </c>
      <c r="E173" s="170">
        <f>+'2.2.3.2.Inv-Ajus-Depr'!E175-'2.2.3.2.Inv-Ajus-Depr'!E396+D173</f>
        <v>0</v>
      </c>
      <c r="F173" s="170">
        <f>+'2.2.3.2.Inv-Ajus-Depr'!F175-'2.2.3.2.Inv-Ajus-Depr'!F396+E173</f>
        <v>0</v>
      </c>
      <c r="G173" s="170">
        <f>+'2.2.3.2.Inv-Ajus-Depr'!G175-'2.2.3.2.Inv-Ajus-Depr'!G396+F173</f>
        <v>0</v>
      </c>
      <c r="H173" s="170">
        <f>+'2.2.3.2.Inv-Ajus-Depr'!H175-'2.2.3.2.Inv-Ajus-Depr'!H396+F173</f>
        <v>0</v>
      </c>
      <c r="I173" s="170">
        <f>+'2.2.3.2.Inv-Ajus-Depr'!I175-'2.2.3.2.Inv-Ajus-Depr'!I396+F173</f>
        <v>0</v>
      </c>
      <c r="J173" s="170">
        <f>+'2.2.3.2.Inv-Ajus-Depr'!J175-'2.2.3.2.Inv-Ajus-Depr'!J396+H173</f>
        <v>0</v>
      </c>
      <c r="K173" s="170">
        <f>+'2.2.3.2.Inv-Ajus-Depr'!K175-'2.2.3.2.Inv-Ajus-Depr'!K396+H173</f>
        <v>0</v>
      </c>
      <c r="L173" s="170">
        <f>+'2.2.3.2.Inv-Ajus-Depr'!L175-'2.2.3.2.Inv-Ajus-Depr'!L396+K173</f>
        <v>0</v>
      </c>
      <c r="M173" s="170">
        <f>+'2.2.3.2.Inv-Ajus-Depr'!M175-'2.2.3.2.Inv-Ajus-Depr'!M396+L173</f>
        <v>755998.79975124379</v>
      </c>
      <c r="N173" s="184">
        <f>+'2.2.3.2.Inv-Ajus-Depr'!N175-'2.2.3.2.Inv-Ajus-Depr'!N396+M173</f>
        <v>718198.85976368166</v>
      </c>
    </row>
    <row r="174" spans="2:14" x14ac:dyDescent="0.2">
      <c r="B174" s="227" t="s">
        <v>317</v>
      </c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84"/>
    </row>
    <row r="175" spans="2:14" x14ac:dyDescent="0.2">
      <c r="B175" s="228" t="s">
        <v>554</v>
      </c>
      <c r="C175" s="170">
        <f>+'2.2.3.2.Inv-Ajus-Depr'!C177-'2.2.3.2.Inv-Ajus-Depr'!C398</f>
        <v>0</v>
      </c>
      <c r="D175" s="170">
        <f>+'2.2.3.2.Inv-Ajus-Depr'!D177-'2.2.3.2.Inv-Ajus-Depr'!D398+C175</f>
        <v>0</v>
      </c>
      <c r="E175" s="170">
        <f>+'2.2.3.2.Inv-Ajus-Depr'!E177-'2.2.3.2.Inv-Ajus-Depr'!E398+D175</f>
        <v>0</v>
      </c>
      <c r="F175" s="170">
        <f>+'2.2.3.2.Inv-Ajus-Depr'!F177-'2.2.3.2.Inv-Ajus-Depr'!F398+E175</f>
        <v>0</v>
      </c>
      <c r="G175" s="170">
        <f>+'2.2.3.2.Inv-Ajus-Depr'!G177-'2.2.3.2.Inv-Ajus-Depr'!G398+F175</f>
        <v>0</v>
      </c>
      <c r="H175" s="170">
        <f>+'2.2.3.2.Inv-Ajus-Depr'!H177-'2.2.3.2.Inv-Ajus-Depr'!H398+F175</f>
        <v>0</v>
      </c>
      <c r="I175" s="170">
        <f>+'2.2.3.2.Inv-Ajus-Depr'!I177-'2.2.3.2.Inv-Ajus-Depr'!I398+F175</f>
        <v>0</v>
      </c>
      <c r="J175" s="170">
        <f>+'2.2.3.2.Inv-Ajus-Depr'!J177-'2.2.3.2.Inv-Ajus-Depr'!J398+H175</f>
        <v>0</v>
      </c>
      <c r="K175" s="170">
        <f>+'2.2.3.2.Inv-Ajus-Depr'!K177-'2.2.3.2.Inv-Ajus-Depr'!K398+H175</f>
        <v>0</v>
      </c>
      <c r="L175" s="170">
        <f>+'2.2.3.2.Inv-Ajus-Depr'!L177-'2.2.3.2.Inv-Ajus-Depr'!L398+K175</f>
        <v>556000</v>
      </c>
      <c r="M175" s="170">
        <f>+'2.2.3.2.Inv-Ajus-Depr'!M177-'2.2.3.2.Inv-Ajus-Depr'!M398+L175</f>
        <v>476571.42857142858</v>
      </c>
      <c r="N175" s="184">
        <f>+'2.2.3.2.Inv-Ajus-Depr'!N177-'2.2.3.2.Inv-Ajus-Depr'!N398+M175</f>
        <v>397142.85714285716</v>
      </c>
    </row>
    <row r="176" spans="2:14" x14ac:dyDescent="0.2">
      <c r="B176" s="228" t="s">
        <v>555</v>
      </c>
      <c r="C176" s="170">
        <f>+'2.2.3.2.Inv-Ajus-Depr'!C178-'2.2.3.2.Inv-Ajus-Depr'!C399</f>
        <v>0</v>
      </c>
      <c r="D176" s="170">
        <f>+'2.2.3.2.Inv-Ajus-Depr'!D178-'2.2.3.2.Inv-Ajus-Depr'!D399+C176</f>
        <v>0</v>
      </c>
      <c r="E176" s="170">
        <f>+'2.2.3.2.Inv-Ajus-Depr'!E178-'2.2.3.2.Inv-Ajus-Depr'!E399+D176</f>
        <v>0</v>
      </c>
      <c r="F176" s="170">
        <f>+'2.2.3.2.Inv-Ajus-Depr'!F178-'2.2.3.2.Inv-Ajus-Depr'!F399+E176</f>
        <v>0</v>
      </c>
      <c r="G176" s="170">
        <f>+'2.2.3.2.Inv-Ajus-Depr'!G178-'2.2.3.2.Inv-Ajus-Depr'!G399+F176</f>
        <v>0</v>
      </c>
      <c r="H176" s="170">
        <f>+'2.2.3.2.Inv-Ajus-Depr'!H178-'2.2.3.2.Inv-Ajus-Depr'!H399+F176</f>
        <v>0</v>
      </c>
      <c r="I176" s="170">
        <f>+'2.2.3.2.Inv-Ajus-Depr'!I178-'2.2.3.2.Inv-Ajus-Depr'!I399+F176</f>
        <v>0</v>
      </c>
      <c r="J176" s="170">
        <f>+'2.2.3.2.Inv-Ajus-Depr'!J178-'2.2.3.2.Inv-Ajus-Depr'!J399+H176</f>
        <v>0</v>
      </c>
      <c r="K176" s="170">
        <f>+'2.2.3.2.Inv-Ajus-Depr'!K178-'2.2.3.2.Inv-Ajus-Depr'!K399+H176</f>
        <v>0</v>
      </c>
      <c r="L176" s="170">
        <f>+'2.2.3.2.Inv-Ajus-Depr'!L178-'2.2.3.2.Inv-Ajus-Depr'!L399+K176</f>
        <v>726000</v>
      </c>
      <c r="M176" s="170">
        <f>+'2.2.3.2.Inv-Ajus-Depr'!M178-'2.2.3.2.Inv-Ajus-Depr'!M399+L176</f>
        <v>622285.71428571432</v>
      </c>
      <c r="N176" s="184">
        <f>+'2.2.3.2.Inv-Ajus-Depr'!N178-'2.2.3.2.Inv-Ajus-Depr'!N399+M176</f>
        <v>518571.42857142864</v>
      </c>
    </row>
    <row r="177" spans="2:14" x14ac:dyDescent="0.2">
      <c r="B177" s="228" t="s">
        <v>556</v>
      </c>
      <c r="C177" s="170">
        <f>+'2.2.3.2.Inv-Ajus-Depr'!C179-'2.2.3.2.Inv-Ajus-Depr'!C400</f>
        <v>0</v>
      </c>
      <c r="D177" s="170">
        <f>+'2.2.3.2.Inv-Ajus-Depr'!D179-'2.2.3.2.Inv-Ajus-Depr'!D400+C177</f>
        <v>0</v>
      </c>
      <c r="E177" s="170">
        <f>+'2.2.3.2.Inv-Ajus-Depr'!E179-'2.2.3.2.Inv-Ajus-Depr'!E400+D177</f>
        <v>0</v>
      </c>
      <c r="F177" s="170">
        <f>+'2.2.3.2.Inv-Ajus-Depr'!F179-'2.2.3.2.Inv-Ajus-Depr'!F400+E177</f>
        <v>0</v>
      </c>
      <c r="G177" s="170">
        <f>+'2.2.3.2.Inv-Ajus-Depr'!G179-'2.2.3.2.Inv-Ajus-Depr'!G400+F177</f>
        <v>0</v>
      </c>
      <c r="H177" s="170">
        <f>+'2.2.3.2.Inv-Ajus-Depr'!H179-'2.2.3.2.Inv-Ajus-Depr'!H400+F177</f>
        <v>0</v>
      </c>
      <c r="I177" s="170">
        <f>+'2.2.3.2.Inv-Ajus-Depr'!I179-'2.2.3.2.Inv-Ajus-Depr'!I400+F177</f>
        <v>0</v>
      </c>
      <c r="J177" s="170">
        <f>+'2.2.3.2.Inv-Ajus-Depr'!J179-'2.2.3.2.Inv-Ajus-Depr'!J400+H177</f>
        <v>0</v>
      </c>
      <c r="K177" s="170">
        <f>+'2.2.3.2.Inv-Ajus-Depr'!K179-'2.2.3.2.Inv-Ajus-Depr'!K400+H177</f>
        <v>0</v>
      </c>
      <c r="L177" s="170">
        <f>+'2.2.3.2.Inv-Ajus-Depr'!L179-'2.2.3.2.Inv-Ajus-Depr'!L400+K177</f>
        <v>165000</v>
      </c>
      <c r="M177" s="170">
        <f>+'2.2.3.2.Inv-Ajus-Depr'!M179-'2.2.3.2.Inv-Ajus-Depr'!M400+L177</f>
        <v>141428.57142857142</v>
      </c>
      <c r="N177" s="184">
        <f>+'2.2.3.2.Inv-Ajus-Depr'!N179-'2.2.3.2.Inv-Ajus-Depr'!N400+M177</f>
        <v>117857.14285714286</v>
      </c>
    </row>
    <row r="178" spans="2:14" x14ac:dyDescent="0.2">
      <c r="B178" s="228" t="s">
        <v>557</v>
      </c>
      <c r="C178" s="170">
        <f>+'2.2.3.2.Inv-Ajus-Depr'!C180-'2.2.3.2.Inv-Ajus-Depr'!C401</f>
        <v>0</v>
      </c>
      <c r="D178" s="170">
        <f>+'2.2.3.2.Inv-Ajus-Depr'!D180-'2.2.3.2.Inv-Ajus-Depr'!D401+C178</f>
        <v>0</v>
      </c>
      <c r="E178" s="170">
        <f>+'2.2.3.2.Inv-Ajus-Depr'!E180-'2.2.3.2.Inv-Ajus-Depr'!E401+D178</f>
        <v>0</v>
      </c>
      <c r="F178" s="170">
        <f>+'2.2.3.2.Inv-Ajus-Depr'!F180-'2.2.3.2.Inv-Ajus-Depr'!F401+E178</f>
        <v>0</v>
      </c>
      <c r="G178" s="170">
        <f>+'2.2.3.2.Inv-Ajus-Depr'!G180-'2.2.3.2.Inv-Ajus-Depr'!G401+F178</f>
        <v>0</v>
      </c>
      <c r="H178" s="170">
        <f>+'2.2.3.2.Inv-Ajus-Depr'!H180-'2.2.3.2.Inv-Ajus-Depr'!H401+F178</f>
        <v>0</v>
      </c>
      <c r="I178" s="170">
        <f>+'2.2.3.2.Inv-Ajus-Depr'!I180-'2.2.3.2.Inv-Ajus-Depr'!I401+F178</f>
        <v>0</v>
      </c>
      <c r="J178" s="170">
        <f>+'2.2.3.2.Inv-Ajus-Depr'!J180-'2.2.3.2.Inv-Ajus-Depr'!J401+H178</f>
        <v>0</v>
      </c>
      <c r="K178" s="170">
        <f>+'2.2.3.2.Inv-Ajus-Depr'!K180-'2.2.3.2.Inv-Ajus-Depr'!K401+H178</f>
        <v>0</v>
      </c>
      <c r="L178" s="170">
        <f>+'2.2.3.2.Inv-Ajus-Depr'!L180-'2.2.3.2.Inv-Ajus-Depr'!L401+K178</f>
        <v>141000</v>
      </c>
      <c r="M178" s="170">
        <f>+'2.2.3.2.Inv-Ajus-Depr'!M180-'2.2.3.2.Inv-Ajus-Depr'!M401+L178</f>
        <v>120857.14285714286</v>
      </c>
      <c r="N178" s="184">
        <f>+'2.2.3.2.Inv-Ajus-Depr'!N180-'2.2.3.2.Inv-Ajus-Depr'!N401+M178</f>
        <v>100714.28571428571</v>
      </c>
    </row>
    <row r="179" spans="2:14" x14ac:dyDescent="0.2">
      <c r="B179" s="228" t="s">
        <v>558</v>
      </c>
      <c r="C179" s="170">
        <f>+'2.2.3.2.Inv-Ajus-Depr'!C181-'2.2.3.2.Inv-Ajus-Depr'!C402</f>
        <v>0</v>
      </c>
      <c r="D179" s="170">
        <f>+'2.2.3.2.Inv-Ajus-Depr'!D181-'2.2.3.2.Inv-Ajus-Depr'!D402+C179</f>
        <v>0</v>
      </c>
      <c r="E179" s="170">
        <f>+'2.2.3.2.Inv-Ajus-Depr'!E181-'2.2.3.2.Inv-Ajus-Depr'!E402+D179</f>
        <v>0</v>
      </c>
      <c r="F179" s="170">
        <f>+'2.2.3.2.Inv-Ajus-Depr'!F181-'2.2.3.2.Inv-Ajus-Depr'!F402+E179</f>
        <v>0</v>
      </c>
      <c r="G179" s="170">
        <f>+'2.2.3.2.Inv-Ajus-Depr'!G181-'2.2.3.2.Inv-Ajus-Depr'!G402+F179</f>
        <v>0</v>
      </c>
      <c r="H179" s="170">
        <f>+'2.2.3.2.Inv-Ajus-Depr'!H181-'2.2.3.2.Inv-Ajus-Depr'!H402+F179</f>
        <v>0</v>
      </c>
      <c r="I179" s="170">
        <f>+'2.2.3.2.Inv-Ajus-Depr'!I181-'2.2.3.2.Inv-Ajus-Depr'!I402+F179</f>
        <v>0</v>
      </c>
      <c r="J179" s="170">
        <f>+'2.2.3.2.Inv-Ajus-Depr'!J181-'2.2.3.2.Inv-Ajus-Depr'!J402+H179</f>
        <v>0</v>
      </c>
      <c r="K179" s="170">
        <f>+'2.2.3.2.Inv-Ajus-Depr'!K181-'2.2.3.2.Inv-Ajus-Depr'!K402+H179</f>
        <v>0</v>
      </c>
      <c r="L179" s="170">
        <f>+'2.2.3.2.Inv-Ajus-Depr'!L181-'2.2.3.2.Inv-Ajus-Depr'!L402+K179</f>
        <v>1778000</v>
      </c>
      <c r="M179" s="170">
        <f>+'2.2.3.2.Inv-Ajus-Depr'!M181-'2.2.3.2.Inv-Ajus-Depr'!M402+L179</f>
        <v>1524000</v>
      </c>
      <c r="N179" s="184">
        <f>+'2.2.3.2.Inv-Ajus-Depr'!N181-'2.2.3.2.Inv-Ajus-Depr'!N402+M179</f>
        <v>1270000</v>
      </c>
    </row>
    <row r="180" spans="2:14" x14ac:dyDescent="0.2">
      <c r="B180" s="228" t="s">
        <v>321</v>
      </c>
      <c r="C180" s="170">
        <f>+'2.2.3.2.Inv-Ajus-Depr'!C182-'2.2.3.2.Inv-Ajus-Depr'!C403</f>
        <v>0</v>
      </c>
      <c r="D180" s="170">
        <f>+'2.2.3.2.Inv-Ajus-Depr'!D182-'2.2.3.2.Inv-Ajus-Depr'!D403+C180</f>
        <v>0</v>
      </c>
      <c r="E180" s="170">
        <f>+'2.2.3.2.Inv-Ajus-Depr'!E182-'2.2.3.2.Inv-Ajus-Depr'!E403+D180</f>
        <v>0</v>
      </c>
      <c r="F180" s="170">
        <f>+'2.2.3.2.Inv-Ajus-Depr'!F182-'2.2.3.2.Inv-Ajus-Depr'!F403+E180</f>
        <v>0</v>
      </c>
      <c r="G180" s="170">
        <f>+'2.2.3.2.Inv-Ajus-Depr'!G182-'2.2.3.2.Inv-Ajus-Depr'!G403+F180</f>
        <v>0</v>
      </c>
      <c r="H180" s="170">
        <f>+'2.2.3.2.Inv-Ajus-Depr'!H182-'2.2.3.2.Inv-Ajus-Depr'!H403+F180</f>
        <v>0</v>
      </c>
      <c r="I180" s="170">
        <f>+'2.2.3.2.Inv-Ajus-Depr'!I182-'2.2.3.2.Inv-Ajus-Depr'!I403+F180</f>
        <v>0</v>
      </c>
      <c r="J180" s="170">
        <f>+'2.2.3.2.Inv-Ajus-Depr'!J182-'2.2.3.2.Inv-Ajus-Depr'!J403+H180</f>
        <v>0</v>
      </c>
      <c r="K180" s="170">
        <f>+'2.2.3.2.Inv-Ajus-Depr'!K182-'2.2.3.2.Inv-Ajus-Depr'!K403+H180</f>
        <v>0</v>
      </c>
      <c r="L180" s="170">
        <f>+'2.2.3.2.Inv-Ajus-Depr'!L182-'2.2.3.2.Inv-Ajus-Depr'!L403+K180</f>
        <v>824000</v>
      </c>
      <c r="M180" s="170">
        <f>+'2.2.3.2.Inv-Ajus-Depr'!M182-'2.2.3.2.Inv-Ajus-Depr'!M403+L180</f>
        <v>706285.71428571432</v>
      </c>
      <c r="N180" s="184">
        <f>+'2.2.3.2.Inv-Ajus-Depr'!N182-'2.2.3.2.Inv-Ajus-Depr'!N403+M180</f>
        <v>588571.42857142864</v>
      </c>
    </row>
    <row r="181" spans="2:14" x14ac:dyDescent="0.2">
      <c r="B181" s="228" t="s">
        <v>559</v>
      </c>
      <c r="C181" s="170">
        <f>+'2.2.3.2.Inv-Ajus-Depr'!C183-'2.2.3.2.Inv-Ajus-Depr'!C404</f>
        <v>0</v>
      </c>
      <c r="D181" s="170">
        <f>+'2.2.3.2.Inv-Ajus-Depr'!D183-'2.2.3.2.Inv-Ajus-Depr'!D404+C181</f>
        <v>0</v>
      </c>
      <c r="E181" s="170">
        <f>+'2.2.3.2.Inv-Ajus-Depr'!E183-'2.2.3.2.Inv-Ajus-Depr'!E404+D181</f>
        <v>0</v>
      </c>
      <c r="F181" s="170">
        <f>+'2.2.3.2.Inv-Ajus-Depr'!F183-'2.2.3.2.Inv-Ajus-Depr'!F404+E181</f>
        <v>0</v>
      </c>
      <c r="G181" s="170">
        <f>+'2.2.3.2.Inv-Ajus-Depr'!G183-'2.2.3.2.Inv-Ajus-Depr'!G404+F181</f>
        <v>0</v>
      </c>
      <c r="H181" s="170">
        <f>+'2.2.3.2.Inv-Ajus-Depr'!H183-'2.2.3.2.Inv-Ajus-Depr'!H404+F181</f>
        <v>0</v>
      </c>
      <c r="I181" s="170">
        <f>+'2.2.3.2.Inv-Ajus-Depr'!I183-'2.2.3.2.Inv-Ajus-Depr'!I404+F181</f>
        <v>0</v>
      </c>
      <c r="J181" s="170">
        <f>+'2.2.3.2.Inv-Ajus-Depr'!J183-'2.2.3.2.Inv-Ajus-Depr'!J404+H181</f>
        <v>0</v>
      </c>
      <c r="K181" s="170">
        <f>+'2.2.3.2.Inv-Ajus-Depr'!K183-'2.2.3.2.Inv-Ajus-Depr'!K404+H181</f>
        <v>0</v>
      </c>
      <c r="L181" s="170">
        <f>+'2.2.3.2.Inv-Ajus-Depr'!L183-'2.2.3.2.Inv-Ajus-Depr'!L404+K181</f>
        <v>832000</v>
      </c>
      <c r="M181" s="170">
        <f>+'2.2.3.2.Inv-Ajus-Depr'!M183-'2.2.3.2.Inv-Ajus-Depr'!M404+L181</f>
        <v>713142.85714285716</v>
      </c>
      <c r="N181" s="184">
        <f>+'2.2.3.2.Inv-Ajus-Depr'!N183-'2.2.3.2.Inv-Ajus-Depr'!N404+M181</f>
        <v>594285.71428571432</v>
      </c>
    </row>
    <row r="182" spans="2:14" x14ac:dyDescent="0.2">
      <c r="B182" s="228" t="s">
        <v>560</v>
      </c>
      <c r="C182" s="170">
        <f>+'2.2.3.2.Inv-Ajus-Depr'!C184-'2.2.3.2.Inv-Ajus-Depr'!C405</f>
        <v>0</v>
      </c>
      <c r="D182" s="170">
        <f>+'2.2.3.2.Inv-Ajus-Depr'!D184-'2.2.3.2.Inv-Ajus-Depr'!D405+C182</f>
        <v>0</v>
      </c>
      <c r="E182" s="170">
        <f>+'2.2.3.2.Inv-Ajus-Depr'!E184-'2.2.3.2.Inv-Ajus-Depr'!E405+D182</f>
        <v>0</v>
      </c>
      <c r="F182" s="170">
        <f>+'2.2.3.2.Inv-Ajus-Depr'!F184-'2.2.3.2.Inv-Ajus-Depr'!F405+E182</f>
        <v>0</v>
      </c>
      <c r="G182" s="170">
        <f>+'2.2.3.2.Inv-Ajus-Depr'!G184-'2.2.3.2.Inv-Ajus-Depr'!G405+F182</f>
        <v>0</v>
      </c>
      <c r="H182" s="170">
        <f>+'2.2.3.2.Inv-Ajus-Depr'!H184-'2.2.3.2.Inv-Ajus-Depr'!H405+F182</f>
        <v>0</v>
      </c>
      <c r="I182" s="170">
        <f>+'2.2.3.2.Inv-Ajus-Depr'!I184-'2.2.3.2.Inv-Ajus-Depr'!I405+F182</f>
        <v>0</v>
      </c>
      <c r="J182" s="170">
        <f>+'2.2.3.2.Inv-Ajus-Depr'!J184-'2.2.3.2.Inv-Ajus-Depr'!J405+H182</f>
        <v>0</v>
      </c>
      <c r="K182" s="170">
        <f>+'2.2.3.2.Inv-Ajus-Depr'!K184-'2.2.3.2.Inv-Ajus-Depr'!K405+H182</f>
        <v>0</v>
      </c>
      <c r="L182" s="170">
        <f>+'2.2.3.2.Inv-Ajus-Depr'!L184-'2.2.3.2.Inv-Ajus-Depr'!L405+K182</f>
        <v>3120000</v>
      </c>
      <c r="M182" s="170">
        <f>+'2.2.3.2.Inv-Ajus-Depr'!M184-'2.2.3.2.Inv-Ajus-Depr'!M405+L182</f>
        <v>2674285.7142857146</v>
      </c>
      <c r="N182" s="184">
        <f>+'2.2.3.2.Inv-Ajus-Depr'!N184-'2.2.3.2.Inv-Ajus-Depr'!N405+M182</f>
        <v>2228571.4285714291</v>
      </c>
    </row>
    <row r="183" spans="2:14" x14ac:dyDescent="0.2">
      <c r="B183" s="228" t="s">
        <v>559</v>
      </c>
      <c r="C183" s="170">
        <f>+'2.2.3.2.Inv-Ajus-Depr'!C185-'2.2.3.2.Inv-Ajus-Depr'!C406</f>
        <v>0</v>
      </c>
      <c r="D183" s="170">
        <f>+'2.2.3.2.Inv-Ajus-Depr'!D185-'2.2.3.2.Inv-Ajus-Depr'!D406+C183</f>
        <v>0</v>
      </c>
      <c r="E183" s="170">
        <f>+'2.2.3.2.Inv-Ajus-Depr'!E185-'2.2.3.2.Inv-Ajus-Depr'!E406+D183</f>
        <v>0</v>
      </c>
      <c r="F183" s="170">
        <f>+'2.2.3.2.Inv-Ajus-Depr'!F185-'2.2.3.2.Inv-Ajus-Depr'!F406+E183</f>
        <v>0</v>
      </c>
      <c r="G183" s="170">
        <f>+'2.2.3.2.Inv-Ajus-Depr'!G185-'2.2.3.2.Inv-Ajus-Depr'!G406+F183</f>
        <v>0</v>
      </c>
      <c r="H183" s="170">
        <f>+'2.2.3.2.Inv-Ajus-Depr'!H185-'2.2.3.2.Inv-Ajus-Depr'!H406+F183</f>
        <v>0</v>
      </c>
      <c r="I183" s="170">
        <f>+'2.2.3.2.Inv-Ajus-Depr'!I185-'2.2.3.2.Inv-Ajus-Depr'!I406+F183</f>
        <v>0</v>
      </c>
      <c r="J183" s="170">
        <f>+'2.2.3.2.Inv-Ajus-Depr'!J185-'2.2.3.2.Inv-Ajus-Depr'!J406+H183</f>
        <v>0</v>
      </c>
      <c r="K183" s="170">
        <f>+'2.2.3.2.Inv-Ajus-Depr'!K185-'2.2.3.2.Inv-Ajus-Depr'!K406+H183</f>
        <v>0</v>
      </c>
      <c r="L183" s="170">
        <f>+'2.2.3.2.Inv-Ajus-Depr'!L185-'2.2.3.2.Inv-Ajus-Depr'!L406+K183</f>
        <v>832000</v>
      </c>
      <c r="M183" s="170">
        <f>+'2.2.3.2.Inv-Ajus-Depr'!M185-'2.2.3.2.Inv-Ajus-Depr'!M406+L183</f>
        <v>713142.85714285716</v>
      </c>
      <c r="N183" s="184">
        <f>+'2.2.3.2.Inv-Ajus-Depr'!N185-'2.2.3.2.Inv-Ajus-Depr'!N406+M183</f>
        <v>594285.71428571432</v>
      </c>
    </row>
    <row r="184" spans="2:14" x14ac:dyDescent="0.2">
      <c r="B184" s="228" t="s">
        <v>556</v>
      </c>
      <c r="C184" s="170">
        <f>+'2.2.3.2.Inv-Ajus-Depr'!C186-'2.2.3.2.Inv-Ajus-Depr'!C407</f>
        <v>0</v>
      </c>
      <c r="D184" s="170">
        <f>+'2.2.3.2.Inv-Ajus-Depr'!D186-'2.2.3.2.Inv-Ajus-Depr'!D407+C184</f>
        <v>0</v>
      </c>
      <c r="E184" s="170">
        <f>+'2.2.3.2.Inv-Ajus-Depr'!E186-'2.2.3.2.Inv-Ajus-Depr'!E407+D184</f>
        <v>0</v>
      </c>
      <c r="F184" s="170">
        <f>+'2.2.3.2.Inv-Ajus-Depr'!F186-'2.2.3.2.Inv-Ajus-Depr'!F407+E184</f>
        <v>0</v>
      </c>
      <c r="G184" s="170">
        <f>+'2.2.3.2.Inv-Ajus-Depr'!G186-'2.2.3.2.Inv-Ajus-Depr'!G407+F184</f>
        <v>0</v>
      </c>
      <c r="H184" s="170">
        <f>+'2.2.3.2.Inv-Ajus-Depr'!H186-'2.2.3.2.Inv-Ajus-Depr'!H407+F184</f>
        <v>0</v>
      </c>
      <c r="I184" s="170">
        <f>+'2.2.3.2.Inv-Ajus-Depr'!I186-'2.2.3.2.Inv-Ajus-Depr'!I407+F184</f>
        <v>0</v>
      </c>
      <c r="J184" s="170">
        <f>+'2.2.3.2.Inv-Ajus-Depr'!J186-'2.2.3.2.Inv-Ajus-Depr'!J407+H184</f>
        <v>0</v>
      </c>
      <c r="K184" s="170">
        <f>+'2.2.3.2.Inv-Ajus-Depr'!K186-'2.2.3.2.Inv-Ajus-Depr'!K407+H184</f>
        <v>0</v>
      </c>
      <c r="L184" s="170">
        <f>+'2.2.3.2.Inv-Ajus-Depr'!L186-'2.2.3.2.Inv-Ajus-Depr'!L407+K184</f>
        <v>165000</v>
      </c>
      <c r="M184" s="170">
        <f>+'2.2.3.2.Inv-Ajus-Depr'!M186-'2.2.3.2.Inv-Ajus-Depr'!M407+L184</f>
        <v>141428.57142857142</v>
      </c>
      <c r="N184" s="184">
        <f>+'2.2.3.2.Inv-Ajus-Depr'!N186-'2.2.3.2.Inv-Ajus-Depr'!N407+M184</f>
        <v>117857.14285714286</v>
      </c>
    </row>
    <row r="185" spans="2:14" x14ac:dyDescent="0.2">
      <c r="B185" s="228" t="s">
        <v>561</v>
      </c>
      <c r="C185" s="170">
        <f>+'2.2.3.2.Inv-Ajus-Depr'!C187-'2.2.3.2.Inv-Ajus-Depr'!C408</f>
        <v>0</v>
      </c>
      <c r="D185" s="170">
        <f>+'2.2.3.2.Inv-Ajus-Depr'!D187-'2.2.3.2.Inv-Ajus-Depr'!D408+C185</f>
        <v>0</v>
      </c>
      <c r="E185" s="170">
        <f>+'2.2.3.2.Inv-Ajus-Depr'!E187-'2.2.3.2.Inv-Ajus-Depr'!E408+D185</f>
        <v>0</v>
      </c>
      <c r="F185" s="170">
        <f>+'2.2.3.2.Inv-Ajus-Depr'!F187-'2.2.3.2.Inv-Ajus-Depr'!F408+E185</f>
        <v>0</v>
      </c>
      <c r="G185" s="170">
        <f>+'2.2.3.2.Inv-Ajus-Depr'!G187-'2.2.3.2.Inv-Ajus-Depr'!G408+F185</f>
        <v>0</v>
      </c>
      <c r="H185" s="170">
        <f>+'2.2.3.2.Inv-Ajus-Depr'!H187-'2.2.3.2.Inv-Ajus-Depr'!H408+F185</f>
        <v>0</v>
      </c>
      <c r="I185" s="170">
        <f>+'2.2.3.2.Inv-Ajus-Depr'!I187-'2.2.3.2.Inv-Ajus-Depr'!I408+F185</f>
        <v>0</v>
      </c>
      <c r="J185" s="170">
        <f>+'2.2.3.2.Inv-Ajus-Depr'!J187-'2.2.3.2.Inv-Ajus-Depr'!J408+H185</f>
        <v>0</v>
      </c>
      <c r="K185" s="170">
        <f>+'2.2.3.2.Inv-Ajus-Depr'!K187-'2.2.3.2.Inv-Ajus-Depr'!K408+H185</f>
        <v>0</v>
      </c>
      <c r="L185" s="170">
        <f>+'2.2.3.2.Inv-Ajus-Depr'!L187-'2.2.3.2.Inv-Ajus-Depr'!L408+K185</f>
        <v>580000</v>
      </c>
      <c r="M185" s="170">
        <f>+'2.2.3.2.Inv-Ajus-Depr'!M187-'2.2.3.2.Inv-Ajus-Depr'!M408+L185</f>
        <v>497142.85714285716</v>
      </c>
      <c r="N185" s="184">
        <f>+'2.2.3.2.Inv-Ajus-Depr'!N187-'2.2.3.2.Inv-Ajus-Depr'!N408+M185</f>
        <v>414285.71428571432</v>
      </c>
    </row>
    <row r="186" spans="2:14" x14ac:dyDescent="0.2">
      <c r="B186" s="228" t="s">
        <v>418</v>
      </c>
      <c r="C186" s="170">
        <f>+'2.2.3.2.Inv-Ajus-Depr'!C188-'2.2.3.2.Inv-Ajus-Depr'!C409</f>
        <v>0</v>
      </c>
      <c r="D186" s="170">
        <f>+'2.2.3.2.Inv-Ajus-Depr'!D188-'2.2.3.2.Inv-Ajus-Depr'!D409+C186</f>
        <v>0</v>
      </c>
      <c r="E186" s="170">
        <f>+'2.2.3.2.Inv-Ajus-Depr'!E188-'2.2.3.2.Inv-Ajus-Depr'!E409+D186</f>
        <v>0</v>
      </c>
      <c r="F186" s="170">
        <f>+'2.2.3.2.Inv-Ajus-Depr'!F188-'2.2.3.2.Inv-Ajus-Depr'!F409+E186</f>
        <v>0</v>
      </c>
      <c r="G186" s="170">
        <f>+'2.2.3.2.Inv-Ajus-Depr'!G188-'2.2.3.2.Inv-Ajus-Depr'!G409+F186</f>
        <v>0</v>
      </c>
      <c r="H186" s="170">
        <f>+'2.2.3.2.Inv-Ajus-Depr'!H188-'2.2.3.2.Inv-Ajus-Depr'!H409+F186</f>
        <v>0</v>
      </c>
      <c r="I186" s="170">
        <f>+'2.2.3.2.Inv-Ajus-Depr'!I188-'2.2.3.2.Inv-Ajus-Depr'!I409+F186</f>
        <v>0</v>
      </c>
      <c r="J186" s="170">
        <f>+'2.2.3.2.Inv-Ajus-Depr'!J188-'2.2.3.2.Inv-Ajus-Depr'!J409+H186</f>
        <v>0</v>
      </c>
      <c r="K186" s="170">
        <f>+'2.2.3.2.Inv-Ajus-Depr'!K188-'2.2.3.2.Inv-Ajus-Depr'!K409+H186</f>
        <v>0</v>
      </c>
      <c r="L186" s="170">
        <f>+'2.2.3.2.Inv-Ajus-Depr'!L188-'2.2.3.2.Inv-Ajus-Depr'!L409+K186</f>
        <v>171000</v>
      </c>
      <c r="M186" s="170">
        <f>+'2.2.3.2.Inv-Ajus-Depr'!M188-'2.2.3.2.Inv-Ajus-Depr'!M409+L186</f>
        <v>146571.42857142858</v>
      </c>
      <c r="N186" s="184">
        <f>+'2.2.3.2.Inv-Ajus-Depr'!N188-'2.2.3.2.Inv-Ajus-Depr'!N409+M186</f>
        <v>122142.85714285716</v>
      </c>
    </row>
    <row r="187" spans="2:14" x14ac:dyDescent="0.2">
      <c r="B187" s="228" t="s">
        <v>562</v>
      </c>
      <c r="C187" s="170">
        <f>+'2.2.3.2.Inv-Ajus-Depr'!C189-'2.2.3.2.Inv-Ajus-Depr'!C410</f>
        <v>0</v>
      </c>
      <c r="D187" s="170">
        <f>+'2.2.3.2.Inv-Ajus-Depr'!D189-'2.2.3.2.Inv-Ajus-Depr'!D410+C187</f>
        <v>0</v>
      </c>
      <c r="E187" s="170">
        <f>+'2.2.3.2.Inv-Ajus-Depr'!E189-'2.2.3.2.Inv-Ajus-Depr'!E410+D187</f>
        <v>0</v>
      </c>
      <c r="F187" s="170">
        <f>+'2.2.3.2.Inv-Ajus-Depr'!F189-'2.2.3.2.Inv-Ajus-Depr'!F410+E187</f>
        <v>0</v>
      </c>
      <c r="G187" s="170">
        <f>+'2.2.3.2.Inv-Ajus-Depr'!G189-'2.2.3.2.Inv-Ajus-Depr'!G410+F187</f>
        <v>0</v>
      </c>
      <c r="H187" s="170">
        <f>+'2.2.3.2.Inv-Ajus-Depr'!H189-'2.2.3.2.Inv-Ajus-Depr'!H410+F187</f>
        <v>0</v>
      </c>
      <c r="I187" s="170">
        <f>+'2.2.3.2.Inv-Ajus-Depr'!I189-'2.2.3.2.Inv-Ajus-Depr'!I410+F187</f>
        <v>0</v>
      </c>
      <c r="J187" s="170">
        <f>+'2.2.3.2.Inv-Ajus-Depr'!J189-'2.2.3.2.Inv-Ajus-Depr'!J410+H187</f>
        <v>0</v>
      </c>
      <c r="K187" s="170">
        <f>+'2.2.3.2.Inv-Ajus-Depr'!K189-'2.2.3.2.Inv-Ajus-Depr'!K410+H187</f>
        <v>0</v>
      </c>
      <c r="L187" s="170">
        <f>+'2.2.3.2.Inv-Ajus-Depr'!L189-'2.2.3.2.Inv-Ajus-Depr'!L410+K187</f>
        <v>360000</v>
      </c>
      <c r="M187" s="170">
        <f>+'2.2.3.2.Inv-Ajus-Depr'!M189-'2.2.3.2.Inv-Ajus-Depr'!M410+L187</f>
        <v>308571.42857142858</v>
      </c>
      <c r="N187" s="184">
        <f>+'2.2.3.2.Inv-Ajus-Depr'!N189-'2.2.3.2.Inv-Ajus-Depr'!N410+M187</f>
        <v>257142.85714285716</v>
      </c>
    </row>
    <row r="188" spans="2:14" x14ac:dyDescent="0.2">
      <c r="B188" s="228" t="s">
        <v>563</v>
      </c>
      <c r="C188" s="170">
        <f>+'2.2.3.2.Inv-Ajus-Depr'!C190-'2.2.3.2.Inv-Ajus-Depr'!C411</f>
        <v>0</v>
      </c>
      <c r="D188" s="170">
        <f>+'2.2.3.2.Inv-Ajus-Depr'!D190-'2.2.3.2.Inv-Ajus-Depr'!D411+C188</f>
        <v>0</v>
      </c>
      <c r="E188" s="170">
        <f>+'2.2.3.2.Inv-Ajus-Depr'!E190-'2.2.3.2.Inv-Ajus-Depr'!E411+D188</f>
        <v>0</v>
      </c>
      <c r="F188" s="170">
        <f>+'2.2.3.2.Inv-Ajus-Depr'!F190-'2.2.3.2.Inv-Ajus-Depr'!F411+E188</f>
        <v>0</v>
      </c>
      <c r="G188" s="170">
        <f>+'2.2.3.2.Inv-Ajus-Depr'!G190-'2.2.3.2.Inv-Ajus-Depr'!G411+F188</f>
        <v>0</v>
      </c>
      <c r="H188" s="170">
        <f>+'2.2.3.2.Inv-Ajus-Depr'!H190-'2.2.3.2.Inv-Ajus-Depr'!H411+F188</f>
        <v>0</v>
      </c>
      <c r="I188" s="170">
        <f>+'2.2.3.2.Inv-Ajus-Depr'!I190-'2.2.3.2.Inv-Ajus-Depr'!I411+F188</f>
        <v>0</v>
      </c>
      <c r="J188" s="170">
        <f>+'2.2.3.2.Inv-Ajus-Depr'!J190-'2.2.3.2.Inv-Ajus-Depr'!J411+H188</f>
        <v>0</v>
      </c>
      <c r="K188" s="170">
        <f>+'2.2.3.2.Inv-Ajus-Depr'!K190-'2.2.3.2.Inv-Ajus-Depr'!K411+H188</f>
        <v>0</v>
      </c>
      <c r="L188" s="170">
        <f>+'2.2.3.2.Inv-Ajus-Depr'!L190-'2.2.3.2.Inv-Ajus-Depr'!L411+K188</f>
        <v>0</v>
      </c>
      <c r="M188" s="170">
        <f>+'2.2.3.2.Inv-Ajus-Depr'!M190-'2.2.3.2.Inv-Ajus-Depr'!M411+L188</f>
        <v>537624.37810945266</v>
      </c>
      <c r="N188" s="184">
        <f>+'2.2.3.2.Inv-Ajus-Depr'!N190-'2.2.3.2.Inv-Ajus-Depr'!N411+M188</f>
        <v>460820.89552238799</v>
      </c>
    </row>
    <row r="189" spans="2:14" x14ac:dyDescent="0.2">
      <c r="B189" s="228" t="s">
        <v>564</v>
      </c>
      <c r="C189" s="170">
        <f>+'2.2.3.2.Inv-Ajus-Depr'!C191-'2.2.3.2.Inv-Ajus-Depr'!C412</f>
        <v>0</v>
      </c>
      <c r="D189" s="170">
        <f>+'2.2.3.2.Inv-Ajus-Depr'!D191-'2.2.3.2.Inv-Ajus-Depr'!D412+C189</f>
        <v>0</v>
      </c>
      <c r="E189" s="170">
        <f>+'2.2.3.2.Inv-Ajus-Depr'!E191-'2.2.3.2.Inv-Ajus-Depr'!E412+D189</f>
        <v>0</v>
      </c>
      <c r="F189" s="170">
        <f>+'2.2.3.2.Inv-Ajus-Depr'!F191-'2.2.3.2.Inv-Ajus-Depr'!F412+E189</f>
        <v>0</v>
      </c>
      <c r="G189" s="170">
        <f>+'2.2.3.2.Inv-Ajus-Depr'!G191-'2.2.3.2.Inv-Ajus-Depr'!G412+F189</f>
        <v>0</v>
      </c>
      <c r="H189" s="170">
        <f>+'2.2.3.2.Inv-Ajus-Depr'!H191-'2.2.3.2.Inv-Ajus-Depr'!H412+F189</f>
        <v>0</v>
      </c>
      <c r="I189" s="170">
        <f>+'2.2.3.2.Inv-Ajus-Depr'!I191-'2.2.3.2.Inv-Ajus-Depr'!I412+F189</f>
        <v>0</v>
      </c>
      <c r="J189" s="170">
        <f>+'2.2.3.2.Inv-Ajus-Depr'!J191-'2.2.3.2.Inv-Ajus-Depr'!J412+H189</f>
        <v>0</v>
      </c>
      <c r="K189" s="170">
        <f>+'2.2.3.2.Inv-Ajus-Depr'!K191-'2.2.3.2.Inv-Ajus-Depr'!K412+H189</f>
        <v>0</v>
      </c>
      <c r="L189" s="170">
        <f>+'2.2.3.2.Inv-Ajus-Depr'!L191-'2.2.3.2.Inv-Ajus-Depr'!L412+K189</f>
        <v>0</v>
      </c>
      <c r="M189" s="170">
        <f>+'2.2.3.2.Inv-Ajus-Depr'!M191-'2.2.3.2.Inv-Ajus-Depr'!M412+L189</f>
        <v>40000</v>
      </c>
      <c r="N189" s="184">
        <f>+'2.2.3.2.Inv-Ajus-Depr'!N191-'2.2.3.2.Inv-Ajus-Depr'!N412+M189</f>
        <v>34285.71428571429</v>
      </c>
    </row>
    <row r="190" spans="2:14" x14ac:dyDescent="0.2">
      <c r="B190" s="227" t="s">
        <v>319</v>
      </c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84"/>
    </row>
    <row r="191" spans="2:14" x14ac:dyDescent="0.2">
      <c r="B191" s="228" t="s">
        <v>322</v>
      </c>
      <c r="C191" s="170">
        <f>+'2.2.3.2.Inv-Ajus-Depr'!C193-'2.2.3.2.Inv-Ajus-Depr'!C414</f>
        <v>0</v>
      </c>
      <c r="D191" s="170">
        <f>+'2.2.3.2.Inv-Ajus-Depr'!D193-'2.2.3.2.Inv-Ajus-Depr'!D414+C191</f>
        <v>0</v>
      </c>
      <c r="E191" s="170">
        <f>+'2.2.3.2.Inv-Ajus-Depr'!E193-'2.2.3.2.Inv-Ajus-Depr'!E414+D191</f>
        <v>0</v>
      </c>
      <c r="F191" s="170">
        <f>+'2.2.3.2.Inv-Ajus-Depr'!F193-'2.2.3.2.Inv-Ajus-Depr'!F414+E191</f>
        <v>0</v>
      </c>
      <c r="G191" s="170">
        <f>+'2.2.3.2.Inv-Ajus-Depr'!G193-'2.2.3.2.Inv-Ajus-Depr'!G414+F191</f>
        <v>0</v>
      </c>
      <c r="H191" s="170">
        <f>+'2.2.3.2.Inv-Ajus-Depr'!H193-'2.2.3.2.Inv-Ajus-Depr'!H414+F191</f>
        <v>0</v>
      </c>
      <c r="I191" s="170">
        <f>+'2.2.3.2.Inv-Ajus-Depr'!I193-'2.2.3.2.Inv-Ajus-Depr'!I414+F191</f>
        <v>0</v>
      </c>
      <c r="J191" s="170">
        <f>+'2.2.3.2.Inv-Ajus-Depr'!J193-'2.2.3.2.Inv-Ajus-Depr'!J414+H191</f>
        <v>0</v>
      </c>
      <c r="K191" s="170">
        <f>+'2.2.3.2.Inv-Ajus-Depr'!K193-'2.2.3.2.Inv-Ajus-Depr'!K414+H191</f>
        <v>0</v>
      </c>
      <c r="L191" s="170">
        <f>+'2.2.3.2.Inv-Ajus-Depr'!L193-'2.2.3.2.Inv-Ajus-Depr'!L414+K191</f>
        <v>0</v>
      </c>
      <c r="M191" s="170">
        <f>+'2.2.3.2.Inv-Ajus-Depr'!M193-'2.2.3.2.Inv-Ajus-Depr'!M414+L191</f>
        <v>0</v>
      </c>
      <c r="N191" s="184">
        <f>+'2.2.3.2.Inv-Ajus-Depr'!N193-'2.2.3.2.Inv-Ajus-Depr'!N414+M191</f>
        <v>773075.74363692116</v>
      </c>
    </row>
    <row r="192" spans="2:14" x14ac:dyDescent="0.2">
      <c r="B192" s="229" t="s">
        <v>323</v>
      </c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84"/>
    </row>
    <row r="193" spans="2:14" x14ac:dyDescent="0.2">
      <c r="B193" s="225" t="s">
        <v>324</v>
      </c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84"/>
    </row>
    <row r="194" spans="2:14" x14ac:dyDescent="0.2">
      <c r="B194" s="226" t="s">
        <v>325</v>
      </c>
      <c r="C194" s="170">
        <f>+'2.2.3.2.Inv-Ajus-Depr'!C196-'2.2.3.2.Inv-Ajus-Depr'!C417</f>
        <v>9468.75</v>
      </c>
      <c r="D194" s="170">
        <f>+'2.2.3.2.Inv-Ajus-Depr'!D196-'2.2.3.2.Inv-Ajus-Depr'!D417+C194</f>
        <v>6312.5</v>
      </c>
      <c r="E194" s="170">
        <f>+'2.2.3.2.Inv-Ajus-Depr'!E196-'2.2.3.2.Inv-Ajus-Depr'!E417+D194</f>
        <v>3156.25</v>
      </c>
      <c r="F194" s="170">
        <f>+'2.2.3.2.Inv-Ajus-Depr'!F196-'2.2.3.2.Inv-Ajus-Depr'!F417+E194</f>
        <v>0</v>
      </c>
      <c r="G194" s="170">
        <f>+'2.2.3.2.Inv-Ajus-Depr'!G196-'2.2.3.2.Inv-Ajus-Depr'!G417+F194</f>
        <v>0</v>
      </c>
      <c r="H194" s="184">
        <f>+'2.2.3.2.Inv-Ajus-Depr'!H196-'2.2.3.2.Inv-Ajus-Depr'!H417+F194</f>
        <v>0</v>
      </c>
      <c r="I194" s="170">
        <f>+'2.2.3.2.Inv-Ajus-Depr'!I196-'2.2.3.2.Inv-Ajus-Depr'!I417+F194</f>
        <v>0</v>
      </c>
      <c r="J194" s="184">
        <f>+'2.2.3.2.Inv-Ajus-Depr'!J196-'2.2.3.2.Inv-Ajus-Depr'!J417+H194</f>
        <v>0</v>
      </c>
      <c r="K194" s="170">
        <f>+'2.2.3.2.Inv-Ajus-Depr'!K196-'2.2.3.2.Inv-Ajus-Depr'!K417+H194</f>
        <v>0</v>
      </c>
      <c r="L194" s="184">
        <f>+'2.2.3.2.Inv-Ajus-Depr'!L196-'2.2.3.2.Inv-Ajus-Depr'!L417+K194</f>
        <v>0</v>
      </c>
      <c r="M194" s="184">
        <f>+'2.2.3.2.Inv-Ajus-Depr'!M196-'2.2.3.2.Inv-Ajus-Depr'!M417+L194</f>
        <v>0</v>
      </c>
      <c r="N194" s="184">
        <f>+'2.2.3.2.Inv-Ajus-Depr'!N196-'2.2.3.2.Inv-Ajus-Depr'!N417+M194</f>
        <v>0</v>
      </c>
    </row>
    <row r="195" spans="2:14" x14ac:dyDescent="0.2">
      <c r="B195" s="245" t="s">
        <v>326</v>
      </c>
      <c r="C195" s="184">
        <f>+'2.2.3.2.Inv-Ajus-Depr'!C197-'2.2.3.2.Inv-Ajus-Depr'!C418</f>
        <v>0</v>
      </c>
      <c r="D195" s="184">
        <f>+'2.2.3.2.Inv-Ajus-Depr'!D197-'2.2.3.2.Inv-Ajus-Depr'!D418+C195</f>
        <v>1262587.9085684761</v>
      </c>
      <c r="E195" s="184">
        <f>+'2.2.3.2.Inv-Ajus-Depr'!E197-'2.2.3.2.Inv-Ajus-Depr'!E418+D195</f>
        <v>279906.69381050812</v>
      </c>
      <c r="F195" s="184">
        <f>+'2.2.3.2.Inv-Ajus-Depr'!F197-'2.2.3.2.Inv-Ajus-Depr'!F418+E195</f>
        <v>362370.67714384134</v>
      </c>
      <c r="G195" s="184">
        <f>+'2.2.3.2.Inv-Ajus-Depr'!G197-'2.2.3.2.Inv-Ajus-Depr'!G418+F195</f>
        <v>661614.25714384159</v>
      </c>
      <c r="H195" s="184">
        <f>+'2.2.3.2.Inv-Ajus-Depr'!H197-'2.2.3.2.Inv-Ajus-Depr'!H418+F195</f>
        <v>661614.25714384159</v>
      </c>
      <c r="I195" s="184">
        <f>+'2.2.3.2.Inv-Ajus-Depr'!I197-'2.2.3.2.Inv-Ajus-Depr'!I418+F195</f>
        <v>661614.25714384159</v>
      </c>
      <c r="J195" s="184">
        <f>+'2.2.3.2.Inv-Ajus-Depr'!J197-'2.2.3.2.Inv-Ajus-Depr'!J418+H195</f>
        <v>2643804.9938105079</v>
      </c>
      <c r="K195" s="184">
        <f>+'2.2.3.2.Inv-Ajus-Depr'!K197-'2.2.3.2.Inv-Ajus-Depr'!K418+H195</f>
        <v>2643804.9938105079</v>
      </c>
      <c r="L195" s="184">
        <f>+'2.2.3.2.Inv-Ajus-Depr'!L197-'2.2.3.2.Inv-Ajus-Depr'!L418+K195</f>
        <v>1274737.0304771746</v>
      </c>
      <c r="M195" s="184">
        <f>+'2.2.3.2.Inv-Ajus-Depr'!M197-'2.2.3.2.Inv-Ajus-Depr'!M418+L195</f>
        <v>0</v>
      </c>
      <c r="N195" s="184">
        <f>+'2.2.3.2.Inv-Ajus-Depr'!N197-'2.2.3.2.Inv-Ajus-Depr'!N418+M195</f>
        <v>28864.230000000447</v>
      </c>
    </row>
    <row r="196" spans="2:14" x14ac:dyDescent="0.2">
      <c r="B196" s="226" t="s">
        <v>319</v>
      </c>
      <c r="C196" s="170">
        <f>+'2.2.3.2.Inv-Ajus-Depr'!C198-'2.2.3.2.Inv-Ajus-Depr'!C419</f>
        <v>0</v>
      </c>
      <c r="D196" s="170">
        <f>+'2.2.3.2.Inv-Ajus-Depr'!D198-'2.2.3.2.Inv-Ajus-Depr'!D419+C196</f>
        <v>0</v>
      </c>
      <c r="E196" s="170">
        <f>+'2.2.3.2.Inv-Ajus-Depr'!E198-'2.2.3.2.Inv-Ajus-Depr'!E419+D196</f>
        <v>0</v>
      </c>
      <c r="F196" s="170">
        <f>+'2.2.3.2.Inv-Ajus-Depr'!F198-'2.2.3.2.Inv-Ajus-Depr'!F419+E196</f>
        <v>109126.04</v>
      </c>
      <c r="G196" s="170">
        <f>+'2.2.3.2.Inv-Ajus-Depr'!G198-'2.2.3.2.Inv-Ajus-Depr'!G419+F196</f>
        <v>72750.693333333329</v>
      </c>
      <c r="H196" s="170">
        <f>+'2.2.3.2.Inv-Ajus-Depr'!H198-'2.2.3.2.Inv-Ajus-Depr'!H419+F196</f>
        <v>72750.693333333329</v>
      </c>
      <c r="I196" s="170">
        <f>+'2.2.3.2.Inv-Ajus-Depr'!I198-'2.2.3.2.Inv-Ajus-Depr'!I419+F196</f>
        <v>72750.693333333329</v>
      </c>
      <c r="J196" s="170">
        <f>+'2.2.3.2.Inv-Ajus-Depr'!J198-'2.2.3.2.Inv-Ajus-Depr'!J419+H196</f>
        <v>36375.346666666665</v>
      </c>
      <c r="K196" s="170">
        <f>+'2.2.3.2.Inv-Ajus-Depr'!K198-'2.2.3.2.Inv-Ajus-Depr'!K419+H196</f>
        <v>36375.346666666665</v>
      </c>
      <c r="L196" s="170">
        <f>+'2.2.3.2.Inv-Ajus-Depr'!L198-'2.2.3.2.Inv-Ajus-Depr'!L419+K196</f>
        <v>0</v>
      </c>
      <c r="M196" s="184">
        <f>+'2.2.3.2.Inv-Ajus-Depr'!M198-'2.2.3.2.Inv-Ajus-Depr'!M419+L196</f>
        <v>0</v>
      </c>
      <c r="N196" s="184">
        <f>+'2.2.3.2.Inv-Ajus-Depr'!N198-'2.2.3.2.Inv-Ajus-Depr'!N419+M196</f>
        <v>0</v>
      </c>
    </row>
    <row r="197" spans="2:14" x14ac:dyDescent="0.2">
      <c r="B197" s="226" t="s">
        <v>488</v>
      </c>
      <c r="C197" s="170">
        <f>+'2.2.3.2.Inv-Ajus-Depr'!C199-'2.2.3.2.Inv-Ajus-Depr'!C420</f>
        <v>0</v>
      </c>
      <c r="D197" s="170">
        <f>+'2.2.3.2.Inv-Ajus-Depr'!D199-'2.2.3.2.Inv-Ajus-Depr'!D420+C197</f>
        <v>0</v>
      </c>
      <c r="E197" s="170">
        <f>+'2.2.3.2.Inv-Ajus-Depr'!E199-'2.2.3.2.Inv-Ajus-Depr'!E420+D197</f>
        <v>0</v>
      </c>
      <c r="F197" s="170">
        <f>+'2.2.3.2.Inv-Ajus-Depr'!F199-'2.2.3.2.Inv-Ajus-Depr'!F420+E197</f>
        <v>0</v>
      </c>
      <c r="G197" s="170">
        <f>+'2.2.3.2.Inv-Ajus-Depr'!G199-'2.2.3.2.Inv-Ajus-Depr'!G420+F197</f>
        <v>0</v>
      </c>
      <c r="H197" s="170">
        <f>+'2.2.3.2.Inv-Ajus-Depr'!H199-'2.2.3.2.Inv-Ajus-Depr'!H420+F197</f>
        <v>0</v>
      </c>
      <c r="I197" s="170">
        <f>+'2.2.3.2.Inv-Ajus-Depr'!I199-'2.2.3.2.Inv-Ajus-Depr'!I420+F197</f>
        <v>0</v>
      </c>
      <c r="J197" s="170">
        <f>+'2.2.3.2.Inv-Ajus-Depr'!J199-'2.2.3.2.Inv-Ajus-Depr'!J420+H197</f>
        <v>0</v>
      </c>
      <c r="K197" s="170">
        <f>+'2.2.3.2.Inv-Ajus-Depr'!K199-'2.2.3.2.Inv-Ajus-Depr'!K420+H197</f>
        <v>0</v>
      </c>
      <c r="L197" s="170">
        <f>+'2.2.3.2.Inv-Ajus-Depr'!L199-'2.2.3.2.Inv-Ajus-Depr'!L420+K197</f>
        <v>0</v>
      </c>
      <c r="M197" s="184">
        <f>+'2.2.3.2.Inv-Ajus-Depr'!M199-'2.2.3.2.Inv-Ajus-Depr'!M420+L197</f>
        <v>514199.75</v>
      </c>
      <c r="N197" s="184">
        <f>+'2.2.3.2.Inv-Ajus-Depr'!N199-'2.2.3.2.Inv-Ajus-Depr'!N420+M197</f>
        <v>488489.76250000001</v>
      </c>
    </row>
    <row r="198" spans="2:14" x14ac:dyDescent="0.2">
      <c r="B198" s="226" t="s">
        <v>327</v>
      </c>
      <c r="C198" s="170">
        <f>+'2.2.3.2.Inv-Ajus-Depr'!C200-'2.2.3.2.Inv-Ajus-Depr'!C421</f>
        <v>0</v>
      </c>
      <c r="D198" s="170">
        <f>+'2.2.3.2.Inv-Ajus-Depr'!D200-'2.2.3.2.Inv-Ajus-Depr'!D421+C198</f>
        <v>0</v>
      </c>
      <c r="E198" s="170">
        <f>+'2.2.3.2.Inv-Ajus-Depr'!E200-'2.2.3.2.Inv-Ajus-Depr'!E421+D198</f>
        <v>0</v>
      </c>
      <c r="F198" s="170">
        <f>+'2.2.3.2.Inv-Ajus-Depr'!F200-'2.2.3.2.Inv-Ajus-Depr'!F421+E198</f>
        <v>0</v>
      </c>
      <c r="G198" s="170">
        <f>+'2.2.3.2.Inv-Ajus-Depr'!G200-'2.2.3.2.Inv-Ajus-Depr'!G421+F198</f>
        <v>0</v>
      </c>
      <c r="H198" s="170">
        <f>+'2.2.3.2.Inv-Ajus-Depr'!H200-'2.2.3.2.Inv-Ajus-Depr'!H421+F198</f>
        <v>0</v>
      </c>
      <c r="I198" s="170">
        <f>+'2.2.3.2.Inv-Ajus-Depr'!I200-'2.2.3.2.Inv-Ajus-Depr'!I421+F198</f>
        <v>0</v>
      </c>
      <c r="J198" s="170">
        <f>+'2.2.3.2.Inv-Ajus-Depr'!J200-'2.2.3.2.Inv-Ajus-Depr'!J421+H198</f>
        <v>5502975.29</v>
      </c>
      <c r="K198" s="170">
        <f>+'2.2.3.2.Inv-Ajus-Depr'!K200-'2.2.3.2.Inv-Ajus-Depr'!K421+H198</f>
        <v>5502975.29</v>
      </c>
      <c r="L198" s="170">
        <f>+'2.2.3.2.Inv-Ajus-Depr'!L200-'2.2.3.2.Inv-Ajus-Depr'!L421+K198</f>
        <v>5277595.3549854131</v>
      </c>
      <c r="M198" s="184">
        <f>+'2.2.3.2.Inv-Ajus-Depr'!M200-'2.2.3.2.Inv-Ajus-Depr'!M421+L198</f>
        <v>5052215.4199708262</v>
      </c>
      <c r="N198" s="184">
        <f>+'2.2.3.2.Inv-Ajus-Depr'!N200-'2.2.3.2.Inv-Ajus-Depr'!N421+M198</f>
        <v>4826835.4849562394</v>
      </c>
    </row>
    <row r="199" spans="2:14" x14ac:dyDescent="0.2">
      <c r="B199" s="226" t="s">
        <v>440</v>
      </c>
      <c r="C199" s="170">
        <f>+'2.2.3.2.Inv-Ajus-Depr'!C201-'2.2.3.2.Inv-Ajus-Depr'!C422</f>
        <v>0</v>
      </c>
      <c r="D199" s="170">
        <f>+'2.2.3.2.Inv-Ajus-Depr'!D201-'2.2.3.2.Inv-Ajus-Depr'!D422+C199</f>
        <v>0</v>
      </c>
      <c r="E199" s="170">
        <f>+'2.2.3.2.Inv-Ajus-Depr'!E201-'2.2.3.2.Inv-Ajus-Depr'!E422+D199</f>
        <v>0</v>
      </c>
      <c r="F199" s="170">
        <f>+'2.2.3.2.Inv-Ajus-Depr'!F201-'2.2.3.2.Inv-Ajus-Depr'!F422+E199</f>
        <v>0</v>
      </c>
      <c r="G199" s="170">
        <f>+'2.2.3.2.Inv-Ajus-Depr'!G201-'2.2.3.2.Inv-Ajus-Depr'!G422+F199</f>
        <v>0</v>
      </c>
      <c r="H199" s="170">
        <f>+'2.2.3.2.Inv-Ajus-Depr'!H201-'2.2.3.2.Inv-Ajus-Depr'!H422+F199</f>
        <v>0</v>
      </c>
      <c r="I199" s="170">
        <f>+'2.2.3.2.Inv-Ajus-Depr'!I201-'2.2.3.2.Inv-Ajus-Depr'!I422+F199</f>
        <v>0</v>
      </c>
      <c r="J199" s="170">
        <f>+'2.2.3.2.Inv-Ajus-Depr'!J201-'2.2.3.2.Inv-Ajus-Depr'!J422+H199</f>
        <v>363425.53</v>
      </c>
      <c r="K199" s="170">
        <f>+'2.2.3.2.Inv-Ajus-Depr'!K201-'2.2.3.2.Inv-Ajus-Depr'!K422+H199</f>
        <v>363425.53</v>
      </c>
      <c r="L199" s="170">
        <f>+'2.2.3.2.Inv-Ajus-Depr'!L201-'2.2.3.2.Inv-Ajus-Depr'!L422+K199</f>
        <v>348541.06877356378</v>
      </c>
      <c r="M199" s="184">
        <f>+'2.2.3.2.Inv-Ajus-Depr'!M201-'2.2.3.2.Inv-Ajus-Depr'!M422+L199</f>
        <v>333656.60754712753</v>
      </c>
      <c r="N199" s="184">
        <f>+'2.2.3.2.Inv-Ajus-Depr'!N201-'2.2.3.2.Inv-Ajus-Depr'!N422+M199</f>
        <v>318772.14632069127</v>
      </c>
    </row>
    <row r="200" spans="2:14" x14ac:dyDescent="0.2">
      <c r="B200" s="226" t="s">
        <v>489</v>
      </c>
      <c r="C200" s="170">
        <f>+'2.2.3.2.Inv-Ajus-Depr'!C202-'2.2.3.2.Inv-Ajus-Depr'!C423</f>
        <v>0</v>
      </c>
      <c r="D200" s="170">
        <f>+'2.2.3.2.Inv-Ajus-Depr'!D202-'2.2.3.2.Inv-Ajus-Depr'!D423+C200</f>
        <v>0</v>
      </c>
      <c r="E200" s="170">
        <f>+'2.2.3.2.Inv-Ajus-Depr'!E202-'2.2.3.2.Inv-Ajus-Depr'!E423+D200</f>
        <v>0</v>
      </c>
      <c r="F200" s="170">
        <f>+'2.2.3.2.Inv-Ajus-Depr'!F202-'2.2.3.2.Inv-Ajus-Depr'!F423+E200</f>
        <v>0</v>
      </c>
      <c r="G200" s="170">
        <f>+'2.2.3.2.Inv-Ajus-Depr'!G202-'2.2.3.2.Inv-Ajus-Depr'!G423+F200</f>
        <v>0</v>
      </c>
      <c r="H200" s="170">
        <f>+'2.2.3.2.Inv-Ajus-Depr'!H202-'2.2.3.2.Inv-Ajus-Depr'!H423+F200</f>
        <v>0</v>
      </c>
      <c r="I200" s="170">
        <f>+'2.2.3.2.Inv-Ajus-Depr'!I202-'2.2.3.2.Inv-Ajus-Depr'!I423+F200</f>
        <v>0</v>
      </c>
      <c r="J200" s="170">
        <f>+'2.2.3.2.Inv-Ajus-Depr'!J202-'2.2.3.2.Inv-Ajus-Depr'!J423+H200</f>
        <v>5358.06</v>
      </c>
      <c r="K200" s="170">
        <f>+'2.2.3.2.Inv-Ajus-Depr'!K202-'2.2.3.2.Inv-Ajus-Depr'!K423+H200</f>
        <v>5358.06</v>
      </c>
      <c r="L200" s="170">
        <f>+'2.2.3.2.Inv-Ajus-Depr'!L202-'2.2.3.2.Inv-Ajus-Depr'!L423+K200</f>
        <v>5145.0216666666674</v>
      </c>
      <c r="M200" s="184">
        <f>+'2.2.3.2.Inv-Ajus-Depr'!M202-'2.2.3.2.Inv-Ajus-Depr'!M423+L200</f>
        <v>4931.9833333333345</v>
      </c>
      <c r="N200" s="184">
        <f>+'2.2.3.2.Inv-Ajus-Depr'!N202-'2.2.3.2.Inv-Ajus-Depr'!N423+M200</f>
        <v>4718.9450000000015</v>
      </c>
    </row>
    <row r="201" spans="2:14" x14ac:dyDescent="0.2">
      <c r="B201" s="226" t="s">
        <v>444</v>
      </c>
      <c r="C201" s="170">
        <f>+'2.2.3.2.Inv-Ajus-Depr'!C203-'2.2.3.2.Inv-Ajus-Depr'!C424</f>
        <v>0</v>
      </c>
      <c r="D201" s="170">
        <f>+'2.2.3.2.Inv-Ajus-Depr'!D203-'2.2.3.2.Inv-Ajus-Depr'!D424+C201</f>
        <v>0</v>
      </c>
      <c r="E201" s="170">
        <f>+'2.2.3.2.Inv-Ajus-Depr'!E203-'2.2.3.2.Inv-Ajus-Depr'!E424+D201</f>
        <v>0</v>
      </c>
      <c r="F201" s="170">
        <f>+'2.2.3.2.Inv-Ajus-Depr'!F203-'2.2.3.2.Inv-Ajus-Depr'!F424+E201</f>
        <v>0</v>
      </c>
      <c r="G201" s="170">
        <f>+'2.2.3.2.Inv-Ajus-Depr'!G203-'2.2.3.2.Inv-Ajus-Depr'!G424+F201</f>
        <v>0</v>
      </c>
      <c r="H201" s="170">
        <f>+'2.2.3.2.Inv-Ajus-Depr'!H203-'2.2.3.2.Inv-Ajus-Depr'!H424+F201</f>
        <v>0</v>
      </c>
      <c r="I201" s="170">
        <f>+'2.2.3.2.Inv-Ajus-Depr'!I203-'2.2.3.2.Inv-Ajus-Depr'!I424+F201</f>
        <v>0</v>
      </c>
      <c r="J201" s="170">
        <f>+'2.2.3.2.Inv-Ajus-Depr'!J203-'2.2.3.2.Inv-Ajus-Depr'!J424+H201</f>
        <v>54077.5</v>
      </c>
      <c r="K201" s="170">
        <f>+'2.2.3.2.Inv-Ajus-Depr'!K203-'2.2.3.2.Inv-Ajus-Depr'!K424+H201</f>
        <v>54077.5</v>
      </c>
      <c r="L201" s="170">
        <f>+'2.2.3.2.Inv-Ajus-Depr'!L203-'2.2.3.2.Inv-Ajus-Depr'!L424+K201</f>
        <v>51862.70113330341</v>
      </c>
      <c r="M201" s="184">
        <f>+'2.2.3.2.Inv-Ajus-Depr'!M203-'2.2.3.2.Inv-Ajus-Depr'!M424+L201</f>
        <v>49647.902266606819</v>
      </c>
      <c r="N201" s="184">
        <f>+'2.2.3.2.Inv-Ajus-Depr'!N203-'2.2.3.2.Inv-Ajus-Depr'!N424+M201</f>
        <v>47433.103399910229</v>
      </c>
    </row>
    <row r="202" spans="2:14" x14ac:dyDescent="0.2">
      <c r="B202" s="226" t="s">
        <v>316</v>
      </c>
      <c r="C202" s="170">
        <f>+'2.2.3.2.Inv-Ajus-Depr'!C204-'2.2.3.2.Inv-Ajus-Depr'!C425</f>
        <v>0</v>
      </c>
      <c r="D202" s="170">
        <f>+'2.2.3.2.Inv-Ajus-Depr'!D204-'2.2.3.2.Inv-Ajus-Depr'!D425+C202</f>
        <v>0</v>
      </c>
      <c r="E202" s="170">
        <f>+'2.2.3.2.Inv-Ajus-Depr'!E204-'2.2.3.2.Inv-Ajus-Depr'!E425+D202</f>
        <v>0</v>
      </c>
      <c r="F202" s="170">
        <f>+'2.2.3.2.Inv-Ajus-Depr'!F204-'2.2.3.2.Inv-Ajus-Depr'!F425+E202</f>
        <v>0</v>
      </c>
      <c r="G202" s="170">
        <f>+'2.2.3.2.Inv-Ajus-Depr'!G204-'2.2.3.2.Inv-Ajus-Depr'!G425+F202</f>
        <v>0</v>
      </c>
      <c r="H202" s="170">
        <f>+'2.2.3.2.Inv-Ajus-Depr'!H204-'2.2.3.2.Inv-Ajus-Depr'!H425+F202</f>
        <v>0</v>
      </c>
      <c r="I202" s="170">
        <f>+'2.2.3.2.Inv-Ajus-Depr'!I204-'2.2.3.2.Inv-Ajus-Depr'!I425+F202</f>
        <v>0</v>
      </c>
      <c r="J202" s="170">
        <f>+'2.2.3.2.Inv-Ajus-Depr'!J204-'2.2.3.2.Inv-Ajus-Depr'!J425+H202</f>
        <v>0</v>
      </c>
      <c r="K202" s="170">
        <f>+'2.2.3.2.Inv-Ajus-Depr'!K204-'2.2.3.2.Inv-Ajus-Depr'!K425+H202</f>
        <v>0</v>
      </c>
      <c r="L202" s="170">
        <f>+'2.2.3.2.Inv-Ajus-Depr'!L204-'2.2.3.2.Inv-Ajus-Depr'!L425+K202</f>
        <v>758444.72</v>
      </c>
      <c r="M202" s="184">
        <f>+'2.2.3.2.Inv-Ajus-Depr'!M204-'2.2.3.2.Inv-Ajus-Depr'!M425+L202</f>
        <v>726448.38125751272</v>
      </c>
      <c r="N202" s="184">
        <f>+'2.2.3.2.Inv-Ajus-Depr'!N204-'2.2.3.2.Inv-Ajus-Depr'!N425+M202</f>
        <v>694452.04251502547</v>
      </c>
    </row>
    <row r="203" spans="2:14" x14ac:dyDescent="0.2">
      <c r="B203" s="225" t="s">
        <v>317</v>
      </c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84"/>
      <c r="N203" s="184"/>
    </row>
    <row r="204" spans="2:14" x14ac:dyDescent="0.2">
      <c r="B204" s="226" t="s">
        <v>318</v>
      </c>
      <c r="C204" s="170">
        <f>+'2.2.3.2.Inv-Ajus-Depr'!C206-'2.2.3.2.Inv-Ajus-Depr'!C427</f>
        <v>826371.86</v>
      </c>
      <c r="D204" s="170">
        <f>+'2.2.3.2.Inv-Ajus-Depr'!D206-'2.2.3.2.Inv-Ajus-Depr'!D427+C204</f>
        <v>743734.674</v>
      </c>
      <c r="E204" s="170">
        <f>+'2.2.3.2.Inv-Ajus-Depr'!E206-'2.2.3.2.Inv-Ajus-Depr'!E427+D204</f>
        <v>661097.48800000001</v>
      </c>
      <c r="F204" s="170">
        <f>+'2.2.3.2.Inv-Ajus-Depr'!F206-'2.2.3.2.Inv-Ajus-Depr'!F427+E204</f>
        <v>578460.30200000003</v>
      </c>
      <c r="G204" s="170">
        <f>+'2.2.3.2.Inv-Ajus-Depr'!G206-'2.2.3.2.Inv-Ajus-Depr'!G427+F204</f>
        <v>495823.11600000004</v>
      </c>
      <c r="H204" s="170">
        <f>+'2.2.3.2.Inv-Ajus-Depr'!H206-'2.2.3.2.Inv-Ajus-Depr'!H427+F204</f>
        <v>495823.11600000004</v>
      </c>
      <c r="I204" s="170">
        <f>+'2.2.3.2.Inv-Ajus-Depr'!I206-'2.2.3.2.Inv-Ajus-Depr'!I427+F204</f>
        <v>495823.11600000004</v>
      </c>
      <c r="J204" s="170">
        <f>+'2.2.3.2.Inv-Ajus-Depr'!J206-'2.2.3.2.Inv-Ajus-Depr'!J427+H204</f>
        <v>413185.93000000005</v>
      </c>
      <c r="K204" s="170">
        <f>+'2.2.3.2.Inv-Ajus-Depr'!K206-'2.2.3.2.Inv-Ajus-Depr'!K427+H204</f>
        <v>413185.93000000005</v>
      </c>
      <c r="L204" s="170">
        <f>+'2.2.3.2.Inv-Ajus-Depr'!L206-'2.2.3.2.Inv-Ajus-Depr'!L427+K204</f>
        <v>330548.74400000006</v>
      </c>
      <c r="M204" s="184">
        <f>+'2.2.3.2.Inv-Ajus-Depr'!M206-'2.2.3.2.Inv-Ajus-Depr'!M427+L204</f>
        <v>247911.55800000008</v>
      </c>
      <c r="N204" s="184">
        <f>+'2.2.3.2.Inv-Ajus-Depr'!N206-'2.2.3.2.Inv-Ajus-Depr'!N427+M204</f>
        <v>165274.37200000009</v>
      </c>
    </row>
    <row r="205" spans="2:14" x14ac:dyDescent="0.2">
      <c r="B205" s="226" t="s">
        <v>299</v>
      </c>
      <c r="C205" s="170">
        <f>+'2.2.3.2.Inv-Ajus-Depr'!C207-'2.2.3.2.Inv-Ajus-Depr'!C428</f>
        <v>0</v>
      </c>
      <c r="D205" s="170">
        <f>+'2.2.3.2.Inv-Ajus-Depr'!D207-'2.2.3.2.Inv-Ajus-Depr'!D428+C205</f>
        <v>0</v>
      </c>
      <c r="E205" s="170">
        <f>+'2.2.3.2.Inv-Ajus-Depr'!E207-'2.2.3.2.Inv-Ajus-Depr'!E428+D205</f>
        <v>0</v>
      </c>
      <c r="F205" s="170">
        <f>+'2.2.3.2.Inv-Ajus-Depr'!F207-'2.2.3.2.Inv-Ajus-Depr'!F428+E205</f>
        <v>0</v>
      </c>
      <c r="G205" s="170">
        <f>+'2.2.3.2.Inv-Ajus-Depr'!G207-'2.2.3.2.Inv-Ajus-Depr'!G428+F205</f>
        <v>0</v>
      </c>
      <c r="H205" s="170">
        <f>+'2.2.3.2.Inv-Ajus-Depr'!H207-'2.2.3.2.Inv-Ajus-Depr'!H428+F205</f>
        <v>0</v>
      </c>
      <c r="I205" s="170">
        <f>+'2.2.3.2.Inv-Ajus-Depr'!I207-'2.2.3.2.Inv-Ajus-Depr'!I428+F205</f>
        <v>0</v>
      </c>
      <c r="J205" s="170">
        <f>+'2.2.3.2.Inv-Ajus-Depr'!J207-'2.2.3.2.Inv-Ajus-Depr'!J428+H205</f>
        <v>0</v>
      </c>
      <c r="K205" s="170">
        <f>+'2.2.3.2.Inv-Ajus-Depr'!K207-'2.2.3.2.Inv-Ajus-Depr'!K428+H205</f>
        <v>0</v>
      </c>
      <c r="L205" s="170">
        <f>+'2.2.3.2.Inv-Ajus-Depr'!L207-'2.2.3.2.Inv-Ajus-Depr'!L428+K205</f>
        <v>0</v>
      </c>
      <c r="M205" s="184">
        <f>+'2.2.3.2.Inv-Ajus-Depr'!M207-'2.2.3.2.Inv-Ajus-Depr'!M428+L205</f>
        <v>0</v>
      </c>
      <c r="N205" s="184">
        <f>+'2.2.3.2.Inv-Ajus-Depr'!N207-'2.2.3.2.Inv-Ajus-Depr'!N428+M205</f>
        <v>0</v>
      </c>
    </row>
    <row r="206" spans="2:14" x14ac:dyDescent="0.2">
      <c r="B206" s="226" t="s">
        <v>293</v>
      </c>
      <c r="C206" s="170">
        <f>+'2.2.3.2.Inv-Ajus-Depr'!C208-'2.2.3.2.Inv-Ajus-Depr'!C429</f>
        <v>5800.05</v>
      </c>
      <c r="D206" s="170">
        <f>+'2.2.3.2.Inv-Ajus-Depr'!D208-'2.2.3.2.Inv-Ajus-Depr'!D429+C206</f>
        <v>4971.471428571429</v>
      </c>
      <c r="E206" s="170">
        <f>+'2.2.3.2.Inv-Ajus-Depr'!E208-'2.2.3.2.Inv-Ajus-Depr'!E429+D206</f>
        <v>4142.8928571428578</v>
      </c>
      <c r="F206" s="170">
        <f>+'2.2.3.2.Inv-Ajus-Depr'!F208-'2.2.3.2.Inv-Ajus-Depr'!F429+E206</f>
        <v>3314.3142857142866</v>
      </c>
      <c r="G206" s="170">
        <f>+'2.2.3.2.Inv-Ajus-Depr'!G208-'2.2.3.2.Inv-Ajus-Depr'!G429+F206</f>
        <v>2485.7357142857154</v>
      </c>
      <c r="H206" s="170">
        <f>+'2.2.3.2.Inv-Ajus-Depr'!H208-'2.2.3.2.Inv-Ajus-Depr'!H429+F206</f>
        <v>2485.7357142857154</v>
      </c>
      <c r="I206" s="170">
        <f>+'2.2.3.2.Inv-Ajus-Depr'!I208-'2.2.3.2.Inv-Ajus-Depr'!I429+F206</f>
        <v>2485.7357142857154</v>
      </c>
      <c r="J206" s="170">
        <f>+'2.2.3.2.Inv-Ajus-Depr'!J208-'2.2.3.2.Inv-Ajus-Depr'!J429+H206</f>
        <v>1657.157142857144</v>
      </c>
      <c r="K206" s="170">
        <f>+'2.2.3.2.Inv-Ajus-Depr'!K208-'2.2.3.2.Inv-Ajus-Depr'!K429+H206</f>
        <v>1657.157142857144</v>
      </c>
      <c r="L206" s="170">
        <f>+'2.2.3.2.Inv-Ajus-Depr'!L208-'2.2.3.2.Inv-Ajus-Depr'!L429+K206</f>
        <v>828.57857142857256</v>
      </c>
      <c r="M206" s="184">
        <f>+'2.2.3.2.Inv-Ajus-Depr'!M208-'2.2.3.2.Inv-Ajus-Depr'!M429+L206</f>
        <v>1.1368683772161603E-12</v>
      </c>
      <c r="N206" s="184">
        <f>+'2.2.3.2.Inv-Ajus-Depr'!N208-'2.2.3.2.Inv-Ajus-Depr'!N429+M206</f>
        <v>1.1368683772161603E-12</v>
      </c>
    </row>
    <row r="207" spans="2:14" x14ac:dyDescent="0.2">
      <c r="B207" s="226" t="s">
        <v>490</v>
      </c>
      <c r="C207" s="170">
        <f>+'2.2.3.2.Inv-Ajus-Depr'!C209-'2.2.3.2.Inv-Ajus-Depr'!C430</f>
        <v>0</v>
      </c>
      <c r="D207" s="170">
        <f>+'2.2.3.2.Inv-Ajus-Depr'!D209-'2.2.3.2.Inv-Ajus-Depr'!D430+C207</f>
        <v>54795.72</v>
      </c>
      <c r="E207" s="170">
        <f>+'2.2.3.2.Inv-Ajus-Depr'!E209-'2.2.3.2.Inv-Ajus-Depr'!E430+D207</f>
        <v>46967.76</v>
      </c>
      <c r="F207" s="170">
        <f>+'2.2.3.2.Inv-Ajus-Depr'!F209-'2.2.3.2.Inv-Ajus-Depr'!F430+E207</f>
        <v>39139.800000000003</v>
      </c>
      <c r="G207" s="170">
        <f>+'2.2.3.2.Inv-Ajus-Depr'!G209-'2.2.3.2.Inv-Ajus-Depr'!G430+F207</f>
        <v>31311.840000000004</v>
      </c>
      <c r="H207" s="170">
        <f>+'2.2.3.2.Inv-Ajus-Depr'!H209-'2.2.3.2.Inv-Ajus-Depr'!H430+F207</f>
        <v>31311.840000000004</v>
      </c>
      <c r="I207" s="170">
        <f>+'2.2.3.2.Inv-Ajus-Depr'!I209-'2.2.3.2.Inv-Ajus-Depr'!I430+F207</f>
        <v>31311.840000000004</v>
      </c>
      <c r="J207" s="170">
        <f>+'2.2.3.2.Inv-Ajus-Depr'!J209-'2.2.3.2.Inv-Ajus-Depr'!J430+H207</f>
        <v>23483.880000000005</v>
      </c>
      <c r="K207" s="170">
        <f>+'2.2.3.2.Inv-Ajus-Depr'!K209-'2.2.3.2.Inv-Ajus-Depr'!K430+H207</f>
        <v>23483.880000000005</v>
      </c>
      <c r="L207" s="170">
        <f>+'2.2.3.2.Inv-Ajus-Depr'!L209-'2.2.3.2.Inv-Ajus-Depr'!L430+K207</f>
        <v>15655.920000000006</v>
      </c>
      <c r="M207" s="170">
        <f>+'2.2.3.2.Inv-Ajus-Depr'!M209-'2.2.3.2.Inv-Ajus-Depr'!M430+L207</f>
        <v>7827.9600000000055</v>
      </c>
      <c r="N207" s="184">
        <f>+'2.2.3.2.Inv-Ajus-Depr'!N209-'2.2.3.2.Inv-Ajus-Depr'!N430+M207</f>
        <v>0</v>
      </c>
    </row>
    <row r="208" spans="2:14" x14ac:dyDescent="0.2">
      <c r="B208" s="226" t="s">
        <v>328</v>
      </c>
      <c r="C208" s="170">
        <f>+'2.2.3.2.Inv-Ajus-Depr'!C210-'2.2.3.2.Inv-Ajus-Depr'!C431</f>
        <v>0</v>
      </c>
      <c r="D208" s="170">
        <f>+'2.2.3.2.Inv-Ajus-Depr'!D210-'2.2.3.2.Inv-Ajus-Depr'!D431+C208</f>
        <v>0</v>
      </c>
      <c r="E208" s="170">
        <f>+'2.2.3.2.Inv-Ajus-Depr'!E210-'2.2.3.2.Inv-Ajus-Depr'!E431+D208</f>
        <v>167676.69</v>
      </c>
      <c r="F208" s="170">
        <f>+'2.2.3.2.Inv-Ajus-Depr'!F210-'2.2.3.2.Inv-Ajus-Depr'!F431+E208</f>
        <v>143722.87714285715</v>
      </c>
      <c r="G208" s="170">
        <f>+'2.2.3.2.Inv-Ajus-Depr'!G210-'2.2.3.2.Inv-Ajus-Depr'!G431+F208</f>
        <v>119769.0642857143</v>
      </c>
      <c r="H208" s="170">
        <f>+'2.2.3.2.Inv-Ajus-Depr'!H210-'2.2.3.2.Inv-Ajus-Depr'!H431+F208</f>
        <v>119769.0642857143</v>
      </c>
      <c r="I208" s="170">
        <f>+'2.2.3.2.Inv-Ajus-Depr'!I210-'2.2.3.2.Inv-Ajus-Depr'!I431+F208</f>
        <v>119769.0642857143</v>
      </c>
      <c r="J208" s="170">
        <f>+'2.2.3.2.Inv-Ajus-Depr'!J210-'2.2.3.2.Inv-Ajus-Depr'!J431+H208</f>
        <v>95815.251428571442</v>
      </c>
      <c r="K208" s="170">
        <f>+'2.2.3.2.Inv-Ajus-Depr'!K210-'2.2.3.2.Inv-Ajus-Depr'!K431+H208</f>
        <v>95815.251428571442</v>
      </c>
      <c r="L208" s="170">
        <f>+'2.2.3.2.Inv-Ajus-Depr'!L210-'2.2.3.2.Inv-Ajus-Depr'!L431+K208</f>
        <v>71861.438571428589</v>
      </c>
      <c r="M208" s="170">
        <f>+'2.2.3.2.Inv-Ajus-Depr'!M210-'2.2.3.2.Inv-Ajus-Depr'!M431+L208</f>
        <v>47907.625714285736</v>
      </c>
      <c r="N208" s="184">
        <f>+'2.2.3.2.Inv-Ajus-Depr'!N210-'2.2.3.2.Inv-Ajus-Depr'!N431+M208</f>
        <v>23953.812857142879</v>
      </c>
    </row>
    <row r="209" spans="2:14" x14ac:dyDescent="0.2">
      <c r="B209" s="226" t="s">
        <v>321</v>
      </c>
      <c r="C209" s="170">
        <f>+'2.2.3.2.Inv-Ajus-Depr'!C211-'2.2.3.2.Inv-Ajus-Depr'!C432</f>
        <v>0</v>
      </c>
      <c r="D209" s="170">
        <f>+'2.2.3.2.Inv-Ajus-Depr'!D211-'2.2.3.2.Inv-Ajus-Depr'!D432+C209</f>
        <v>0</v>
      </c>
      <c r="E209" s="170">
        <f>+'2.2.3.2.Inv-Ajus-Depr'!E211-'2.2.3.2.Inv-Ajus-Depr'!E432+D209</f>
        <v>0</v>
      </c>
      <c r="F209" s="170">
        <f>+'2.2.3.2.Inv-Ajus-Depr'!F211-'2.2.3.2.Inv-Ajus-Depr'!F432+E209</f>
        <v>569830.1</v>
      </c>
      <c r="G209" s="170">
        <f>+'2.2.3.2.Inv-Ajus-Depr'!G211-'2.2.3.2.Inv-Ajus-Depr'!G432+F209</f>
        <v>488425.8</v>
      </c>
      <c r="H209" s="170">
        <f>+'2.2.3.2.Inv-Ajus-Depr'!H211-'2.2.3.2.Inv-Ajus-Depr'!H432+F209</f>
        <v>488425.8</v>
      </c>
      <c r="I209" s="170">
        <f>+'2.2.3.2.Inv-Ajus-Depr'!I211-'2.2.3.2.Inv-Ajus-Depr'!I432+F209</f>
        <v>488425.8</v>
      </c>
      <c r="J209" s="170">
        <f>+'2.2.3.2.Inv-Ajus-Depr'!J211-'2.2.3.2.Inv-Ajus-Depr'!J432+H209</f>
        <v>407021.5</v>
      </c>
      <c r="K209" s="170">
        <f>+'2.2.3.2.Inv-Ajus-Depr'!K211-'2.2.3.2.Inv-Ajus-Depr'!K432+H209</f>
        <v>407021.5</v>
      </c>
      <c r="L209" s="170">
        <f>+'2.2.3.2.Inv-Ajus-Depr'!L211-'2.2.3.2.Inv-Ajus-Depr'!L432+K209</f>
        <v>325617.2</v>
      </c>
      <c r="M209" s="170">
        <f>+'2.2.3.2.Inv-Ajus-Depr'!M211-'2.2.3.2.Inv-Ajus-Depr'!M432+L209</f>
        <v>244212.90000000002</v>
      </c>
      <c r="N209" s="184">
        <f>+'2.2.3.2.Inv-Ajus-Depr'!N211-'2.2.3.2.Inv-Ajus-Depr'!N432+M209</f>
        <v>162808.60000000003</v>
      </c>
    </row>
    <row r="210" spans="2:14" x14ac:dyDescent="0.2">
      <c r="B210" s="226" t="s">
        <v>329</v>
      </c>
      <c r="C210" s="170">
        <f>+'2.2.3.2.Inv-Ajus-Depr'!C212-'2.2.3.2.Inv-Ajus-Depr'!C433</f>
        <v>0</v>
      </c>
      <c r="D210" s="170">
        <f>+'2.2.3.2.Inv-Ajus-Depr'!D212-'2.2.3.2.Inv-Ajus-Depr'!D433+C210</f>
        <v>0</v>
      </c>
      <c r="E210" s="170">
        <f>+'2.2.3.2.Inv-Ajus-Depr'!E212-'2.2.3.2.Inv-Ajus-Depr'!E433+D210</f>
        <v>0</v>
      </c>
      <c r="F210" s="170">
        <f>+'2.2.3.2.Inv-Ajus-Depr'!F212-'2.2.3.2.Inv-Ajus-Depr'!F433+E210</f>
        <v>0</v>
      </c>
      <c r="G210" s="170">
        <f>+'2.2.3.2.Inv-Ajus-Depr'!G212-'2.2.3.2.Inv-Ajus-Depr'!G433+F210</f>
        <v>0</v>
      </c>
      <c r="H210" s="170">
        <f>+'2.2.3.2.Inv-Ajus-Depr'!H212-'2.2.3.2.Inv-Ajus-Depr'!H433+F210</f>
        <v>0</v>
      </c>
      <c r="I210" s="170">
        <f>+'2.2.3.2.Inv-Ajus-Depr'!I212-'2.2.3.2.Inv-Ajus-Depr'!I433+F210</f>
        <v>0</v>
      </c>
      <c r="J210" s="170">
        <f>+'2.2.3.2.Inv-Ajus-Depr'!J212-'2.2.3.2.Inv-Ajus-Depr'!J433+H210</f>
        <v>220755.47</v>
      </c>
      <c r="K210" s="170">
        <f>+'2.2.3.2.Inv-Ajus-Depr'!K212-'2.2.3.2.Inv-Ajus-Depr'!K433+H210</f>
        <v>220755.47</v>
      </c>
      <c r="L210" s="170">
        <f>+'2.2.3.2.Inv-Ajus-Depr'!L212-'2.2.3.2.Inv-Ajus-Depr'!L433+K210</f>
        <v>189218.9742857143</v>
      </c>
      <c r="M210" s="170">
        <f>+'2.2.3.2.Inv-Ajus-Depr'!M212-'2.2.3.2.Inv-Ajus-Depr'!M433+L210</f>
        <v>157682.4785714286</v>
      </c>
      <c r="N210" s="184">
        <f>+'2.2.3.2.Inv-Ajus-Depr'!N212-'2.2.3.2.Inv-Ajus-Depr'!N433+M210</f>
        <v>126145.98285714288</v>
      </c>
    </row>
    <row r="211" spans="2:14" x14ac:dyDescent="0.2">
      <c r="B211" s="226" t="s">
        <v>330</v>
      </c>
      <c r="C211" s="170">
        <f>+'2.2.3.2.Inv-Ajus-Depr'!C213-'2.2.3.2.Inv-Ajus-Depr'!C434</f>
        <v>0</v>
      </c>
      <c r="D211" s="170">
        <f>+'2.2.3.2.Inv-Ajus-Depr'!D213-'2.2.3.2.Inv-Ajus-Depr'!D434+C211</f>
        <v>0</v>
      </c>
      <c r="E211" s="170">
        <f>+'2.2.3.2.Inv-Ajus-Depr'!E213-'2.2.3.2.Inv-Ajus-Depr'!E434+D211</f>
        <v>0</v>
      </c>
      <c r="F211" s="170">
        <f>+'2.2.3.2.Inv-Ajus-Depr'!F213-'2.2.3.2.Inv-Ajus-Depr'!F434+E211</f>
        <v>0</v>
      </c>
      <c r="G211" s="170">
        <f>+'2.2.3.2.Inv-Ajus-Depr'!G213-'2.2.3.2.Inv-Ajus-Depr'!G434+F211</f>
        <v>0</v>
      </c>
      <c r="H211" s="170">
        <f>+'2.2.3.2.Inv-Ajus-Depr'!H213-'2.2.3.2.Inv-Ajus-Depr'!H434+F211</f>
        <v>0</v>
      </c>
      <c r="I211" s="170">
        <f>+'2.2.3.2.Inv-Ajus-Depr'!I213-'2.2.3.2.Inv-Ajus-Depr'!I434+F211</f>
        <v>0</v>
      </c>
      <c r="J211" s="170">
        <f>+'2.2.3.2.Inv-Ajus-Depr'!J213-'2.2.3.2.Inv-Ajus-Depr'!J434+H211</f>
        <v>54965.759999999995</v>
      </c>
      <c r="K211" s="170">
        <f>+'2.2.3.2.Inv-Ajus-Depr'!K213-'2.2.3.2.Inv-Ajus-Depr'!K434+H211</f>
        <v>54965.759999999995</v>
      </c>
      <c r="L211" s="170">
        <f>+'2.2.3.2.Inv-Ajus-Depr'!L213-'2.2.3.2.Inv-Ajus-Depr'!L434+K211</f>
        <v>43972.607999999993</v>
      </c>
      <c r="M211" s="170">
        <f>+'2.2.3.2.Inv-Ajus-Depr'!M213-'2.2.3.2.Inv-Ajus-Depr'!M434+L211</f>
        <v>32979.455999999991</v>
      </c>
      <c r="N211" s="184">
        <f>+'2.2.3.2.Inv-Ajus-Depr'!N213-'2.2.3.2.Inv-Ajus-Depr'!N434+M211</f>
        <v>21986.303999999989</v>
      </c>
    </row>
    <row r="212" spans="2:14" x14ac:dyDescent="0.2">
      <c r="B212" s="226" t="s">
        <v>331</v>
      </c>
      <c r="C212" s="170">
        <f>+'2.2.3.2.Inv-Ajus-Depr'!C214-'2.2.3.2.Inv-Ajus-Depr'!C435</f>
        <v>0</v>
      </c>
      <c r="D212" s="170">
        <f>+'2.2.3.2.Inv-Ajus-Depr'!D214-'2.2.3.2.Inv-Ajus-Depr'!D435+C212</f>
        <v>0</v>
      </c>
      <c r="E212" s="170">
        <f>+'2.2.3.2.Inv-Ajus-Depr'!E214-'2.2.3.2.Inv-Ajus-Depr'!E435+D212</f>
        <v>0</v>
      </c>
      <c r="F212" s="170">
        <f>+'2.2.3.2.Inv-Ajus-Depr'!F214-'2.2.3.2.Inv-Ajus-Depr'!F435+E212</f>
        <v>0</v>
      </c>
      <c r="G212" s="170">
        <f>+'2.2.3.2.Inv-Ajus-Depr'!G214-'2.2.3.2.Inv-Ajus-Depr'!G435+F212</f>
        <v>0</v>
      </c>
      <c r="H212" s="170">
        <f>+'2.2.3.2.Inv-Ajus-Depr'!H214-'2.2.3.2.Inv-Ajus-Depr'!H435+F212</f>
        <v>0</v>
      </c>
      <c r="I212" s="170">
        <f>+'2.2.3.2.Inv-Ajus-Depr'!I214-'2.2.3.2.Inv-Ajus-Depr'!I435+F212</f>
        <v>0</v>
      </c>
      <c r="J212" s="170">
        <f>+'2.2.3.2.Inv-Ajus-Depr'!J214-'2.2.3.2.Inv-Ajus-Depr'!J435+H212</f>
        <v>48918.490000000005</v>
      </c>
      <c r="K212" s="170">
        <f>+'2.2.3.2.Inv-Ajus-Depr'!K214-'2.2.3.2.Inv-Ajus-Depr'!K435+H212</f>
        <v>48918.490000000005</v>
      </c>
      <c r="L212" s="170">
        <f>+'2.2.3.2.Inv-Ajus-Depr'!L214-'2.2.3.2.Inv-Ajus-Depr'!L435+K212</f>
        <v>36688.867500000008</v>
      </c>
      <c r="M212" s="170">
        <f>+'2.2.3.2.Inv-Ajus-Depr'!M214-'2.2.3.2.Inv-Ajus-Depr'!M435+L212</f>
        <v>24459.245000000006</v>
      </c>
      <c r="N212" s="184">
        <f>+'2.2.3.2.Inv-Ajus-Depr'!N214-'2.2.3.2.Inv-Ajus-Depr'!N435+M212</f>
        <v>12229.622500000005</v>
      </c>
    </row>
    <row r="213" spans="2:14" x14ac:dyDescent="0.2">
      <c r="B213" s="226" t="s">
        <v>332</v>
      </c>
      <c r="C213" s="170">
        <f>+'2.2.3.2.Inv-Ajus-Depr'!C215-'2.2.3.2.Inv-Ajus-Depr'!C436</f>
        <v>0</v>
      </c>
      <c r="D213" s="170">
        <f>+'2.2.3.2.Inv-Ajus-Depr'!D215-'2.2.3.2.Inv-Ajus-Depr'!D436+C213</f>
        <v>0</v>
      </c>
      <c r="E213" s="170">
        <f>+'2.2.3.2.Inv-Ajus-Depr'!E215-'2.2.3.2.Inv-Ajus-Depr'!E436+D213</f>
        <v>0</v>
      </c>
      <c r="F213" s="170">
        <f>+'2.2.3.2.Inv-Ajus-Depr'!F215-'2.2.3.2.Inv-Ajus-Depr'!F436+E213</f>
        <v>0</v>
      </c>
      <c r="G213" s="170">
        <f>+'2.2.3.2.Inv-Ajus-Depr'!G215-'2.2.3.2.Inv-Ajus-Depr'!G436+F213</f>
        <v>0</v>
      </c>
      <c r="H213" s="170">
        <f>+'2.2.3.2.Inv-Ajus-Depr'!H215-'2.2.3.2.Inv-Ajus-Depr'!H436+F213</f>
        <v>0</v>
      </c>
      <c r="I213" s="170">
        <f>+'2.2.3.2.Inv-Ajus-Depr'!I215-'2.2.3.2.Inv-Ajus-Depr'!I436+F213</f>
        <v>0</v>
      </c>
      <c r="J213" s="170">
        <f>+'2.2.3.2.Inv-Ajus-Depr'!J215-'2.2.3.2.Inv-Ajus-Depr'!J436+H213</f>
        <v>0</v>
      </c>
      <c r="K213" s="170">
        <f>+'2.2.3.2.Inv-Ajus-Depr'!K215-'2.2.3.2.Inv-Ajus-Depr'!K436+H213</f>
        <v>0</v>
      </c>
      <c r="L213" s="170">
        <f>+'2.2.3.2.Inv-Ajus-Depr'!L215-'2.2.3.2.Inv-Ajus-Depr'!L436+K213</f>
        <v>20533.97</v>
      </c>
      <c r="M213" s="170">
        <f>+'2.2.3.2.Inv-Ajus-Depr'!M215-'2.2.3.2.Inv-Ajus-Depr'!M436+L213</f>
        <v>19165.038666666667</v>
      </c>
      <c r="N213" s="184">
        <f>+'2.2.3.2.Inv-Ajus-Depr'!N215-'2.2.3.2.Inv-Ajus-Depr'!N436+M213</f>
        <v>17796.107333333333</v>
      </c>
    </row>
    <row r="214" spans="2:14" x14ac:dyDescent="0.2">
      <c r="B214" s="226" t="s">
        <v>333</v>
      </c>
      <c r="C214" s="170">
        <f>+'2.2.3.2.Inv-Ajus-Depr'!C216-'2.2.3.2.Inv-Ajus-Depr'!C437</f>
        <v>0</v>
      </c>
      <c r="D214" s="170">
        <f>+'2.2.3.2.Inv-Ajus-Depr'!D216-'2.2.3.2.Inv-Ajus-Depr'!D437+C214</f>
        <v>0</v>
      </c>
      <c r="E214" s="170">
        <f>+'2.2.3.2.Inv-Ajus-Depr'!E216-'2.2.3.2.Inv-Ajus-Depr'!E437+D214</f>
        <v>0</v>
      </c>
      <c r="F214" s="170">
        <f>+'2.2.3.2.Inv-Ajus-Depr'!F216-'2.2.3.2.Inv-Ajus-Depr'!F437+E214</f>
        <v>0</v>
      </c>
      <c r="G214" s="170">
        <f>+'2.2.3.2.Inv-Ajus-Depr'!G216-'2.2.3.2.Inv-Ajus-Depr'!G437+F214</f>
        <v>0</v>
      </c>
      <c r="H214" s="170">
        <f>+'2.2.3.2.Inv-Ajus-Depr'!H216-'2.2.3.2.Inv-Ajus-Depr'!H437+F214</f>
        <v>0</v>
      </c>
      <c r="I214" s="170">
        <f>+'2.2.3.2.Inv-Ajus-Depr'!I216-'2.2.3.2.Inv-Ajus-Depr'!I437+F214</f>
        <v>0</v>
      </c>
      <c r="J214" s="170">
        <f>+'2.2.3.2.Inv-Ajus-Depr'!J216-'2.2.3.2.Inv-Ajus-Depr'!J437+H214</f>
        <v>0</v>
      </c>
      <c r="K214" s="170">
        <f>+'2.2.3.2.Inv-Ajus-Depr'!K216-'2.2.3.2.Inv-Ajus-Depr'!K437+H214</f>
        <v>0</v>
      </c>
      <c r="L214" s="170">
        <f>+'2.2.3.2.Inv-Ajus-Depr'!L216-'2.2.3.2.Inv-Ajus-Depr'!L437+K214</f>
        <v>462702.91</v>
      </c>
      <c r="M214" s="170">
        <f>+'2.2.3.2.Inv-Ajus-Depr'!M216-'2.2.3.2.Inv-Ajus-Depr'!M437+L214</f>
        <v>416432.61899999995</v>
      </c>
      <c r="N214" s="184">
        <f>+'2.2.3.2.Inv-Ajus-Depr'!N216-'2.2.3.2.Inv-Ajus-Depr'!N437+M214</f>
        <v>370162.32799999998</v>
      </c>
    </row>
    <row r="215" spans="2:14" x14ac:dyDescent="0.2">
      <c r="B215" s="226" t="s">
        <v>334</v>
      </c>
      <c r="C215" s="170">
        <f>+'2.2.3.2.Inv-Ajus-Depr'!C217-'2.2.3.2.Inv-Ajus-Depr'!C438</f>
        <v>0</v>
      </c>
      <c r="D215" s="170">
        <f>+'2.2.3.2.Inv-Ajus-Depr'!D217-'2.2.3.2.Inv-Ajus-Depr'!D438+C215</f>
        <v>0</v>
      </c>
      <c r="E215" s="170">
        <f>+'2.2.3.2.Inv-Ajus-Depr'!E217-'2.2.3.2.Inv-Ajus-Depr'!E438+D215</f>
        <v>0</v>
      </c>
      <c r="F215" s="170">
        <f>+'2.2.3.2.Inv-Ajus-Depr'!F217-'2.2.3.2.Inv-Ajus-Depr'!F438+E215</f>
        <v>0</v>
      </c>
      <c r="G215" s="170">
        <f>+'2.2.3.2.Inv-Ajus-Depr'!G217-'2.2.3.2.Inv-Ajus-Depr'!G438+F215</f>
        <v>0</v>
      </c>
      <c r="H215" s="170">
        <f>+'2.2.3.2.Inv-Ajus-Depr'!H217-'2.2.3.2.Inv-Ajus-Depr'!H438+F215</f>
        <v>0</v>
      </c>
      <c r="I215" s="170">
        <f>+'2.2.3.2.Inv-Ajus-Depr'!I217-'2.2.3.2.Inv-Ajus-Depr'!I438+F215</f>
        <v>0</v>
      </c>
      <c r="J215" s="170">
        <f>+'2.2.3.2.Inv-Ajus-Depr'!J217-'2.2.3.2.Inv-Ajus-Depr'!J438+H215</f>
        <v>0</v>
      </c>
      <c r="K215" s="170">
        <f>+'2.2.3.2.Inv-Ajus-Depr'!K217-'2.2.3.2.Inv-Ajus-Depr'!K438+H215</f>
        <v>0</v>
      </c>
      <c r="L215" s="170">
        <f>+'2.2.3.2.Inv-Ajus-Depr'!L217-'2.2.3.2.Inv-Ajus-Depr'!L438+K215</f>
        <v>0</v>
      </c>
      <c r="M215" s="170">
        <f>+'2.2.3.2.Inv-Ajus-Depr'!M217-'2.2.3.2.Inv-Ajus-Depr'!M438+L215</f>
        <v>0</v>
      </c>
      <c r="N215" s="184">
        <f>+'2.2.3.2.Inv-Ajus-Depr'!N217-'2.2.3.2.Inv-Ajus-Depr'!N438+M215</f>
        <v>160500</v>
      </c>
    </row>
    <row r="216" spans="2:14" x14ac:dyDescent="0.2">
      <c r="B216" s="226" t="s">
        <v>335</v>
      </c>
      <c r="C216" s="170">
        <f>+'2.2.3.2.Inv-Ajus-Depr'!C218-'2.2.3.2.Inv-Ajus-Depr'!C439</f>
        <v>0</v>
      </c>
      <c r="D216" s="170">
        <f>+'2.2.3.2.Inv-Ajus-Depr'!D218-'2.2.3.2.Inv-Ajus-Depr'!D439+C216</f>
        <v>0</v>
      </c>
      <c r="E216" s="170">
        <f>+'2.2.3.2.Inv-Ajus-Depr'!E218-'2.2.3.2.Inv-Ajus-Depr'!E439+D216</f>
        <v>0</v>
      </c>
      <c r="F216" s="170">
        <f>+'2.2.3.2.Inv-Ajus-Depr'!F218-'2.2.3.2.Inv-Ajus-Depr'!F439+E216</f>
        <v>0</v>
      </c>
      <c r="G216" s="170">
        <f>+'2.2.3.2.Inv-Ajus-Depr'!G218-'2.2.3.2.Inv-Ajus-Depr'!G439+F216</f>
        <v>0</v>
      </c>
      <c r="H216" s="170">
        <f>+'2.2.3.2.Inv-Ajus-Depr'!H218-'2.2.3.2.Inv-Ajus-Depr'!H439+F216</f>
        <v>0</v>
      </c>
      <c r="I216" s="170">
        <f>+'2.2.3.2.Inv-Ajus-Depr'!I218-'2.2.3.2.Inv-Ajus-Depr'!I439+F216</f>
        <v>0</v>
      </c>
      <c r="J216" s="170">
        <f>+'2.2.3.2.Inv-Ajus-Depr'!J218-'2.2.3.2.Inv-Ajus-Depr'!J439+H216</f>
        <v>0</v>
      </c>
      <c r="K216" s="170">
        <f>+'2.2.3.2.Inv-Ajus-Depr'!K218-'2.2.3.2.Inv-Ajus-Depr'!K439+H216</f>
        <v>0</v>
      </c>
      <c r="L216" s="170">
        <f>+'2.2.3.2.Inv-Ajus-Depr'!L218-'2.2.3.2.Inv-Ajus-Depr'!L439+K216</f>
        <v>0</v>
      </c>
      <c r="M216" s="170">
        <f>+'2.2.3.2.Inv-Ajus-Depr'!M218-'2.2.3.2.Inv-Ajus-Depr'!M439+L216</f>
        <v>0</v>
      </c>
      <c r="N216" s="184">
        <f>+'2.2.3.2.Inv-Ajus-Depr'!N218-'2.2.3.2.Inv-Ajus-Depr'!N439+M216</f>
        <v>1559997.33</v>
      </c>
    </row>
    <row r="217" spans="2:14" x14ac:dyDescent="0.2">
      <c r="B217" s="226" t="s">
        <v>336</v>
      </c>
      <c r="C217" s="170">
        <f>+'2.2.3.2.Inv-Ajus-Depr'!C219-'2.2.3.2.Inv-Ajus-Depr'!C440</f>
        <v>0</v>
      </c>
      <c r="D217" s="170">
        <f>+'2.2.3.2.Inv-Ajus-Depr'!D219-'2.2.3.2.Inv-Ajus-Depr'!D440+C217</f>
        <v>0</v>
      </c>
      <c r="E217" s="170">
        <f>+'2.2.3.2.Inv-Ajus-Depr'!E219-'2.2.3.2.Inv-Ajus-Depr'!E440+D217</f>
        <v>0</v>
      </c>
      <c r="F217" s="170">
        <f>+'2.2.3.2.Inv-Ajus-Depr'!F219-'2.2.3.2.Inv-Ajus-Depr'!F440+E217</f>
        <v>0</v>
      </c>
      <c r="G217" s="170">
        <f>+'2.2.3.2.Inv-Ajus-Depr'!G219-'2.2.3.2.Inv-Ajus-Depr'!G440+F217</f>
        <v>0</v>
      </c>
      <c r="H217" s="170">
        <f>+'2.2.3.2.Inv-Ajus-Depr'!H219-'2.2.3.2.Inv-Ajus-Depr'!H440+F217</f>
        <v>0</v>
      </c>
      <c r="I217" s="170">
        <f>+'2.2.3.2.Inv-Ajus-Depr'!I219-'2.2.3.2.Inv-Ajus-Depr'!I440+F217</f>
        <v>0</v>
      </c>
      <c r="J217" s="170">
        <f>+'2.2.3.2.Inv-Ajus-Depr'!J219-'2.2.3.2.Inv-Ajus-Depr'!J440+H217</f>
        <v>0</v>
      </c>
      <c r="K217" s="170">
        <f>+'2.2.3.2.Inv-Ajus-Depr'!K219-'2.2.3.2.Inv-Ajus-Depr'!K440+H217</f>
        <v>0</v>
      </c>
      <c r="L217" s="170">
        <f>+'2.2.3.2.Inv-Ajus-Depr'!L219-'2.2.3.2.Inv-Ajus-Depr'!L440+K217</f>
        <v>0</v>
      </c>
      <c r="M217" s="170">
        <f>+'2.2.3.2.Inv-Ajus-Depr'!M219-'2.2.3.2.Inv-Ajus-Depr'!M440+L217</f>
        <v>0</v>
      </c>
      <c r="N217" s="184">
        <f>+'2.2.3.2.Inv-Ajus-Depr'!N219-'2.2.3.2.Inv-Ajus-Depr'!N440+M217</f>
        <v>564256.63</v>
      </c>
    </row>
    <row r="218" spans="2:14" x14ac:dyDescent="0.2">
      <c r="B218" s="226" t="s">
        <v>491</v>
      </c>
      <c r="C218" s="170">
        <f>+'2.2.3.2.Inv-Ajus-Depr'!C220-'2.2.3.2.Inv-Ajus-Depr'!C441</f>
        <v>0</v>
      </c>
      <c r="D218" s="170">
        <f>+'2.2.3.2.Inv-Ajus-Depr'!D220-'2.2.3.2.Inv-Ajus-Depr'!D441+C218</f>
        <v>0</v>
      </c>
      <c r="E218" s="170">
        <f>+'2.2.3.2.Inv-Ajus-Depr'!E220-'2.2.3.2.Inv-Ajus-Depr'!E441+D218</f>
        <v>0</v>
      </c>
      <c r="F218" s="170">
        <f>+'2.2.3.2.Inv-Ajus-Depr'!F220-'2.2.3.2.Inv-Ajus-Depr'!F441+E218</f>
        <v>0</v>
      </c>
      <c r="G218" s="170">
        <f>+'2.2.3.2.Inv-Ajus-Depr'!G220-'2.2.3.2.Inv-Ajus-Depr'!G441+F218</f>
        <v>0</v>
      </c>
      <c r="H218" s="170">
        <f>+'2.2.3.2.Inv-Ajus-Depr'!H220-'2.2.3.2.Inv-Ajus-Depr'!H441+F218</f>
        <v>0</v>
      </c>
      <c r="I218" s="170">
        <f>+'2.2.3.2.Inv-Ajus-Depr'!I220-'2.2.3.2.Inv-Ajus-Depr'!I441+F218</f>
        <v>0</v>
      </c>
      <c r="J218" s="170">
        <f>+'2.2.3.2.Inv-Ajus-Depr'!J220-'2.2.3.2.Inv-Ajus-Depr'!J441+H218</f>
        <v>0</v>
      </c>
      <c r="K218" s="170">
        <f>+'2.2.3.2.Inv-Ajus-Depr'!K220-'2.2.3.2.Inv-Ajus-Depr'!K441+H218</f>
        <v>0</v>
      </c>
      <c r="L218" s="170">
        <f>+'2.2.3.2.Inv-Ajus-Depr'!L220-'2.2.3.2.Inv-Ajus-Depr'!L441+K218</f>
        <v>0</v>
      </c>
      <c r="M218" s="170">
        <f>+'2.2.3.2.Inv-Ajus-Depr'!M220-'2.2.3.2.Inv-Ajus-Depr'!M441+L218</f>
        <v>0</v>
      </c>
      <c r="N218" s="184">
        <f>+'2.2.3.2.Inv-Ajus-Depr'!N220-'2.2.3.2.Inv-Ajus-Depr'!N441+M218</f>
        <v>118348.72</v>
      </c>
    </row>
    <row r="219" spans="2:14" x14ac:dyDescent="0.2">
      <c r="B219" s="225" t="s">
        <v>337</v>
      </c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84"/>
    </row>
    <row r="220" spans="2:14" x14ac:dyDescent="0.2">
      <c r="B220" s="226" t="s">
        <v>338</v>
      </c>
      <c r="C220" s="184">
        <f>+'2.2.3.2.Inv-Ajus-Depr'!C222-'2.2.3.2.Inv-Ajus-Depr'!C443</f>
        <v>3599</v>
      </c>
      <c r="D220" s="184">
        <f>+'2.2.3.2.Inv-Ajus-Depr'!D222-'2.2.3.2.Inv-Ajus-Depr'!D443+C220</f>
        <v>288679.64583309815</v>
      </c>
      <c r="E220" s="184">
        <f>+'2.2.3.2.Inv-Ajus-Depr'!E222-'2.2.3.2.Inv-Ajus-Depr'!E443+D220</f>
        <v>3130639.4558334122</v>
      </c>
      <c r="F220" s="184">
        <f>+'2.2.3.2.Inv-Ajus-Depr'!F222-'2.2.3.2.Inv-Ajus-Depr'!F443+E220</f>
        <v>2106948.5691667451</v>
      </c>
      <c r="G220" s="184">
        <f>+'2.2.3.2.Inv-Ajus-Depr'!G222-'2.2.3.2.Inv-Ajus-Depr'!G443+F220</f>
        <v>1499397.4825000784</v>
      </c>
      <c r="H220" s="184">
        <f>+'2.2.3.2.Inv-Ajus-Depr'!H222-'2.2.3.2.Inv-Ajus-Depr'!H443+F220</f>
        <v>1499397.4825000784</v>
      </c>
      <c r="I220" s="184">
        <f>+'2.2.3.2.Inv-Ajus-Depr'!I222-'2.2.3.2.Inv-Ajus-Depr'!I443+F220</f>
        <v>1499397.4825000784</v>
      </c>
      <c r="J220" s="184">
        <f>+'2.2.3.2.Inv-Ajus-Depr'!J222-'2.2.3.2.Inv-Ajus-Depr'!J443+H220</f>
        <v>833493.09250007838</v>
      </c>
      <c r="K220" s="184">
        <f>+'2.2.3.2.Inv-Ajus-Depr'!K222-'2.2.3.2.Inv-Ajus-Depr'!K443+H220</f>
        <v>833493.09250007838</v>
      </c>
      <c r="L220" s="184">
        <f>+'2.2.3.2.Inv-Ajus-Depr'!L222-'2.2.3.2.Inv-Ajus-Depr'!L443+K220</f>
        <v>0</v>
      </c>
      <c r="M220" s="184">
        <f>+'2.2.3.2.Inv-Ajus-Depr'!M222-'2.2.3.2.Inv-Ajus-Depr'!M443+L220</f>
        <v>104074.43</v>
      </c>
      <c r="N220" s="184">
        <f>+'2.2.3.2.Inv-Ajus-Depr'!N222-'2.2.3.2.Inv-Ajus-Depr'!N443+M220</f>
        <v>69382.953333333338</v>
      </c>
    </row>
    <row r="221" spans="2:14" x14ac:dyDescent="0.2">
      <c r="B221" s="31" t="s">
        <v>339</v>
      </c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239"/>
    </row>
    <row r="222" spans="2:14" x14ac:dyDescent="0.2">
      <c r="B222" s="230" t="s">
        <v>315</v>
      </c>
      <c r="C222" s="163">
        <f>+'2.2.3.2.Inv-Ajus-Depr'!C224-'2.2.3.2.Inv-Ajus-Depr'!C445</f>
        <v>30527949</v>
      </c>
      <c r="D222" s="163">
        <f>+'2.2.3.2.Inv-Ajus-Depr'!D224-'2.2.3.2.Inv-Ajus-Depr'!D445+C222</f>
        <v>29510350.699999999</v>
      </c>
      <c r="E222" s="163">
        <f>+'2.2.3.2.Inv-Ajus-Depr'!E224-'2.2.3.2.Inv-Ajus-Depr'!E445+D222</f>
        <v>28492752.399999999</v>
      </c>
      <c r="F222" s="163">
        <f>+'2.2.3.2.Inv-Ajus-Depr'!F224-'2.2.3.2.Inv-Ajus-Depr'!F445+E222</f>
        <v>27475154.099999998</v>
      </c>
      <c r="G222" s="163">
        <f>+'2.2.3.2.Inv-Ajus-Depr'!G224-'2.2.3.2.Inv-Ajus-Depr'!G445+F222</f>
        <v>26457555.799999997</v>
      </c>
      <c r="H222" s="163">
        <f>+'2.2.3.2.Inv-Ajus-Depr'!H224-'2.2.3.2.Inv-Ajus-Depr'!H445+F222</f>
        <v>26457555.799999997</v>
      </c>
      <c r="I222" s="163">
        <f>+'2.2.3.2.Inv-Ajus-Depr'!I224-'2.2.3.2.Inv-Ajus-Depr'!I445+F222</f>
        <v>26457555.799999997</v>
      </c>
      <c r="J222" s="163">
        <f>+'2.2.3.2.Inv-Ajus-Depr'!J224-'2.2.3.2.Inv-Ajus-Depr'!J445+H222</f>
        <v>25439957.499999996</v>
      </c>
      <c r="K222" s="163">
        <f>+'2.2.3.2.Inv-Ajus-Depr'!K224-'2.2.3.2.Inv-Ajus-Depr'!K445+H222</f>
        <v>25439957.499999996</v>
      </c>
      <c r="L222" s="163">
        <f>+'2.2.3.2.Inv-Ajus-Depr'!L224-'2.2.3.2.Inv-Ajus-Depr'!L445+K222</f>
        <v>24422359.199999996</v>
      </c>
      <c r="M222" s="163">
        <f>+'2.2.3.2.Inv-Ajus-Depr'!M224-'2.2.3.2.Inv-Ajus-Depr'!M445+L222</f>
        <v>23404760.899999995</v>
      </c>
      <c r="N222" s="240">
        <f>+'2.2.3.2.Inv-Ajus-Depr'!N224-'2.2.3.2.Inv-Ajus-Depr'!N445+M222</f>
        <v>22387162.599999994</v>
      </c>
    </row>
    <row r="223" spans="2:14" x14ac:dyDescent="0.2">
      <c r="B223" s="176" t="s">
        <v>317</v>
      </c>
      <c r="C223" s="164">
        <f>+'2.2.3.2.Inv-Ajus-Depr'!C225-'2.2.3.2.Inv-Ajus-Depr'!C446</f>
        <v>27780819</v>
      </c>
      <c r="D223" s="164">
        <f>+'2.2.3.2.Inv-Ajus-Depr'!D225-'2.2.3.2.Inv-Ajus-Depr'!D446+C223</f>
        <v>25002737.100000001</v>
      </c>
      <c r="E223" s="164">
        <f>+'2.2.3.2.Inv-Ajus-Depr'!E225-'2.2.3.2.Inv-Ajus-Depr'!E446+D223</f>
        <v>22224655.200000003</v>
      </c>
      <c r="F223" s="164">
        <f>+'2.2.3.2.Inv-Ajus-Depr'!F225-'2.2.3.2.Inv-Ajus-Depr'!F446+E223</f>
        <v>19446573.300000004</v>
      </c>
      <c r="G223" s="164">
        <f>+'2.2.3.2.Inv-Ajus-Depr'!G225-'2.2.3.2.Inv-Ajus-Depr'!G446+F223</f>
        <v>16668491.400000004</v>
      </c>
      <c r="H223" s="164">
        <f>+'2.2.3.2.Inv-Ajus-Depr'!H225-'2.2.3.2.Inv-Ajus-Depr'!H446+F223</f>
        <v>16668491.400000004</v>
      </c>
      <c r="I223" s="164">
        <f>+'2.2.3.2.Inv-Ajus-Depr'!I225-'2.2.3.2.Inv-Ajus-Depr'!I446+F223</f>
        <v>16668491.400000004</v>
      </c>
      <c r="J223" s="164">
        <f>+'2.2.3.2.Inv-Ajus-Depr'!J225-'2.2.3.2.Inv-Ajus-Depr'!J446+H223</f>
        <v>13890409.500000004</v>
      </c>
      <c r="K223" s="164">
        <f>+'2.2.3.2.Inv-Ajus-Depr'!K225-'2.2.3.2.Inv-Ajus-Depr'!K446+H223</f>
        <v>13890409.500000004</v>
      </c>
      <c r="L223" s="164">
        <f>+'2.2.3.2.Inv-Ajus-Depr'!L225-'2.2.3.2.Inv-Ajus-Depr'!L446+K223</f>
        <v>11112327.600000003</v>
      </c>
      <c r="M223" s="164">
        <f>+'2.2.3.2.Inv-Ajus-Depr'!M225-'2.2.3.2.Inv-Ajus-Depr'!M446+L223</f>
        <v>8334245.700000003</v>
      </c>
      <c r="N223" s="241">
        <f>+'2.2.3.2.Inv-Ajus-Depr'!N225-'2.2.3.2.Inv-Ajus-Depr'!N446+M223</f>
        <v>5556163.8000000026</v>
      </c>
    </row>
    <row r="224" spans="2:14" x14ac:dyDescent="0.2"/>
    <row r="225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</sheetData>
  <hyperlinks>
    <hyperlink ref="A2" location="Índice!A1" display="Índice" xr:uid="{00000000-0004-0000-0C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O225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9.7109375" customWidth="1"/>
    <col min="3" max="15" width="11.42578125" customWidth="1"/>
    <col min="16" max="16384" width="11.42578125" hidden="1"/>
  </cols>
  <sheetData>
    <row r="1" spans="1:15" x14ac:dyDescent="0.2"/>
    <row r="2" spans="1:15" x14ac:dyDescent="0.2">
      <c r="A2" s="5" t="s">
        <v>13</v>
      </c>
    </row>
    <row r="3" spans="1:15" x14ac:dyDescent="0.2"/>
    <row r="4" spans="1:15" x14ac:dyDescent="0.2">
      <c r="B4" s="7" t="s">
        <v>578</v>
      </c>
    </row>
    <row r="5" spans="1:15" x14ac:dyDescent="0.2"/>
    <row r="6" spans="1:15" x14ac:dyDescent="0.2"/>
    <row r="7" spans="1:15" x14ac:dyDescent="0.2">
      <c r="B7" s="35"/>
      <c r="C7" s="272">
        <v>2011</v>
      </c>
      <c r="D7" s="272">
        <v>2012</v>
      </c>
      <c r="E7" s="272">
        <v>2013</v>
      </c>
      <c r="F7" s="272">
        <v>2014</v>
      </c>
      <c r="G7" s="272" t="s">
        <v>422</v>
      </c>
      <c r="H7" s="272">
        <v>2015</v>
      </c>
      <c r="I7" s="272" t="s">
        <v>467</v>
      </c>
      <c r="J7" s="272" t="s">
        <v>468</v>
      </c>
      <c r="K7" s="272">
        <v>2016</v>
      </c>
      <c r="L7" s="272">
        <v>2017</v>
      </c>
      <c r="M7" s="272">
        <v>2018</v>
      </c>
      <c r="N7" s="272">
        <v>2019</v>
      </c>
    </row>
    <row r="8" spans="1:15" x14ac:dyDescent="0.2">
      <c r="B8" s="31" t="s">
        <v>284</v>
      </c>
    </row>
    <row r="9" spans="1:15" x14ac:dyDescent="0.2">
      <c r="B9" s="173" t="s">
        <v>285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5" x14ac:dyDescent="0.2">
      <c r="B10" s="169" t="s">
        <v>342</v>
      </c>
      <c r="C10" s="170">
        <f>+'2.2.3.3.StockCapTotal'!C10/'6.4.IPMC'!D$22</f>
        <v>47395.262375740436</v>
      </c>
      <c r="D10" s="170">
        <f>+'2.2.3.3.StockCapTotal'!D10/'6.4.IPMC'!E$22</f>
        <v>67703.374531709283</v>
      </c>
      <c r="E10" s="170">
        <f>+'2.2.3.3.StockCapTotal'!E10/'6.4.IPMC'!F$22</f>
        <v>144735.89218107073</v>
      </c>
      <c r="F10" s="170">
        <f>+'2.2.3.3.StockCapTotal'!F10/'6.4.IPMC'!G$22</f>
        <v>125347.67129844426</v>
      </c>
      <c r="G10" s="170">
        <f>+'2.2.3.3.StockCapTotal'!G10/'6.4.IPMC'!H$22</f>
        <v>109680.89455946541</v>
      </c>
      <c r="H10" s="170">
        <f>+'2.2.3.3.StockCapTotal'!H10/'6.4.IPMC'!H$22</f>
        <v>109680.89455946541</v>
      </c>
      <c r="I10" s="170">
        <f>+'2.2.3.3.StockCapTotal'!I10/'6.4.IPMC'!H$22</f>
        <v>109680.89455946541</v>
      </c>
      <c r="J10" s="170">
        <f>+'2.2.3.3.StockCapTotal'!J10/'6.4.IPMC'!I$22</f>
        <v>86192.344782477041</v>
      </c>
      <c r="K10" s="170">
        <f>+'2.2.3.3.StockCapTotal'!K10/'6.4.IPMC'!I$22</f>
        <v>86192.344782477041</v>
      </c>
      <c r="L10" s="170">
        <f>+'2.2.3.3.StockCapTotal'!L10/'6.4.IPMC'!J$22</f>
        <v>56465.809750533648</v>
      </c>
      <c r="M10" s="170">
        <f>+'2.2.3.3.StockCapTotal'!M10/'6.4.IPMC'!K$22</f>
        <v>30376.730264847403</v>
      </c>
      <c r="N10" s="184">
        <f>+'2.2.3.3.StockCapTotal'!N10/'6.4.IPMC'!L$22</f>
        <v>5990.2981030995461</v>
      </c>
      <c r="O10" s="184"/>
    </row>
    <row r="11" spans="1:15" x14ac:dyDescent="0.2">
      <c r="B11" s="169" t="s">
        <v>501</v>
      </c>
      <c r="C11" s="170">
        <f>+'2.2.3.3.StockCapTotal'!C11/'6.4.IPMC'!D$22</f>
        <v>0</v>
      </c>
      <c r="D11" s="170">
        <f>+'2.2.3.3.StockCapTotal'!D11/'6.4.IPMC'!E$22</f>
        <v>0</v>
      </c>
      <c r="E11" s="170">
        <f>+'2.2.3.3.StockCapTotal'!E11/'6.4.IPMC'!F$22</f>
        <v>9786.5393604228375</v>
      </c>
      <c r="F11" s="170">
        <f>+'2.2.3.3.StockCapTotal'!F11/'6.4.IPMC'!G$22</f>
        <v>9594.7292196297694</v>
      </c>
      <c r="G11" s="170">
        <f>+'2.2.3.3.StockCapTotal'!G11/'6.4.IPMC'!H$22</f>
        <v>9828.2911612014195</v>
      </c>
      <c r="H11" s="170">
        <f>+'2.2.3.3.StockCapTotal'!H11/'6.4.IPMC'!H$22</f>
        <v>9828.2911612014195</v>
      </c>
      <c r="I11" s="170">
        <f>+'2.2.3.3.StockCapTotal'!I11/'6.4.IPMC'!H$22</f>
        <v>9828.2911612014195</v>
      </c>
      <c r="J11" s="170">
        <f>+'2.2.3.3.StockCapTotal'!J11/'6.4.IPMC'!I$22</f>
        <v>9543.9039856130039</v>
      </c>
      <c r="K11" s="170">
        <f>+'2.2.3.3.StockCapTotal'!K11/'6.4.IPMC'!I$22</f>
        <v>9543.9039856130039</v>
      </c>
      <c r="L11" s="170">
        <f>+'2.2.3.3.StockCapTotal'!L11/'6.4.IPMC'!J$22</f>
        <v>8508.3723566495446</v>
      </c>
      <c r="M11" s="170">
        <f>+'2.2.3.3.StockCapTotal'!M11/'6.4.IPMC'!K$22</f>
        <v>7744.0839843551094</v>
      </c>
      <c r="N11" s="184">
        <f>+'2.2.3.3.StockCapTotal'!N11/'6.4.IPMC'!L$22</f>
        <v>7296.8648007429829</v>
      </c>
    </row>
    <row r="12" spans="1:15" x14ac:dyDescent="0.2">
      <c r="B12" s="169" t="s">
        <v>343</v>
      </c>
      <c r="C12" s="170">
        <f>+'2.2.3.3.StockCapTotal'!C12/'6.4.IPMC'!D$22</f>
        <v>6268.3973716160326</v>
      </c>
      <c r="D12" s="170">
        <f>+'2.2.3.3.StockCapTotal'!D12/'6.4.IPMC'!E$22</f>
        <v>5897.3858224393307</v>
      </c>
      <c r="E12" s="170">
        <f>+'2.2.3.3.StockCapTotal'!E12/'6.4.IPMC'!F$22</f>
        <v>5806.0648750164082</v>
      </c>
      <c r="F12" s="170">
        <f>+'2.2.3.3.StockCapTotal'!F12/'6.4.IPMC'!G$22</f>
        <v>5774.1655385403283</v>
      </c>
      <c r="G12" s="170">
        <f>+'2.2.3.3.StockCapTotal'!G12/'6.4.IPMC'!H$22</f>
        <v>6007.9351020560298</v>
      </c>
      <c r="H12" s="170">
        <f>+'2.2.3.3.StockCapTotal'!H12/'6.4.IPMC'!H$22</f>
        <v>6007.9351020560298</v>
      </c>
      <c r="I12" s="170">
        <f>+'2.2.3.3.StockCapTotal'!I12/'6.4.IPMC'!H$22</f>
        <v>6007.9351020560298</v>
      </c>
      <c r="J12" s="170">
        <f>+'2.2.3.3.StockCapTotal'!J12/'6.4.IPMC'!I$22</f>
        <v>5935.2542262606212</v>
      </c>
      <c r="K12" s="170">
        <f>+'2.2.3.3.StockCapTotal'!K12/'6.4.IPMC'!I$22</f>
        <v>5935.2542262606212</v>
      </c>
      <c r="L12" s="170">
        <f>+'2.2.3.3.StockCapTotal'!L12/'6.4.IPMC'!J$22</f>
        <v>5392.7270001106772</v>
      </c>
      <c r="M12" s="170">
        <f>+'2.2.3.3.StockCapTotal'!M12/'6.4.IPMC'!K$22</f>
        <v>5012.9681287326694</v>
      </c>
      <c r="N12" s="184">
        <f>+'2.2.3.3.StockCapTotal'!N12/'6.4.IPMC'!L$22</f>
        <v>4836.1719657081894</v>
      </c>
    </row>
    <row r="13" spans="1:15" x14ac:dyDescent="0.2">
      <c r="B13" s="169" t="s">
        <v>469</v>
      </c>
      <c r="C13" s="170">
        <f>+'2.2.3.3.StockCapTotal'!C13/'6.4.IPMC'!D$22</f>
        <v>3698.3528219782174</v>
      </c>
      <c r="D13" s="170">
        <f>+'2.2.3.3.StockCapTotal'!D13/'6.4.IPMC'!E$22</f>
        <v>3479.2300097602842</v>
      </c>
      <c r="E13" s="170">
        <f>+'2.2.3.3.StockCapTotal'!E13/'6.4.IPMC'!F$22</f>
        <v>3425.1146451660102</v>
      </c>
      <c r="F13" s="170">
        <f>+'2.2.3.3.StockCapTotal'!F13/'6.4.IPMC'!G$22</f>
        <v>3406.0404072374968</v>
      </c>
      <c r="G13" s="170">
        <f>+'2.2.3.3.StockCapTotal'!G13/'6.4.IPMC'!H$22</f>
        <v>3543.6479768255062</v>
      </c>
      <c r="H13" s="170">
        <f>+'2.2.3.3.StockCapTotal'!H13/'6.4.IPMC'!H$22</f>
        <v>3543.6479768255062</v>
      </c>
      <c r="I13" s="170">
        <f>+'2.2.3.3.StockCapTotal'!I13/'6.4.IPMC'!H$22</f>
        <v>3543.6479768255062</v>
      </c>
      <c r="J13" s="170">
        <f>+'2.2.3.3.StockCapTotal'!J13/'6.4.IPMC'!I$22</f>
        <v>3500.4716509857635</v>
      </c>
      <c r="K13" s="170">
        <f>+'2.2.3.3.StockCapTotal'!K13/'6.4.IPMC'!I$22</f>
        <v>3500.4716509857635</v>
      </c>
      <c r="L13" s="170">
        <f>+'2.2.3.3.StockCapTotal'!L13/'6.4.IPMC'!J$22</f>
        <v>3180.1992418597551</v>
      </c>
      <c r="M13" s="170">
        <f>+'2.2.3.3.StockCapTotal'!M13/'6.4.IPMC'!K$22</f>
        <v>2955.9413846609064</v>
      </c>
      <c r="N13" s="184">
        <f>+'2.2.3.3.StockCapTotal'!N13/'6.4.IPMC'!L$22</f>
        <v>2851.3688509344861</v>
      </c>
    </row>
    <row r="14" spans="1:15" x14ac:dyDescent="0.2">
      <c r="B14" s="169" t="s">
        <v>470</v>
      </c>
      <c r="C14" s="170">
        <f>+'2.2.3.3.StockCapTotal'!C14/'6.4.IPMC'!D$22</f>
        <v>0</v>
      </c>
      <c r="D14" s="170">
        <f>+'2.2.3.3.StockCapTotal'!D14/'6.4.IPMC'!E$22</f>
        <v>9425.431360548755</v>
      </c>
      <c r="E14" s="170">
        <f>+'2.2.3.3.StockCapTotal'!E14/'6.4.IPMC'!F$22</f>
        <v>9288.9458045733554</v>
      </c>
      <c r="F14" s="170">
        <f>+'2.2.3.3.StockCapTotal'!F14/'6.4.IPMC'!G$22</f>
        <v>9248.0360868431799</v>
      </c>
      <c r="G14" s="170">
        <f>+'2.2.3.3.StockCapTotal'!G14/'6.4.IPMC'!H$22</f>
        <v>9633.8072604549307</v>
      </c>
      <c r="H14" s="170">
        <f>+'2.2.3.3.StockCapTotal'!H14/'6.4.IPMC'!H$22</f>
        <v>9633.8072604549307</v>
      </c>
      <c r="I14" s="170">
        <f>+'2.2.3.3.StockCapTotal'!I14/'6.4.IPMC'!H$22</f>
        <v>9633.8072604549307</v>
      </c>
      <c r="J14" s="170">
        <f>+'2.2.3.3.StockCapTotal'!J14/'6.4.IPMC'!I$22</f>
        <v>9529.4007848268047</v>
      </c>
      <c r="K14" s="170">
        <f>+'2.2.3.3.StockCapTotal'!K14/'6.4.IPMC'!I$22</f>
        <v>9529.4007848268047</v>
      </c>
      <c r="L14" s="170">
        <f>+'2.2.3.3.StockCapTotal'!L14/'6.4.IPMC'!J$22</f>
        <v>8670.3077702533283</v>
      </c>
      <c r="M14" s="170">
        <f>+'2.2.3.3.StockCapTotal'!M14/'6.4.IPMC'!K$22</f>
        <v>8071.8513152737123</v>
      </c>
      <c r="N14" s="184">
        <f>+'2.2.3.3.StockCapTotal'!N14/'6.4.IPMC'!L$22</f>
        <v>7799.9452570626272</v>
      </c>
    </row>
    <row r="15" spans="1:15" x14ac:dyDescent="0.2">
      <c r="B15" s="169" t="s">
        <v>471</v>
      </c>
      <c r="C15" s="170">
        <f>+'2.2.3.3.StockCapTotal'!C15/'6.4.IPMC'!D$22</f>
        <v>0</v>
      </c>
      <c r="D15" s="170">
        <f>+'2.2.3.3.StockCapTotal'!D15/'6.4.IPMC'!E$22</f>
        <v>0</v>
      </c>
      <c r="E15" s="170">
        <f>+'2.2.3.3.StockCapTotal'!E15/'6.4.IPMC'!F$22</f>
        <v>9117.2171188963475</v>
      </c>
      <c r="F15" s="170">
        <f>+'2.2.3.3.StockCapTotal'!F15/'6.4.IPMC'!G$22</f>
        <v>9080.4923447567762</v>
      </c>
      <c r="G15" s="170">
        <f>+'2.2.3.3.StockCapTotal'!G15/'6.4.IPMC'!H$22</f>
        <v>9463.1173877736674</v>
      </c>
      <c r="H15" s="170">
        <f>+'2.2.3.3.StockCapTotal'!H15/'6.4.IPMC'!H$22</f>
        <v>9463.1173877736674</v>
      </c>
      <c r="I15" s="170">
        <f>+'2.2.3.3.StockCapTotal'!I15/'6.4.IPMC'!H$22</f>
        <v>9463.1173877736674</v>
      </c>
      <c r="J15" s="170">
        <f>+'2.2.3.3.StockCapTotal'!J15/'6.4.IPMC'!I$22</f>
        <v>9364.6617981195086</v>
      </c>
      <c r="K15" s="170">
        <f>+'2.2.3.3.StockCapTotal'!K15/'6.4.IPMC'!I$22</f>
        <v>9364.6617981195086</v>
      </c>
      <c r="L15" s="170">
        <f>+'2.2.3.3.StockCapTotal'!L15/'6.4.IPMC'!J$22</f>
        <v>8524.458123104434</v>
      </c>
      <c r="M15" s="170">
        <f>+'2.2.3.3.StockCapTotal'!M15/'6.4.IPMC'!K$22</f>
        <v>7940.149865716312</v>
      </c>
      <c r="N15" s="184">
        <f>+'2.2.3.3.StockCapTotal'!N15/'6.4.IPMC'!L$22</f>
        <v>7676.9768402445425</v>
      </c>
    </row>
    <row r="16" spans="1:15" x14ac:dyDescent="0.2">
      <c r="B16" s="169" t="s">
        <v>502</v>
      </c>
      <c r="C16" s="170">
        <f>+'2.2.3.3.StockCapTotal'!C16/'6.4.IPMC'!D$22</f>
        <v>0</v>
      </c>
      <c r="D16" s="170">
        <f>+'2.2.3.3.StockCapTotal'!D16/'6.4.IPMC'!E$22</f>
        <v>0</v>
      </c>
      <c r="E16" s="170">
        <f>+'2.2.3.3.StockCapTotal'!E16/'6.4.IPMC'!F$22</f>
        <v>11437.026597956567</v>
      </c>
      <c r="F16" s="170">
        <f>+'2.2.3.3.StockCapTotal'!F16/'6.4.IPMC'!G$22</f>
        <v>11374.437303223125</v>
      </c>
      <c r="G16" s="170">
        <f>+'2.2.3.3.StockCapTotal'!G16/'6.4.IPMC'!H$22</f>
        <v>11835.213782306228</v>
      </c>
      <c r="H16" s="170">
        <f>+'2.2.3.3.StockCapTotal'!H16/'6.4.IPMC'!H$22</f>
        <v>11835.213782306228</v>
      </c>
      <c r="I16" s="170">
        <f>+'2.2.3.3.StockCapTotal'!I16/'6.4.IPMC'!H$22</f>
        <v>11835.213782306228</v>
      </c>
      <c r="J16" s="170">
        <f>+'2.2.3.3.StockCapTotal'!J16/'6.4.IPMC'!I$22</f>
        <v>11692.334035419199</v>
      </c>
      <c r="K16" s="170">
        <f>+'2.2.3.3.StockCapTotal'!K16/'6.4.IPMC'!I$22</f>
        <v>11692.334035419199</v>
      </c>
      <c r="L16" s="170">
        <f>+'2.2.3.3.StockCapTotal'!L16/'6.4.IPMC'!J$22</f>
        <v>10623.858394277167</v>
      </c>
      <c r="M16" s="170">
        <f>+'2.2.3.3.StockCapTotal'!M16/'6.4.IPMC'!K$22</f>
        <v>9876.0161671927817</v>
      </c>
      <c r="N16" s="184">
        <f>+'2.2.3.3.StockCapTotal'!N16/'6.4.IPMC'!L$22</f>
        <v>9528.0231368274017</v>
      </c>
    </row>
    <row r="17" spans="2:14" x14ac:dyDescent="0.2">
      <c r="B17" s="169" t="s">
        <v>472</v>
      </c>
      <c r="C17" s="170">
        <f>+'2.2.3.3.StockCapTotal'!C17/'6.4.IPMC'!D$22</f>
        <v>0</v>
      </c>
      <c r="D17" s="170">
        <f>+'2.2.3.3.StockCapTotal'!D17/'6.4.IPMC'!E$22</f>
        <v>4008.9746520283202</v>
      </c>
      <c r="E17" s="170">
        <f>+'2.2.3.3.StockCapTotal'!E17/'6.4.IPMC'!F$22</f>
        <v>2726.8632572122096</v>
      </c>
      <c r="F17" s="170">
        <f>+'2.2.3.3.StockCapTotal'!F17/'6.4.IPMC'!G$22</f>
        <v>1407.0623251164709</v>
      </c>
      <c r="G17" s="170">
        <f>+'2.2.3.3.StockCapTotal'!G17/'6.4.IPMC'!H$22</f>
        <v>0</v>
      </c>
      <c r="H17" s="170">
        <f>+'2.2.3.3.StockCapTotal'!H17/'6.4.IPMC'!H$22</f>
        <v>0</v>
      </c>
      <c r="I17" s="170">
        <f>+'2.2.3.3.StockCapTotal'!I17/'6.4.IPMC'!H$22</f>
        <v>0</v>
      </c>
      <c r="J17" s="170">
        <f>+'2.2.3.3.StockCapTotal'!J17/'6.4.IPMC'!I$22</f>
        <v>0</v>
      </c>
      <c r="K17" s="170">
        <f>+'2.2.3.3.StockCapTotal'!K17/'6.4.IPMC'!I$22</f>
        <v>0</v>
      </c>
      <c r="L17" s="170">
        <f>+'2.2.3.3.StockCapTotal'!L17/'6.4.IPMC'!J$22</f>
        <v>0</v>
      </c>
      <c r="M17" s="170">
        <f>+'2.2.3.3.StockCapTotal'!M17/'6.4.IPMC'!K$22</f>
        <v>0</v>
      </c>
      <c r="N17" s="184">
        <f>+'2.2.3.3.StockCapTotal'!N17/'6.4.IPMC'!L$22</f>
        <v>0</v>
      </c>
    </row>
    <row r="18" spans="2:14" x14ac:dyDescent="0.2">
      <c r="B18" s="169" t="s">
        <v>503</v>
      </c>
      <c r="C18" s="170">
        <f>+'2.2.3.3.StockCapTotal'!C18/'6.4.IPMC'!D$22</f>
        <v>0</v>
      </c>
      <c r="D18" s="170">
        <f>+'2.2.3.3.StockCapTotal'!D18/'6.4.IPMC'!E$22</f>
        <v>0</v>
      </c>
      <c r="E18" s="170">
        <f>+'2.2.3.3.StockCapTotal'!E18/'6.4.IPMC'!F$22</f>
        <v>0</v>
      </c>
      <c r="F18" s="170">
        <f>+'2.2.3.3.StockCapTotal'!F18/'6.4.IPMC'!G$22</f>
        <v>3147.3027519477964</v>
      </c>
      <c r="G18" s="170">
        <f>+'2.2.3.3.StockCapTotal'!G18/'6.4.IPMC'!H$22</f>
        <v>2268.6821262891544</v>
      </c>
      <c r="H18" s="170">
        <f>+'2.2.3.3.StockCapTotal'!H18/'6.4.IPMC'!H$22</f>
        <v>2268.6821262891544</v>
      </c>
      <c r="I18" s="170">
        <f>+'2.2.3.3.StockCapTotal'!I18/'6.4.IPMC'!H$22</f>
        <v>2268.6821262891544</v>
      </c>
      <c r="J18" s="170">
        <f>+'2.2.3.3.StockCapTotal'!J18/'6.4.IPMC'!I$22</f>
        <v>1166.3134533731538</v>
      </c>
      <c r="K18" s="170">
        <f>+'2.2.3.3.StockCapTotal'!K18/'6.4.IPMC'!I$22</f>
        <v>1166.3134533731538</v>
      </c>
      <c r="L18" s="170">
        <f>+'2.2.3.3.StockCapTotal'!L18/'6.4.IPMC'!J$22</f>
        <v>0</v>
      </c>
      <c r="M18" s="170">
        <f>+'2.2.3.3.StockCapTotal'!M18/'6.4.IPMC'!K$22</f>
        <v>0</v>
      </c>
      <c r="N18" s="184">
        <f>+'2.2.3.3.StockCapTotal'!N18/'6.4.IPMC'!L$22</f>
        <v>0</v>
      </c>
    </row>
    <row r="19" spans="2:14" x14ac:dyDescent="0.2">
      <c r="B19" s="169" t="s">
        <v>565</v>
      </c>
      <c r="C19" s="170">
        <f>+'2.2.3.3.StockCapTotal'!C19/'6.4.IPMC'!D$22</f>
        <v>0</v>
      </c>
      <c r="D19" s="170">
        <f>+'2.2.3.3.StockCapTotal'!D19/'6.4.IPMC'!E$22</f>
        <v>304.47440795004206</v>
      </c>
      <c r="E19" s="170">
        <f>+'2.2.3.3.StockCapTotal'!E19/'6.4.IPMC'!F$22</f>
        <v>232.99192243030598</v>
      </c>
      <c r="F19" s="170">
        <f>+'2.2.3.3.StockCapTotal'!F19/'6.4.IPMC'!G$22</f>
        <v>160.29888931647776</v>
      </c>
      <c r="G19" s="170">
        <f>+'2.2.3.3.StockCapTotal'!G19/'6.4.IPMC'!H$22</f>
        <v>86.662201288730131</v>
      </c>
      <c r="H19" s="170">
        <f>+'2.2.3.3.StockCapTotal'!H19/'6.4.IPMC'!H$22</f>
        <v>86.662201288730131</v>
      </c>
      <c r="I19" s="170">
        <f>+'2.2.3.3.StockCapTotal'!I19/'6.4.IPMC'!H$22</f>
        <v>86.662201288730131</v>
      </c>
      <c r="J19" s="170">
        <f>+'2.2.3.3.StockCapTotal'!J19/'6.4.IPMC'!I$22</f>
        <v>1.153740068673647E-3</v>
      </c>
      <c r="K19" s="170">
        <f>+'2.2.3.3.StockCapTotal'!K19/'6.4.IPMC'!I$22</f>
        <v>1.153740068673647E-3</v>
      </c>
      <c r="L19" s="170">
        <f>+'2.2.3.3.StockCapTotal'!L19/'6.4.IPMC'!J$22</f>
        <v>1.0928419077220269E-3</v>
      </c>
      <c r="M19" s="170">
        <f>+'2.2.3.3.StockCapTotal'!M19/'6.4.IPMC'!K$22</f>
        <v>1.0609859447013161E-3</v>
      </c>
      <c r="N19" s="184">
        <f>+'2.2.3.3.StockCapTotal'!N19/'6.4.IPMC'!L$22</f>
        <v>1.0711223943355378E-3</v>
      </c>
    </row>
    <row r="20" spans="2:14" x14ac:dyDescent="0.2">
      <c r="B20" s="169" t="s">
        <v>344</v>
      </c>
      <c r="C20" s="170">
        <f>+'2.2.3.3.StockCapTotal'!C20/'6.4.IPMC'!D$22</f>
        <v>201674.13987272503</v>
      </c>
      <c r="D20" s="170">
        <f>+'2.2.3.3.StockCapTotal'!D20/'6.4.IPMC'!E$22</f>
        <v>594158.9530915122</v>
      </c>
      <c r="E20" s="170">
        <f>+'2.2.3.3.StockCapTotal'!E20/'6.4.IPMC'!F$22</f>
        <v>780243.00915477821</v>
      </c>
      <c r="F20" s="170">
        <f>+'2.2.3.3.StockCapTotal'!F20/'6.4.IPMC'!G$22</f>
        <v>750767.90781743836</v>
      </c>
      <c r="G20" s="170">
        <f>+'2.2.3.3.StockCapTotal'!G20/'6.4.IPMC'!H$22</f>
        <v>697231.14120007842</v>
      </c>
      <c r="H20" s="170">
        <f>+'2.2.3.3.StockCapTotal'!H20/'6.4.IPMC'!H$22</f>
        <v>697231.14120007842</v>
      </c>
      <c r="I20" s="170">
        <f>+'2.2.3.3.StockCapTotal'!I20/'6.4.IPMC'!H$22</f>
        <v>697231.14120007842</v>
      </c>
      <c r="J20" s="170">
        <f>+'2.2.3.3.StockCapTotal'!J20/'6.4.IPMC'!I$22</f>
        <v>540509.20727209153</v>
      </c>
      <c r="K20" s="170">
        <f>+'2.2.3.3.StockCapTotal'!K20/'6.4.IPMC'!I$22</f>
        <v>540509.20727209153</v>
      </c>
      <c r="L20" s="170">
        <f>+'2.2.3.3.StockCapTotal'!L20/'6.4.IPMC'!J$22</f>
        <v>356315.38569616911</v>
      </c>
      <c r="M20" s="170">
        <f>+'2.2.3.3.StockCapTotal'!M20/'6.4.IPMC'!K$22</f>
        <v>194802.48279399663</v>
      </c>
      <c r="N20" s="184">
        <f>+'2.2.3.3.StockCapTotal'!N20/'6.4.IPMC'!L$22</f>
        <v>44093.322280865432</v>
      </c>
    </row>
    <row r="21" spans="2:14" x14ac:dyDescent="0.2">
      <c r="B21" s="169" t="s">
        <v>473</v>
      </c>
      <c r="C21" s="170">
        <f>+'2.2.3.3.StockCapTotal'!C21/'6.4.IPMC'!D$22</f>
        <v>29573.319889672697</v>
      </c>
      <c r="D21" s="170">
        <f>+'2.2.3.3.StockCapTotal'!D21/'6.4.IPMC'!E$22</f>
        <v>288949.12107364222</v>
      </c>
      <c r="E21" s="170">
        <f>+'2.2.3.3.StockCapTotal'!E21/'6.4.IPMC'!F$22</f>
        <v>367698.66719719715</v>
      </c>
      <c r="F21" s="170">
        <f>+'2.2.3.3.StockCapTotal'!F21/'6.4.IPMC'!G$22</f>
        <v>359652.06249307247</v>
      </c>
      <c r="G21" s="170">
        <f>+'2.2.3.3.StockCapTotal'!G21/'6.4.IPMC'!H$22</f>
        <v>367450.99501510023</v>
      </c>
      <c r="H21" s="170">
        <f>+'2.2.3.3.StockCapTotal'!H21/'6.4.IPMC'!H$22</f>
        <v>367450.99501510023</v>
      </c>
      <c r="I21" s="170">
        <f>+'2.2.3.3.StockCapTotal'!I21/'6.4.IPMC'!H$22</f>
        <v>367450.99501510023</v>
      </c>
      <c r="J21" s="170">
        <f>+'2.2.3.3.StockCapTotal'!J21/'6.4.IPMC'!I$22</f>
        <v>355781.05796604208</v>
      </c>
      <c r="K21" s="170">
        <f>+'2.2.3.3.StockCapTotal'!K21/'6.4.IPMC'!I$22</f>
        <v>355781.05796604208</v>
      </c>
      <c r="L21" s="170">
        <f>+'2.2.3.3.StockCapTotal'!L21/'6.4.IPMC'!J$22</f>
        <v>316137.56065129337</v>
      </c>
      <c r="M21" s="170">
        <f>+'2.2.3.3.StockCapTotal'!M21/'6.4.IPMC'!K$22</f>
        <v>286666.23131637025</v>
      </c>
      <c r="N21" s="184">
        <f>+'2.2.3.3.StockCapTotal'!N21/'6.4.IPMC'!L$22</f>
        <v>234116.7116187264</v>
      </c>
    </row>
    <row r="22" spans="2:14" x14ac:dyDescent="0.2">
      <c r="B22" s="169" t="s">
        <v>566</v>
      </c>
      <c r="C22" s="170">
        <f>+'2.2.3.3.StockCapTotal'!C22/'6.4.IPMC'!D$22</f>
        <v>0</v>
      </c>
      <c r="D22" s="170">
        <f>+'2.2.3.3.StockCapTotal'!D22/'6.4.IPMC'!E$22</f>
        <v>0</v>
      </c>
      <c r="E22" s="170">
        <f>+'2.2.3.3.StockCapTotal'!E22/'6.4.IPMC'!F$22</f>
        <v>0</v>
      </c>
      <c r="F22" s="170">
        <f>+'2.2.3.3.StockCapTotal'!F22/'6.4.IPMC'!G$22</f>
        <v>12484.123795125501</v>
      </c>
      <c r="G22" s="170">
        <f>+'2.2.3.3.StockCapTotal'!G22/'6.4.IPMC'!H$22</f>
        <v>12958.528453721206</v>
      </c>
      <c r="H22" s="170">
        <f>+'2.2.3.3.StockCapTotal'!H22/'6.4.IPMC'!H$22</f>
        <v>12958.528453721206</v>
      </c>
      <c r="I22" s="170">
        <f>+'2.2.3.3.StockCapTotal'!I22/'6.4.IPMC'!H$22</f>
        <v>12958.528453721206</v>
      </c>
      <c r="J22" s="170">
        <f>+'2.2.3.3.StockCapTotal'!J22/'6.4.IPMC'!I$22</f>
        <v>12768.618530270811</v>
      </c>
      <c r="K22" s="170">
        <f>+'2.2.3.3.StockCapTotal'!K22/'6.4.IPMC'!I$22</f>
        <v>12768.618530270811</v>
      </c>
      <c r="L22" s="170">
        <f>+'2.2.3.3.StockCapTotal'!L22/'6.4.IPMC'!J$22</f>
        <v>11568.794915977251</v>
      </c>
      <c r="M22" s="170">
        <f>+'2.2.3.3.StockCapTotal'!M22/'6.4.IPMC'!K$22</f>
        <v>10721.042708644734</v>
      </c>
      <c r="N22" s="184">
        <f>+'2.2.3.3.StockCapTotal'!N22/'6.4.IPMC'!L$22</f>
        <v>10308.066121765372</v>
      </c>
    </row>
    <row r="23" spans="2:14" x14ac:dyDescent="0.2">
      <c r="B23" s="169" t="s">
        <v>504</v>
      </c>
      <c r="C23" s="170">
        <f>+'2.2.3.3.StockCapTotal'!C23/'6.4.IPMC'!D$22</f>
        <v>0</v>
      </c>
      <c r="D23" s="170">
        <f>+'2.2.3.3.StockCapTotal'!D23/'6.4.IPMC'!E$22</f>
        <v>0</v>
      </c>
      <c r="E23" s="170">
        <f>+'2.2.3.3.StockCapTotal'!E23/'6.4.IPMC'!F$22</f>
        <v>9431.6838122206045</v>
      </c>
      <c r="F23" s="170">
        <f>+'2.2.3.3.StockCapTotal'!F23/'6.4.IPMC'!G$22</f>
        <v>9381.3649587611071</v>
      </c>
      <c r="G23" s="170">
        <f>+'2.2.3.3.StockCapTotal'!G23/'6.4.IPMC'!H$22</f>
        <v>9762.8567192488917</v>
      </c>
      <c r="H23" s="170">
        <f>+'2.2.3.3.StockCapTotal'!H23/'6.4.IPMC'!H$22</f>
        <v>9762.8567192488917</v>
      </c>
      <c r="I23" s="170">
        <f>+'2.2.3.3.StockCapTotal'!I23/'6.4.IPMC'!H$22</f>
        <v>9762.8567192488917</v>
      </c>
      <c r="J23" s="170">
        <f>+'2.2.3.3.StockCapTotal'!J23/'6.4.IPMC'!I$22</f>
        <v>9646.5491842959891</v>
      </c>
      <c r="K23" s="170">
        <f>+'2.2.3.3.StockCapTotal'!K23/'6.4.IPMC'!I$22</f>
        <v>9646.5491842959891</v>
      </c>
      <c r="L23" s="170">
        <f>+'2.2.3.3.StockCapTotal'!L23/'6.4.IPMC'!J$22</f>
        <v>8766.554433764215</v>
      </c>
      <c r="M23" s="170">
        <f>+'2.2.3.3.StockCapTotal'!M23/'6.4.IPMC'!K$22</f>
        <v>8151.0031924748937</v>
      </c>
      <c r="N23" s="184">
        <f>+'2.2.3.3.StockCapTotal'!N23/'6.4.IPMC'!L$22</f>
        <v>7865.427589746856</v>
      </c>
    </row>
    <row r="24" spans="2:14" x14ac:dyDescent="0.2">
      <c r="B24" s="169" t="s">
        <v>474</v>
      </c>
      <c r="C24" s="170">
        <f>+'2.2.3.3.StockCapTotal'!C24/'6.4.IPMC'!D$22</f>
        <v>0</v>
      </c>
      <c r="D24" s="170">
        <f>+'2.2.3.3.StockCapTotal'!D24/'6.4.IPMC'!E$22</f>
        <v>7653.7417729498566</v>
      </c>
      <c r="E24" s="170">
        <f>+'2.2.3.3.StockCapTotal'!E24/'6.4.IPMC'!F$22</f>
        <v>7542.7372884941879</v>
      </c>
      <c r="F24" s="170">
        <f>+'2.2.3.3.StockCapTotal'!F24/'6.4.IPMC'!G$22</f>
        <v>7509.3322049463995</v>
      </c>
      <c r="G24" s="170">
        <f>+'2.2.3.3.StockCapTotal'!G24/'6.4.IPMC'!H$22</f>
        <v>7822.367001312321</v>
      </c>
      <c r="H24" s="170">
        <f>+'2.2.3.3.StockCapTotal'!H24/'6.4.IPMC'!H$22</f>
        <v>7822.367001312321</v>
      </c>
      <c r="I24" s="170">
        <f>+'2.2.3.3.StockCapTotal'!I24/'6.4.IPMC'!H$22</f>
        <v>7822.367001312321</v>
      </c>
      <c r="J24" s="170">
        <f>+'2.2.3.3.StockCapTotal'!J24/'6.4.IPMC'!I$22</f>
        <v>7737.3696760104376</v>
      </c>
      <c r="K24" s="170">
        <f>+'2.2.3.3.StockCapTotal'!K24/'6.4.IPMC'!I$22</f>
        <v>7737.3696760104376</v>
      </c>
      <c r="L24" s="170">
        <f>+'2.2.3.3.StockCapTotal'!L24/'6.4.IPMC'!J$22</f>
        <v>7039.6126403402641</v>
      </c>
      <c r="M24" s="170">
        <f>+'2.2.3.3.StockCapTotal'!M24/'6.4.IPMC'!K$22</f>
        <v>6553.4914758458581</v>
      </c>
      <c r="N24" s="184">
        <f>+'2.2.3.3.StockCapTotal'!N24/'6.4.IPMC'!L$22</f>
        <v>6332.4994975427398</v>
      </c>
    </row>
    <row r="25" spans="2:14" x14ac:dyDescent="0.2">
      <c r="B25" s="169" t="s">
        <v>286</v>
      </c>
      <c r="C25" s="170">
        <f>+'2.2.3.3.StockCapTotal'!C25/'6.4.IPMC'!D$22</f>
        <v>0</v>
      </c>
      <c r="D25" s="170">
        <f>+'2.2.3.3.StockCapTotal'!D25/'6.4.IPMC'!E$22</f>
        <v>65244.3612105711</v>
      </c>
      <c r="E25" s="170">
        <f>+'2.2.3.3.StockCapTotal'!E25/'6.4.IPMC'!F$22</f>
        <v>44378.542337595973</v>
      </c>
      <c r="F25" s="170">
        <f>+'2.2.3.3.StockCapTotal'!F25/'6.4.IPMC'!G$22</f>
        <v>22899.342239352372</v>
      </c>
      <c r="G25" s="170">
        <f>+'2.2.3.3.StockCapTotal'!G25/'6.4.IPMC'!H$22</f>
        <v>0</v>
      </c>
      <c r="H25" s="170">
        <f>+'2.2.3.3.StockCapTotal'!H25/'6.4.IPMC'!H$22</f>
        <v>0</v>
      </c>
      <c r="I25" s="170">
        <f>+'2.2.3.3.StockCapTotal'!I25/'6.4.IPMC'!H$22</f>
        <v>0</v>
      </c>
      <c r="J25" s="170">
        <f>+'2.2.3.3.StockCapTotal'!J25/'6.4.IPMC'!I$22</f>
        <v>6668.4350369809199</v>
      </c>
      <c r="K25" s="170">
        <f>+'2.2.3.3.StockCapTotal'!K25/'6.4.IPMC'!I$22</f>
        <v>6668.4350369809199</v>
      </c>
      <c r="L25" s="170">
        <f>+'2.2.3.3.StockCapTotal'!L25/'6.4.IPMC'!J$22</f>
        <v>4210.9688685265592</v>
      </c>
      <c r="M25" s="170">
        <f>+'2.2.3.3.StockCapTotal'!M25/'6.4.IPMC'!K$22</f>
        <v>2044.1102924000879</v>
      </c>
      <c r="N25" s="184">
        <f>+'2.2.3.3.StockCapTotal'!N25/'6.4.IPMC'!L$22</f>
        <v>0</v>
      </c>
    </row>
    <row r="26" spans="2:14" x14ac:dyDescent="0.2">
      <c r="B26" s="169" t="s">
        <v>475</v>
      </c>
      <c r="C26" s="170">
        <f>+'2.2.3.3.StockCapTotal'!C26/'6.4.IPMC'!D$22</f>
        <v>0</v>
      </c>
      <c r="D26" s="170">
        <f>+'2.2.3.3.StockCapTotal'!D26/'6.4.IPMC'!E$22</f>
        <v>12246.251017897401</v>
      </c>
      <c r="E26" s="170">
        <f>+'2.2.3.3.StockCapTotal'!E26/'6.4.IPMC'!F$22</f>
        <v>10709.709145121589</v>
      </c>
      <c r="F26" s="170">
        <f>+'2.2.3.3.StockCapTotal'!F26/'6.4.IPMC'!G$22</f>
        <v>9210.355653881621</v>
      </c>
      <c r="G26" s="170">
        <f>+'2.2.3.3.StockCapTotal'!G26/'6.4.IPMC'!H$22</f>
        <v>7966.9625309973653</v>
      </c>
      <c r="H26" s="170">
        <f>+'2.2.3.3.StockCapTotal'!H26/'6.4.IPMC'!H$22</f>
        <v>7966.9625309973653</v>
      </c>
      <c r="I26" s="170">
        <f>+'2.2.3.3.StockCapTotal'!I26/'6.4.IPMC'!H$22</f>
        <v>7966.9625309973653</v>
      </c>
      <c r="J26" s="170">
        <f>+'2.2.3.3.StockCapTotal'!J26/'6.4.IPMC'!I$22</f>
        <v>6143.6387284591437</v>
      </c>
      <c r="K26" s="170">
        <f>+'2.2.3.3.StockCapTotal'!K26/'6.4.IPMC'!I$22</f>
        <v>6143.6387284591437</v>
      </c>
      <c r="L26" s="170">
        <f>+'2.2.3.3.StockCapTotal'!L26/'6.4.IPMC'!J$22</f>
        <v>3879.5716358554027</v>
      </c>
      <c r="M26" s="170">
        <f>+'2.2.3.3.StockCapTotal'!M26/'6.4.IPMC'!K$22</f>
        <v>1883.2417333283022</v>
      </c>
      <c r="N26" s="184">
        <f>+'2.2.3.3.StockCapTotal'!N26/'6.4.IPMC'!L$22</f>
        <v>0</v>
      </c>
    </row>
    <row r="27" spans="2:14" x14ac:dyDescent="0.2">
      <c r="B27" s="169" t="s">
        <v>476</v>
      </c>
      <c r="C27" s="170">
        <f>+'2.2.3.3.StockCapTotal'!C27/'6.4.IPMC'!D$22</f>
        <v>0</v>
      </c>
      <c r="D27" s="170">
        <f>+'2.2.3.3.StockCapTotal'!D27/'6.4.IPMC'!E$22</f>
        <v>4821.3051117645982</v>
      </c>
      <c r="E27" s="170">
        <f>+'2.2.3.3.StockCapTotal'!E27/'6.4.IPMC'!F$22</f>
        <v>4216.3740863570938</v>
      </c>
      <c r="F27" s="170">
        <f>+'2.2.3.3.StockCapTotal'!F27/'6.4.IPMC'!G$22</f>
        <v>3626.0839934059777</v>
      </c>
      <c r="G27" s="170">
        <f>+'2.2.3.3.StockCapTotal'!G27/'6.4.IPMC'!H$22</f>
        <v>3136.5645796250842</v>
      </c>
      <c r="H27" s="170">
        <f>+'2.2.3.3.StockCapTotal'!H27/'6.4.IPMC'!H$22</f>
        <v>3136.5645796250842</v>
      </c>
      <c r="I27" s="170">
        <f>+'2.2.3.3.StockCapTotal'!I27/'6.4.IPMC'!H$22</f>
        <v>3136.5645796250842</v>
      </c>
      <c r="J27" s="170">
        <f>+'2.2.3.3.StockCapTotal'!J27/'6.4.IPMC'!I$22</f>
        <v>2418.7285368449552</v>
      </c>
      <c r="K27" s="170">
        <f>+'2.2.3.3.StockCapTotal'!K27/'6.4.IPMC'!I$22</f>
        <v>2418.7285368449552</v>
      </c>
      <c r="L27" s="170">
        <f>+'2.2.3.3.StockCapTotal'!L27/'6.4.IPMC'!J$22</f>
        <v>1527.3734412327972</v>
      </c>
      <c r="M27" s="170">
        <f>+'2.2.3.3.StockCapTotal'!M27/'6.4.IPMC'!K$22</f>
        <v>741.42551727174123</v>
      </c>
      <c r="N27" s="184">
        <f>+'2.2.3.3.StockCapTotal'!N27/'6.4.IPMC'!L$22</f>
        <v>0</v>
      </c>
    </row>
    <row r="28" spans="2:14" x14ac:dyDescent="0.2">
      <c r="B28" s="169" t="s">
        <v>345</v>
      </c>
      <c r="C28" s="170">
        <f>+'2.2.3.3.StockCapTotal'!C28/'6.4.IPMC'!D$22</f>
        <v>0</v>
      </c>
      <c r="D28" s="170">
        <f>+'2.2.3.3.StockCapTotal'!D28/'6.4.IPMC'!E$22</f>
        <v>3355.0956910134269</v>
      </c>
      <c r="E28" s="170">
        <f>+'2.2.3.3.StockCapTotal'!E28/'6.4.IPMC'!F$22</f>
        <v>2934.1305312369664</v>
      </c>
      <c r="F28" s="170">
        <f>+'2.2.3.3.StockCapTotal'!F28/'6.4.IPMC'!G$22</f>
        <v>2523.3538428926458</v>
      </c>
      <c r="G28" s="170">
        <f>+'2.2.3.3.StockCapTotal'!G28/'6.4.IPMC'!H$22</f>
        <v>2182.7024139183482</v>
      </c>
      <c r="H28" s="170">
        <f>+'2.2.3.3.StockCapTotal'!H28/'6.4.IPMC'!H$22</f>
        <v>2182.7024139183482</v>
      </c>
      <c r="I28" s="170">
        <f>+'2.2.3.3.StockCapTotal'!I28/'6.4.IPMC'!H$22</f>
        <v>2182.7024139183482</v>
      </c>
      <c r="J28" s="170">
        <f>+'2.2.3.3.StockCapTotal'!J28/'6.4.IPMC'!I$22</f>
        <v>1683.1678360072933</v>
      </c>
      <c r="K28" s="170">
        <f>+'2.2.3.3.StockCapTotal'!K28/'6.4.IPMC'!I$22</f>
        <v>1683.1678360072933</v>
      </c>
      <c r="L28" s="170">
        <f>+'2.2.3.3.StockCapTotal'!L28/'6.4.IPMC'!J$22</f>
        <v>1062.883168033509</v>
      </c>
      <c r="M28" s="170">
        <f>+'2.2.3.3.StockCapTotal'!M28/'6.4.IPMC'!K$22</f>
        <v>515.950245948109</v>
      </c>
      <c r="N28" s="184">
        <f>+'2.2.3.3.StockCapTotal'!N28/'6.4.IPMC'!L$22</f>
        <v>0</v>
      </c>
    </row>
    <row r="29" spans="2:14" x14ac:dyDescent="0.2">
      <c r="B29" s="169" t="s">
        <v>346</v>
      </c>
      <c r="C29" s="170">
        <f>+'2.2.3.3.StockCapTotal'!C29/'6.4.IPMC'!D$22</f>
        <v>0</v>
      </c>
      <c r="D29" s="170">
        <f>+'2.2.3.3.StockCapTotal'!D29/'6.4.IPMC'!E$22</f>
        <v>28113.830985496792</v>
      </c>
      <c r="E29" s="170">
        <f>+'2.2.3.3.StockCapTotal'!E29/'6.4.IPMC'!F$22</f>
        <v>24586.377689771787</v>
      </c>
      <c r="F29" s="170">
        <f>+'2.2.3.3.StockCapTotal'!F29/'6.4.IPMC'!G$22</f>
        <v>21144.298103241119</v>
      </c>
      <c r="G29" s="170">
        <f>+'2.2.3.3.StockCapTotal'!G29/'6.4.IPMC'!H$22</f>
        <v>18289.829086216279</v>
      </c>
      <c r="H29" s="170">
        <f>+'2.2.3.3.StockCapTotal'!H29/'6.4.IPMC'!H$22</f>
        <v>18289.829086216279</v>
      </c>
      <c r="I29" s="170">
        <f>+'2.2.3.3.StockCapTotal'!I29/'6.4.IPMC'!H$22</f>
        <v>18289.829086216279</v>
      </c>
      <c r="J29" s="170">
        <f>+'2.2.3.3.StockCapTotal'!J29/'6.4.IPMC'!I$22</f>
        <v>14104.00787926261</v>
      </c>
      <c r="K29" s="170">
        <f>+'2.2.3.3.StockCapTotal'!K29/'6.4.IPMC'!I$22</f>
        <v>14104.00787926261</v>
      </c>
      <c r="L29" s="170">
        <f>+'2.2.3.3.StockCapTotal'!L29/'6.4.IPMC'!J$22</f>
        <v>8906.368251570635</v>
      </c>
      <c r="M29" s="170">
        <f>+'2.2.3.3.StockCapTotal'!M29/'6.4.IPMC'!K$22</f>
        <v>4323.3753512196199</v>
      </c>
      <c r="N29" s="184">
        <f>+'2.2.3.3.StockCapTotal'!N29/'6.4.IPMC'!L$22</f>
        <v>0</v>
      </c>
    </row>
    <row r="30" spans="2:14" x14ac:dyDescent="0.2">
      <c r="B30" s="169" t="s">
        <v>477</v>
      </c>
      <c r="C30" s="170">
        <f>+'2.2.3.3.StockCapTotal'!C30/'6.4.IPMC'!D$22</f>
        <v>0</v>
      </c>
      <c r="D30" s="170">
        <f>+'2.2.3.3.StockCapTotal'!D30/'6.4.IPMC'!E$22</f>
        <v>0</v>
      </c>
      <c r="E30" s="170">
        <f>+'2.2.3.3.StockCapTotal'!E30/'6.4.IPMC'!F$22</f>
        <v>1373.4785089075315</v>
      </c>
      <c r="F30" s="170">
        <f>+'2.2.3.3.StockCapTotal'!F30/'6.4.IPMC'!G$22</f>
        <v>1214.9406103752767</v>
      </c>
      <c r="G30" s="170">
        <f>+'2.2.3.3.StockCapTotal'!G30/'6.4.IPMC'!H$22</f>
        <v>1094.7127844451109</v>
      </c>
      <c r="H30" s="170">
        <f>+'2.2.3.3.StockCapTotal'!H30/'6.4.IPMC'!H$22</f>
        <v>1094.7127844451109</v>
      </c>
      <c r="I30" s="170">
        <f>+'2.2.3.3.StockCapTotal'!I30/'6.4.IPMC'!H$22</f>
        <v>1094.7127844451109</v>
      </c>
      <c r="J30" s="170">
        <f>+'2.2.3.3.StockCapTotal'!J30/'6.4.IPMC'!I$22</f>
        <v>900.45457371593818</v>
      </c>
      <c r="K30" s="170">
        <f>+'2.2.3.3.StockCapTotal'!K30/'6.4.IPMC'!I$22</f>
        <v>900.45457371593818</v>
      </c>
      <c r="L30" s="170">
        <f>+'2.2.3.3.StockCapTotal'!L30/'6.4.IPMC'!J$22</f>
        <v>639.694234998723</v>
      </c>
      <c r="M30" s="170">
        <f>+'2.2.3.3.StockCapTotal'!M30/'6.4.IPMC'!K$22</f>
        <v>414.03157977035931</v>
      </c>
      <c r="N30" s="184">
        <f>+'2.2.3.3.StockCapTotal'!N30/'6.4.IPMC'!L$22</f>
        <v>208.99357775139933</v>
      </c>
    </row>
    <row r="31" spans="2:14" x14ac:dyDescent="0.2">
      <c r="B31" s="169" t="s">
        <v>347</v>
      </c>
      <c r="C31" s="170">
        <f>+'2.2.3.3.StockCapTotal'!C31/'6.4.IPMC'!D$22</f>
        <v>0</v>
      </c>
      <c r="D31" s="170">
        <f>+'2.2.3.3.StockCapTotal'!D31/'6.4.IPMC'!E$22</f>
        <v>0</v>
      </c>
      <c r="E31" s="170">
        <f>+'2.2.3.3.StockCapTotal'!E31/'6.4.IPMC'!F$22</f>
        <v>8301.162236909764</v>
      </c>
      <c r="F31" s="170">
        <f>+'2.2.3.3.StockCapTotal'!F31/'6.4.IPMC'!G$22</f>
        <v>7342.9755540604092</v>
      </c>
      <c r="G31" s="170">
        <f>+'2.2.3.3.StockCapTotal'!G31/'6.4.IPMC'!H$22</f>
        <v>6616.3309928498447</v>
      </c>
      <c r="H31" s="170">
        <f>+'2.2.3.3.StockCapTotal'!H31/'6.4.IPMC'!H$22</f>
        <v>6616.3309928498447</v>
      </c>
      <c r="I31" s="170">
        <f>+'2.2.3.3.StockCapTotal'!I31/'6.4.IPMC'!H$22</f>
        <v>6616.3309928498447</v>
      </c>
      <c r="J31" s="170">
        <f>+'2.2.3.3.StockCapTotal'!J31/'6.4.IPMC'!I$22</f>
        <v>5442.2544327460337</v>
      </c>
      <c r="K31" s="170">
        <f>+'2.2.3.3.StockCapTotal'!K31/'6.4.IPMC'!I$22</f>
        <v>5442.2544327460337</v>
      </c>
      <c r="L31" s="170">
        <f>+'2.2.3.3.StockCapTotal'!L31/'6.4.IPMC'!J$22</f>
        <v>3866.2458802970509</v>
      </c>
      <c r="M31" s="170">
        <f>+'2.2.3.3.StockCapTotal'!M31/'6.4.IPMC'!K$22</f>
        <v>2502.3641015042558</v>
      </c>
      <c r="N31" s="184">
        <f>+'2.2.3.3.StockCapTotal'!N31/'6.4.IPMC'!L$22</f>
        <v>1263.1355963236133</v>
      </c>
    </row>
    <row r="32" spans="2:14" x14ac:dyDescent="0.2">
      <c r="B32" s="169" t="s">
        <v>347</v>
      </c>
      <c r="C32" s="170">
        <f>+'2.2.3.3.StockCapTotal'!C32/'6.4.IPMC'!D$22</f>
        <v>0</v>
      </c>
      <c r="D32" s="170">
        <f>+'2.2.3.3.StockCapTotal'!D32/'6.4.IPMC'!E$22</f>
        <v>0</v>
      </c>
      <c r="E32" s="170">
        <f>+'2.2.3.3.StockCapTotal'!E32/'6.4.IPMC'!F$22</f>
        <v>7638.5335148482191</v>
      </c>
      <c r="F32" s="170">
        <f>+'2.2.3.3.StockCapTotal'!F32/'6.4.IPMC'!G$22</f>
        <v>6756.832750359762</v>
      </c>
      <c r="G32" s="170">
        <f>+'2.2.3.3.StockCapTotal'!G32/'6.4.IPMC'!H$22</f>
        <v>6088.191579908992</v>
      </c>
      <c r="H32" s="170">
        <f>+'2.2.3.3.StockCapTotal'!H32/'6.4.IPMC'!H$22</f>
        <v>6088.191579908992</v>
      </c>
      <c r="I32" s="170">
        <f>+'2.2.3.3.StockCapTotal'!I32/'6.4.IPMC'!H$22</f>
        <v>6088.191579908992</v>
      </c>
      <c r="J32" s="170">
        <f>+'2.2.3.3.StockCapTotal'!J32/'6.4.IPMC'!I$22</f>
        <v>5007.8340471438896</v>
      </c>
      <c r="K32" s="170">
        <f>+'2.2.3.3.StockCapTotal'!K32/'6.4.IPMC'!I$22</f>
        <v>5007.8340471438896</v>
      </c>
      <c r="L32" s="170">
        <f>+'2.2.3.3.StockCapTotal'!L32/'6.4.IPMC'!J$22</f>
        <v>3557.6281839164212</v>
      </c>
      <c r="M32" s="170">
        <f>+'2.2.3.3.StockCapTotal'!M32/'6.4.IPMC'!K$22</f>
        <v>2302.6163698746018</v>
      </c>
      <c r="N32" s="184">
        <f>+'2.2.3.3.StockCapTotal'!N32/'6.4.IPMC'!L$22</f>
        <v>1162.3075553704023</v>
      </c>
    </row>
    <row r="33" spans="2:14" x14ac:dyDescent="0.2">
      <c r="B33" s="169" t="s">
        <v>505</v>
      </c>
      <c r="C33" s="170">
        <f>+'2.2.3.3.StockCapTotal'!C33/'6.4.IPMC'!D$22</f>
        <v>0</v>
      </c>
      <c r="D33" s="170">
        <f>+'2.2.3.3.StockCapTotal'!D33/'6.4.IPMC'!E$22</f>
        <v>0</v>
      </c>
      <c r="E33" s="170">
        <f>+'2.2.3.3.StockCapTotal'!E33/'6.4.IPMC'!F$22</f>
        <v>0</v>
      </c>
      <c r="F33" s="170">
        <f>+'2.2.3.3.StockCapTotal'!F33/'6.4.IPMC'!G$22</f>
        <v>12409.865843507303</v>
      </c>
      <c r="G33" s="170">
        <f>+'2.2.3.3.StockCapTotal'!G33/'6.4.IPMC'!H$22</f>
        <v>11501.293439845842</v>
      </c>
      <c r="H33" s="170">
        <f>+'2.2.3.3.StockCapTotal'!H33/'6.4.IPMC'!H$22</f>
        <v>11501.293439845842</v>
      </c>
      <c r="I33" s="170">
        <f>+'2.2.3.3.StockCapTotal'!I33/'6.4.IPMC'!H$22</f>
        <v>11501.293439845842</v>
      </c>
      <c r="J33" s="170">
        <f>+'2.2.3.3.StockCapTotal'!J33/'6.4.IPMC'!I$22</f>
        <v>9854.5561720935038</v>
      </c>
      <c r="K33" s="170">
        <f>+'2.2.3.3.StockCapTotal'!K33/'6.4.IPMC'!I$22</f>
        <v>9854.5561720935038</v>
      </c>
      <c r="L33" s="170">
        <f>+'2.2.3.3.StockCapTotal'!L33/'6.4.IPMC'!J$22</f>
        <v>7467.520464463194</v>
      </c>
      <c r="M33" s="170">
        <f>+'2.2.3.3.StockCapTotal'!M33/'6.4.IPMC'!K$22</f>
        <v>5437.3836224032475</v>
      </c>
      <c r="N33" s="184">
        <f>+'2.2.3.3.StockCapTotal'!N33/'6.4.IPMC'!L$22</f>
        <v>3659.5542059318432</v>
      </c>
    </row>
    <row r="34" spans="2:14" x14ac:dyDescent="0.2">
      <c r="B34" s="169" t="s">
        <v>506</v>
      </c>
      <c r="C34" s="170">
        <f>+'2.2.3.3.StockCapTotal'!C34/'6.4.IPMC'!D$22</f>
        <v>0</v>
      </c>
      <c r="D34" s="170">
        <f>+'2.2.3.3.StockCapTotal'!D34/'6.4.IPMC'!E$22</f>
        <v>0</v>
      </c>
      <c r="E34" s="170">
        <f>+'2.2.3.3.StockCapTotal'!E34/'6.4.IPMC'!F$22</f>
        <v>0</v>
      </c>
      <c r="F34" s="170">
        <f>+'2.2.3.3.StockCapTotal'!F34/'6.4.IPMC'!G$22</f>
        <v>82284.43199095974</v>
      </c>
      <c r="G34" s="170">
        <f>+'2.2.3.3.StockCapTotal'!G34/'6.4.IPMC'!H$22</f>
        <v>76260.082888341625</v>
      </c>
      <c r="H34" s="170">
        <f>+'2.2.3.3.StockCapTotal'!H34/'6.4.IPMC'!H$22</f>
        <v>76260.082888341625</v>
      </c>
      <c r="I34" s="170">
        <f>+'2.2.3.3.StockCapTotal'!I34/'6.4.IPMC'!H$22</f>
        <v>76260.082888341625</v>
      </c>
      <c r="J34" s="170">
        <f>+'2.2.3.3.StockCapTotal'!J34/'6.4.IPMC'!I$22</f>
        <v>65341.283086308424</v>
      </c>
      <c r="K34" s="170">
        <f>+'2.2.3.3.StockCapTotal'!K34/'6.4.IPMC'!I$22</f>
        <v>65341.283086308424</v>
      </c>
      <c r="L34" s="170">
        <f>+'2.2.3.3.StockCapTotal'!L34/'6.4.IPMC'!J$22</f>
        <v>49513.885770223729</v>
      </c>
      <c r="M34" s="170">
        <f>+'2.2.3.3.StockCapTotal'!M34/'6.4.IPMC'!K$22</f>
        <v>36052.929864707534</v>
      </c>
      <c r="N34" s="184">
        <f>+'2.2.3.3.StockCapTotal'!N34/'6.4.IPMC'!L$22</f>
        <v>24264.914945295259</v>
      </c>
    </row>
    <row r="35" spans="2:14" x14ac:dyDescent="0.2">
      <c r="B35" s="169" t="s">
        <v>507</v>
      </c>
      <c r="C35" s="170">
        <f>+'2.2.3.3.StockCapTotal'!C35/'6.4.IPMC'!D$22</f>
        <v>0</v>
      </c>
      <c r="D35" s="170">
        <f>+'2.2.3.3.StockCapTotal'!D35/'6.4.IPMC'!E$22</f>
        <v>0</v>
      </c>
      <c r="E35" s="170">
        <f>+'2.2.3.3.StockCapTotal'!E35/'6.4.IPMC'!F$22</f>
        <v>0</v>
      </c>
      <c r="F35" s="170">
        <f>+'2.2.3.3.StockCapTotal'!F35/'6.4.IPMC'!G$22</f>
        <v>16767.163444363032</v>
      </c>
      <c r="G35" s="170">
        <f>+'2.2.3.3.StockCapTotal'!G35/'6.4.IPMC'!H$22</f>
        <v>15539.577088044774</v>
      </c>
      <c r="H35" s="170">
        <f>+'2.2.3.3.StockCapTotal'!H35/'6.4.IPMC'!H$22</f>
        <v>15539.577088044774</v>
      </c>
      <c r="I35" s="170">
        <f>+'2.2.3.3.StockCapTotal'!I35/'6.4.IPMC'!H$22</f>
        <v>15539.577088044774</v>
      </c>
      <c r="J35" s="170">
        <f>+'2.2.3.3.StockCapTotal'!J35/'6.4.IPMC'!I$22</f>
        <v>13314.64466198047</v>
      </c>
      <c r="K35" s="170">
        <f>+'2.2.3.3.StockCapTotal'!K35/'6.4.IPMC'!I$22</f>
        <v>13314.64466198047</v>
      </c>
      <c r="L35" s="170">
        <f>+'2.2.3.3.StockCapTotal'!L35/'6.4.IPMC'!J$22</f>
        <v>10089.4834586216</v>
      </c>
      <c r="M35" s="170">
        <f>+'2.2.3.3.StockCapTotal'!M35/'6.4.IPMC'!K$22</f>
        <v>7346.5338833003425</v>
      </c>
      <c r="N35" s="184">
        <f>+'2.2.3.3.StockCapTotal'!N35/'6.4.IPMC'!L$22</f>
        <v>4944.4808089096632</v>
      </c>
    </row>
    <row r="36" spans="2:14" x14ac:dyDescent="0.2">
      <c r="B36" s="169" t="s">
        <v>508</v>
      </c>
      <c r="C36" s="170">
        <f>+'2.2.3.3.StockCapTotal'!C36/'6.4.IPMC'!D$22</f>
        <v>0</v>
      </c>
      <c r="D36" s="170">
        <f>+'2.2.3.3.StockCapTotal'!D36/'6.4.IPMC'!E$22</f>
        <v>0</v>
      </c>
      <c r="E36" s="170">
        <f>+'2.2.3.3.StockCapTotal'!E36/'6.4.IPMC'!F$22</f>
        <v>0</v>
      </c>
      <c r="F36" s="170">
        <f>+'2.2.3.3.StockCapTotal'!F36/'6.4.IPMC'!G$22</f>
        <v>0</v>
      </c>
      <c r="G36" s="170">
        <f>+'2.2.3.3.StockCapTotal'!G36/'6.4.IPMC'!H$22</f>
        <v>37888.321045145094</v>
      </c>
      <c r="H36" s="170">
        <f>+'2.2.3.3.StockCapTotal'!H36/'6.4.IPMC'!H$22</f>
        <v>37888.321045145094</v>
      </c>
      <c r="I36" s="170">
        <f>+'2.2.3.3.StockCapTotal'!I36/'6.4.IPMC'!H$22</f>
        <v>37888.321045145094</v>
      </c>
      <c r="J36" s="170">
        <f>+'2.2.3.3.StockCapTotal'!J36/'6.4.IPMC'!I$22</f>
        <v>33391.059731067646</v>
      </c>
      <c r="K36" s="170">
        <f>+'2.2.3.3.StockCapTotal'!K36/'6.4.IPMC'!I$22</f>
        <v>33391.059731067646</v>
      </c>
      <c r="L36" s="170">
        <f>+'2.2.3.3.StockCapTotal'!L36/'6.4.IPMC'!J$22</f>
        <v>26357.142312039399</v>
      </c>
      <c r="M36" s="170">
        <f>+'2.2.3.3.StockCapTotal'!M36/'6.4.IPMC'!K$22</f>
        <v>20471.072595564601</v>
      </c>
      <c r="N36" s="184">
        <f>+'2.2.3.3.StockCapTotal'!N36/'6.4.IPMC'!L$22</f>
        <v>15499.986877312425</v>
      </c>
    </row>
    <row r="37" spans="2:14" x14ac:dyDescent="0.2">
      <c r="B37" s="169" t="s">
        <v>509</v>
      </c>
      <c r="C37" s="170">
        <f>+'2.2.3.3.StockCapTotal'!C37/'6.4.IPMC'!D$22</f>
        <v>0</v>
      </c>
      <c r="D37" s="170">
        <f>+'2.2.3.3.StockCapTotal'!D37/'6.4.IPMC'!E$22</f>
        <v>0</v>
      </c>
      <c r="E37" s="170">
        <f>+'2.2.3.3.StockCapTotal'!E37/'6.4.IPMC'!F$22</f>
        <v>0</v>
      </c>
      <c r="F37" s="170">
        <f>+'2.2.3.3.StockCapTotal'!F37/'6.4.IPMC'!G$22</f>
        <v>0</v>
      </c>
      <c r="G37" s="170">
        <f>+'2.2.3.3.StockCapTotal'!G37/'6.4.IPMC'!H$22</f>
        <v>0</v>
      </c>
      <c r="H37" s="170">
        <f>+'2.2.3.3.StockCapTotal'!H37/'6.4.IPMC'!H$22</f>
        <v>0</v>
      </c>
      <c r="I37" s="170">
        <f>+'2.2.3.3.StockCapTotal'!I37/'6.4.IPMC'!H$22</f>
        <v>0</v>
      </c>
      <c r="J37" s="170">
        <f>+'2.2.3.3.StockCapTotal'!J37/'6.4.IPMC'!I$22</f>
        <v>58698.132599796278</v>
      </c>
      <c r="K37" s="170">
        <f>+'2.2.3.3.StockCapTotal'!K37/'6.4.IPMC'!I$22</f>
        <v>58698.132599796278</v>
      </c>
      <c r="L37" s="170">
        <f>+'2.2.3.3.StockCapTotal'!L37/'6.4.IPMC'!J$22</f>
        <v>47657.017593840486</v>
      </c>
      <c r="M37" s="170">
        <f>+'2.2.3.3.StockCapTotal'!M37/'6.4.IPMC'!K$22</f>
        <v>38556.526700527807</v>
      </c>
      <c r="N37" s="184">
        <f>+'2.2.3.3.StockCapTotal'!N37/'6.4.IPMC'!L$22</f>
        <v>31139.910497764551</v>
      </c>
    </row>
    <row r="38" spans="2:14" x14ac:dyDescent="0.2">
      <c r="B38" s="169" t="s">
        <v>510</v>
      </c>
      <c r="C38" s="170">
        <f>+'2.2.3.3.StockCapTotal'!C38/'6.4.IPMC'!D$22</f>
        <v>0</v>
      </c>
      <c r="D38" s="170">
        <f>+'2.2.3.3.StockCapTotal'!D38/'6.4.IPMC'!E$22</f>
        <v>109672.19151208285</v>
      </c>
      <c r="E38" s="170">
        <f>+'2.2.3.3.StockCapTotal'!E38/'6.4.IPMC'!F$22</f>
        <v>104437.05272850841</v>
      </c>
      <c r="F38" s="170">
        <f>+'2.2.3.3.StockCapTotal'!F38/'6.4.IPMC'!G$22</f>
        <v>100080.59857649411</v>
      </c>
      <c r="G38" s="170">
        <f>+'2.2.3.3.StockCapTotal'!G38/'6.4.IPMC'!H$22</f>
        <v>99888.197201661533</v>
      </c>
      <c r="H38" s="170">
        <f>+'2.2.3.3.StockCapTotal'!H38/'6.4.IPMC'!H$22</f>
        <v>99888.197201661533</v>
      </c>
      <c r="I38" s="170">
        <f>+'2.2.3.3.StockCapTotal'!I38/'6.4.IPMC'!H$22</f>
        <v>99888.197201661533</v>
      </c>
      <c r="J38" s="170">
        <f>+'2.2.3.3.StockCapTotal'!J38/'6.4.IPMC'!I$22</f>
        <v>94144.996903298961</v>
      </c>
      <c r="K38" s="170">
        <f>+'2.2.3.3.StockCapTotal'!K38/'6.4.IPMC'!I$22</f>
        <v>94144.996903298961</v>
      </c>
      <c r="L38" s="170">
        <f>+'2.2.3.3.StockCapTotal'!L38/'6.4.IPMC'!J$22</f>
        <v>81068.833764550553</v>
      </c>
      <c r="M38" s="170">
        <f>+'2.2.3.3.StockCapTotal'!M38/'6.4.IPMC'!K$22</f>
        <v>70835.134810234915</v>
      </c>
      <c r="N38" s="184">
        <f>+'2.2.3.3.StockCapTotal'!N38/'6.4.IPMC'!L$22</f>
        <v>63566.115255501129</v>
      </c>
    </row>
    <row r="39" spans="2:14" x14ac:dyDescent="0.2">
      <c r="B39" s="169" t="s">
        <v>567</v>
      </c>
      <c r="C39" s="170">
        <f>+'2.2.3.3.StockCapTotal'!C39/'6.4.IPMC'!D$22</f>
        <v>0</v>
      </c>
      <c r="D39" s="170">
        <f>+'2.2.3.3.StockCapTotal'!D39/'6.4.IPMC'!E$22</f>
        <v>0</v>
      </c>
      <c r="E39" s="170">
        <f>+'2.2.3.3.StockCapTotal'!E39/'6.4.IPMC'!F$22</f>
        <v>132004.72917454856</v>
      </c>
      <c r="F39" s="170">
        <f>+'2.2.3.3.StockCapTotal'!F39/'6.4.IPMC'!G$22</f>
        <v>127147.03505792412</v>
      </c>
      <c r="G39" s="170">
        <f>+'2.2.3.3.StockCapTotal'!G39/'6.4.IPMC'!H$22</f>
        <v>127657.9720416848</v>
      </c>
      <c r="H39" s="170">
        <f>+'2.2.3.3.StockCapTotal'!H39/'6.4.IPMC'!H$22</f>
        <v>127657.9720416848</v>
      </c>
      <c r="I39" s="170">
        <f>+'2.2.3.3.StockCapTotal'!I39/'6.4.IPMC'!H$22</f>
        <v>127657.9720416848</v>
      </c>
      <c r="J39" s="170">
        <f>+'2.2.3.3.StockCapTotal'!J39/'6.4.IPMC'!I$22</f>
        <v>121159.49824701757</v>
      </c>
      <c r="K39" s="170">
        <f>+'2.2.3.3.StockCapTotal'!K39/'6.4.IPMC'!I$22</f>
        <v>121159.49824701757</v>
      </c>
      <c r="L39" s="170">
        <f>+'2.2.3.3.StockCapTotal'!L39/'6.4.IPMC'!J$22</f>
        <v>105200.61297302249</v>
      </c>
      <c r="M39" s="170">
        <f>+'2.2.3.3.StockCapTotal'!M39/'6.4.IPMC'!K$22</f>
        <v>92849.137771943642</v>
      </c>
      <c r="N39" s="184">
        <f>+'2.2.3.3.StockCapTotal'!N39/'6.4.IPMC'!L$22</f>
        <v>84362.580044587492</v>
      </c>
    </row>
    <row r="40" spans="2:14" x14ac:dyDescent="0.2">
      <c r="B40" s="169" t="s">
        <v>478</v>
      </c>
      <c r="C40" s="170">
        <f>+'2.2.3.3.StockCapTotal'!C40/'6.4.IPMC'!D$22</f>
        <v>189002.56055125355</v>
      </c>
      <c r="D40" s="170">
        <f>+'2.2.3.3.StockCapTotal'!D40/'6.4.IPMC'!E$22</f>
        <v>174449.39474796655</v>
      </c>
      <c r="E40" s="170">
        <f>+'2.2.3.3.StockCapTotal'!E40/'6.4.IPMC'!F$22</f>
        <v>168620.760985339</v>
      </c>
      <c r="F40" s="170">
        <f>+'2.2.3.3.StockCapTotal'!F40/'6.4.IPMC'!G$22</f>
        <v>164349.71562817393</v>
      </c>
      <c r="G40" s="170">
        <f>+'2.2.3.3.StockCapTotal'!G40/'6.4.IPMC'!H$22</f>
        <v>167250.76830126712</v>
      </c>
      <c r="H40" s="170">
        <f>+'2.2.3.3.StockCapTotal'!H40/'6.4.IPMC'!H$22</f>
        <v>167250.76830126712</v>
      </c>
      <c r="I40" s="170">
        <f>+'2.2.3.3.StockCapTotal'!I40/'6.4.IPMC'!H$22</f>
        <v>167250.76830126712</v>
      </c>
      <c r="J40" s="170">
        <f>+'2.2.3.3.StockCapTotal'!J40/'6.4.IPMC'!I$22</f>
        <v>161217.79399621356</v>
      </c>
      <c r="K40" s="170">
        <f>+'2.2.3.3.StockCapTotal'!K40/'6.4.IPMC'!I$22</f>
        <v>161217.79399621356</v>
      </c>
      <c r="L40" s="170">
        <f>+'2.2.3.3.StockCapTotal'!L40/'6.4.IPMC'!J$22</f>
        <v>142528.37667357019</v>
      </c>
      <c r="M40" s="170">
        <f>+'2.2.3.3.StockCapTotal'!M40/'6.4.IPMC'!K$22</f>
        <v>128490.6452659748</v>
      </c>
      <c r="N40" s="184">
        <f>+'2.2.3.3.StockCapTotal'!N40/'6.4.IPMC'!L$22</f>
        <v>119740.71986970968</v>
      </c>
    </row>
    <row r="41" spans="2:14" x14ac:dyDescent="0.2">
      <c r="B41" s="169" t="s">
        <v>511</v>
      </c>
      <c r="C41" s="184">
        <f>+'2.2.3.3.StockCapTotal'!C41/'6.4.IPMC'!D$22</f>
        <v>0</v>
      </c>
      <c r="D41" s="184">
        <f>+'2.2.3.3.StockCapTotal'!D41/'6.4.IPMC'!E$22</f>
        <v>0</v>
      </c>
      <c r="E41" s="184">
        <f>+'2.2.3.3.StockCapTotal'!E41/'6.4.IPMC'!F$22</f>
        <v>0</v>
      </c>
      <c r="F41" s="184">
        <f>+'2.2.3.3.StockCapTotal'!F41/'6.4.IPMC'!G$22</f>
        <v>0</v>
      </c>
      <c r="G41" s="184">
        <f>+'2.2.3.3.StockCapTotal'!G41/'6.4.IPMC'!H$22</f>
        <v>384779.37902943185</v>
      </c>
      <c r="H41" s="184">
        <f>+'2.2.3.3.StockCapTotal'!H41/'6.4.IPMC'!H$22</f>
        <v>384779.37902943185</v>
      </c>
      <c r="I41" s="170">
        <f>+'2.2.3.3.StockCapTotal'!I41/'6.4.IPMC'!H$22</f>
        <v>384779.37902943185</v>
      </c>
      <c r="J41" s="170">
        <f>+'2.2.3.3.StockCapTotal'!J41/'6.4.IPMC'!I$22</f>
        <v>375843.48471313884</v>
      </c>
      <c r="K41" s="184">
        <f>+'2.2.3.3.StockCapTotal'!K41/'6.4.IPMC'!I$22</f>
        <v>375843.48471313884</v>
      </c>
      <c r="L41" s="184">
        <f>+'2.2.3.3.StockCapTotal'!L41/'6.4.IPMC'!J$22</f>
        <v>337268.12275643658</v>
      </c>
      <c r="M41" s="184">
        <f>+'2.2.3.3.StockCapTotal'!M41/'6.4.IPMC'!K$22</f>
        <v>309245.93638243742</v>
      </c>
      <c r="N41" s="184">
        <f>+'2.2.3.3.StockCapTotal'!N41/'6.4.IPMC'!L$22</f>
        <v>293835.6807775264</v>
      </c>
    </row>
    <row r="42" spans="2:14" x14ac:dyDescent="0.2">
      <c r="B42" s="169" t="s">
        <v>512</v>
      </c>
      <c r="C42" s="184">
        <f>+'2.2.3.3.StockCapTotal'!C42/'6.4.IPMC'!D$22</f>
        <v>0</v>
      </c>
      <c r="D42" s="184">
        <f>+'2.2.3.3.StockCapTotal'!D42/'6.4.IPMC'!E$22</f>
        <v>0</v>
      </c>
      <c r="E42" s="184">
        <f>+'2.2.3.3.StockCapTotal'!E42/'6.4.IPMC'!F$22</f>
        <v>2739.4812675250728</v>
      </c>
      <c r="F42" s="184">
        <f>+'2.2.3.3.StockCapTotal'!F42/'6.4.IPMC'!G$22</f>
        <v>2730.9042838548748</v>
      </c>
      <c r="G42" s="184">
        <f>+'2.2.3.3.StockCapTotal'!G42/'6.4.IPMC'!H$22</f>
        <v>2848.7301687609256</v>
      </c>
      <c r="H42" s="184">
        <f>+'2.2.3.3.StockCapTotal'!H42/'6.4.IPMC'!H$22</f>
        <v>2848.7301687609256</v>
      </c>
      <c r="I42" s="170">
        <f>+'2.2.3.3.StockCapTotal'!I42/'6.4.IPMC'!H$22</f>
        <v>2848.7301687609256</v>
      </c>
      <c r="J42" s="170">
        <f>+'2.2.3.3.StockCapTotal'!J42/'6.4.IPMC'!I$22</f>
        <v>2822.0291322564995</v>
      </c>
      <c r="K42" s="184">
        <f>+'2.2.3.3.StockCapTotal'!K42/'6.4.IPMC'!I$22</f>
        <v>2822.0291322564995</v>
      </c>
      <c r="L42" s="184">
        <f>+'2.2.3.3.StockCapTotal'!L42/'6.4.IPMC'!J$22</f>
        <v>2571.7258050522946</v>
      </c>
      <c r="M42" s="184">
        <f>+'2.2.3.3.StockCapTotal'!M42/'6.4.IPMC'!K$22</f>
        <v>2398.3676988986758</v>
      </c>
      <c r="N42" s="184">
        <f>+'2.2.3.3.StockCapTotal'!N42/'6.4.IPMC'!L$22</f>
        <v>2321.9480100993615</v>
      </c>
    </row>
    <row r="43" spans="2:14" x14ac:dyDescent="0.2">
      <c r="B43" s="169" t="s">
        <v>287</v>
      </c>
      <c r="C43" s="184">
        <f>+'2.2.3.3.StockCapTotal'!C43/'6.4.IPMC'!D$22</f>
        <v>0</v>
      </c>
      <c r="D43" s="184">
        <f>+'2.2.3.3.StockCapTotal'!D43/'6.4.IPMC'!E$22</f>
        <v>5009.4209387088067</v>
      </c>
      <c r="E43" s="184">
        <f>+'2.2.3.3.StockCapTotal'!E43/'6.4.IPMC'!F$22</f>
        <v>4380.8912806158351</v>
      </c>
      <c r="F43" s="184">
        <f>+'2.2.3.3.StockCapTotal'!F43/'6.4.IPMC'!G$22</f>
        <v>3767.5689758704448</v>
      </c>
      <c r="G43" s="184">
        <f>+'2.2.3.3.StockCapTotal'!G43/'6.4.IPMC'!H$22</f>
        <v>3258.9493027294852</v>
      </c>
      <c r="H43" s="184">
        <f>+'2.2.3.3.StockCapTotal'!H43/'6.4.IPMC'!H$22</f>
        <v>3258.9493027294852</v>
      </c>
      <c r="I43" s="170">
        <f>+'2.2.3.3.StockCapTotal'!I43/'6.4.IPMC'!H$22</f>
        <v>3258.9493027294852</v>
      </c>
      <c r="J43" s="170">
        <f>+'2.2.3.3.StockCapTotal'!J43/'6.4.IPMC'!I$22</f>
        <v>2513.10439668761</v>
      </c>
      <c r="K43" s="184">
        <f>+'2.2.3.3.StockCapTotal'!K43/'6.4.IPMC'!I$22</f>
        <v>2513.10439668761</v>
      </c>
      <c r="L43" s="184">
        <f>+'2.2.3.3.StockCapTotal'!L43/'6.4.IPMC'!J$22</f>
        <v>1586.9699283961927</v>
      </c>
      <c r="M43" s="184">
        <f>+'2.2.3.3.StockCapTotal'!M43/'6.4.IPMC'!K$22</f>
        <v>770.35547893413764</v>
      </c>
      <c r="N43" s="184">
        <f>+'2.2.3.3.StockCapTotal'!N43/'6.4.IPMC'!L$22</f>
        <v>6.5935615394855209E-4</v>
      </c>
    </row>
    <row r="44" spans="2:14" x14ac:dyDescent="0.2">
      <c r="B44" s="169" t="s">
        <v>288</v>
      </c>
      <c r="C44" s="184">
        <f>+'2.2.3.3.StockCapTotal'!C44/'6.4.IPMC'!D$22</f>
        <v>0</v>
      </c>
      <c r="D44" s="184">
        <f>+'2.2.3.3.StockCapTotal'!D44/'6.4.IPMC'!E$22</f>
        <v>2445.6652106705183</v>
      </c>
      <c r="E44" s="184">
        <f>+'2.2.3.3.StockCapTotal'!E44/'6.4.IPMC'!F$22</f>
        <v>2412.0986069632304</v>
      </c>
      <c r="F44" s="184">
        <f>+'2.2.3.3.StockCapTotal'!F44/'6.4.IPMC'!G$22</f>
        <v>2403.4498329681628</v>
      </c>
      <c r="G44" s="184">
        <f>+'2.2.3.3.StockCapTotal'!G44/'6.4.IPMC'!H$22</f>
        <v>2505.9198796899086</v>
      </c>
      <c r="H44" s="184">
        <f>+'2.2.3.3.StockCapTotal'!H44/'6.4.IPMC'!H$22</f>
        <v>2505.9198796899086</v>
      </c>
      <c r="I44" s="170">
        <f>+'2.2.3.3.StockCapTotal'!I44/'6.4.IPMC'!H$22</f>
        <v>2505.9198796899086</v>
      </c>
      <c r="J44" s="170">
        <f>+'2.2.3.3.StockCapTotal'!J44/'6.4.IPMC'!I$22</f>
        <v>2481.1235826244442</v>
      </c>
      <c r="K44" s="184">
        <f>+'2.2.3.3.StockCapTotal'!K44/'6.4.IPMC'!I$22</f>
        <v>2481.1235826244442</v>
      </c>
      <c r="L44" s="184">
        <f>+'2.2.3.3.StockCapTotal'!L44/'6.4.IPMC'!J$22</f>
        <v>2259.7709555405982</v>
      </c>
      <c r="M44" s="184">
        <f>+'2.2.3.3.StockCapTotal'!M44/'6.4.IPMC'!K$22</f>
        <v>2106.1434384298659</v>
      </c>
      <c r="N44" s="184">
        <f>+'2.2.3.3.StockCapTotal'!N44/'6.4.IPMC'!L$22</f>
        <v>2037.6707359863485</v>
      </c>
    </row>
    <row r="45" spans="2:14" x14ac:dyDescent="0.2">
      <c r="B45" s="169" t="s">
        <v>289</v>
      </c>
      <c r="C45" s="184">
        <f>+'2.2.3.3.StockCapTotal'!C45/'6.4.IPMC'!D$22</f>
        <v>0</v>
      </c>
      <c r="D45" s="184">
        <f>+'2.2.3.3.StockCapTotal'!D45/'6.4.IPMC'!E$22</f>
        <v>0</v>
      </c>
      <c r="E45" s="184">
        <f>+'2.2.3.3.StockCapTotal'!E45/'6.4.IPMC'!F$22</f>
        <v>256104.94655042145</v>
      </c>
      <c r="F45" s="184">
        <f>+'2.2.3.3.StockCapTotal'!F45/'6.4.IPMC'!G$22</f>
        <v>254851.92327475274</v>
      </c>
      <c r="G45" s="184">
        <f>+'2.2.3.3.StockCapTotal'!G45/'6.4.IPMC'!H$22</f>
        <v>265342.5627286121</v>
      </c>
      <c r="H45" s="184">
        <f>+'2.2.3.3.StockCapTotal'!H45/'6.4.IPMC'!H$22</f>
        <v>265342.5627286121</v>
      </c>
      <c r="I45" s="170">
        <f>+'2.2.3.3.StockCapTotal'!I45/'6.4.IPMC'!H$22</f>
        <v>265342.5627286121</v>
      </c>
      <c r="J45" s="170">
        <f>+'2.2.3.3.StockCapTotal'!J45/'6.4.IPMC'!I$22</f>
        <v>262317.27150625235</v>
      </c>
      <c r="K45" s="184">
        <f>+'2.2.3.3.StockCapTotal'!K45/'6.4.IPMC'!I$22</f>
        <v>262317.27150625235</v>
      </c>
      <c r="L45" s="184">
        <f>+'2.2.3.3.StockCapTotal'!L45/'6.4.IPMC'!J$22</f>
        <v>238521.55472145791</v>
      </c>
      <c r="M45" s="184">
        <f>+'2.2.3.3.StockCapTotal'!M45/'6.4.IPMC'!K$22</f>
        <v>221909.00969762652</v>
      </c>
      <c r="N45" s="184">
        <f>+'2.2.3.3.StockCapTotal'!N45/'6.4.IPMC'!L$22</f>
        <v>214277.07300949944</v>
      </c>
    </row>
    <row r="46" spans="2:14" x14ac:dyDescent="0.2">
      <c r="B46" s="169" t="s">
        <v>290</v>
      </c>
      <c r="C46" s="184">
        <f>+'2.2.3.3.StockCapTotal'!C46/'6.4.IPMC'!D$22</f>
        <v>0</v>
      </c>
      <c r="D46" s="184">
        <f>+'2.2.3.3.StockCapTotal'!D46/'6.4.IPMC'!E$22</f>
        <v>0</v>
      </c>
      <c r="E46" s="184">
        <f>+'2.2.3.3.StockCapTotal'!E46/'6.4.IPMC'!F$22</f>
        <v>134925.50976367592</v>
      </c>
      <c r="F46" s="184">
        <f>+'2.2.3.3.StockCapTotal'!F46/'6.4.IPMC'!G$22</f>
        <v>142149.90680435157</v>
      </c>
      <c r="G46" s="184">
        <f>+'2.2.3.3.StockCapTotal'!G46/'6.4.IPMC'!H$22</f>
        <v>128669.99567691085</v>
      </c>
      <c r="H46" s="184">
        <f>+'2.2.3.3.StockCapTotal'!H46/'6.4.IPMC'!H$22</f>
        <v>128669.99567691085</v>
      </c>
      <c r="I46" s="170">
        <f>+'2.2.3.3.StockCapTotal'!I46/'6.4.IPMC'!H$22</f>
        <v>128669.99567691085</v>
      </c>
      <c r="J46" s="170">
        <f>+'2.2.3.3.StockCapTotal'!J46/'6.4.IPMC'!I$22</f>
        <v>111417.98641133436</v>
      </c>
      <c r="K46" s="184">
        <f>+'2.2.3.3.StockCapTotal'!K46/'6.4.IPMC'!I$22</f>
        <v>111417.98641133436</v>
      </c>
      <c r="L46" s="184">
        <f>+'2.2.3.3.StockCapTotal'!L46/'6.4.IPMC'!J$22</f>
        <v>112171.38699194568</v>
      </c>
      <c r="M46" s="184">
        <f>+'2.2.3.3.StockCapTotal'!M46/'6.4.IPMC'!K$22</f>
        <v>80205.239085176319</v>
      </c>
      <c r="N46" s="184">
        <f>+'2.2.3.3.StockCapTotal'!N46/'6.4.IPMC'!L$22</f>
        <v>52000.953587208794</v>
      </c>
    </row>
    <row r="47" spans="2:14" x14ac:dyDescent="0.2">
      <c r="B47" s="169" t="s">
        <v>291</v>
      </c>
      <c r="C47" s="184">
        <f>+'2.2.3.3.StockCapTotal'!C47/'6.4.IPMC'!D$22</f>
        <v>0</v>
      </c>
      <c r="D47" s="184">
        <f>+'2.2.3.3.StockCapTotal'!D47/'6.4.IPMC'!E$22</f>
        <v>0</v>
      </c>
      <c r="E47" s="184">
        <f>+'2.2.3.3.StockCapTotal'!E47/'6.4.IPMC'!F$22</f>
        <v>0</v>
      </c>
      <c r="F47" s="184">
        <f>+'2.2.3.3.StockCapTotal'!F47/'6.4.IPMC'!G$22</f>
        <v>0</v>
      </c>
      <c r="G47" s="184">
        <f>+'2.2.3.3.StockCapTotal'!G47/'6.4.IPMC'!H$22</f>
        <v>0</v>
      </c>
      <c r="H47" s="184">
        <f>+'2.2.3.3.StockCapTotal'!H47/'6.4.IPMC'!H$22</f>
        <v>0</v>
      </c>
      <c r="I47" s="170">
        <f>+'2.2.3.3.StockCapTotal'!I47/'6.4.IPMC'!H$22</f>
        <v>0</v>
      </c>
      <c r="J47" s="170">
        <f>+'2.2.3.3.StockCapTotal'!J47/'6.4.IPMC'!I$22</f>
        <v>9485.7636386355498</v>
      </c>
      <c r="K47" s="184">
        <f>+'2.2.3.3.StockCapTotal'!K47/'6.4.IPMC'!I$22</f>
        <v>9485.7636386355498</v>
      </c>
      <c r="L47" s="184">
        <f>+'2.2.3.3.StockCapTotal'!L47/'6.4.IPMC'!J$22</f>
        <v>7701.4921019657068</v>
      </c>
      <c r="M47" s="184">
        <f>+'2.2.3.3.StockCapTotal'!M47/'6.4.IPMC'!K$22</f>
        <v>6230.8302293285697</v>
      </c>
      <c r="N47" s="184">
        <f>+'2.2.3.3.StockCapTotal'!N47/'6.4.IPMC'!L$22</f>
        <v>5032.2866780788463</v>
      </c>
    </row>
    <row r="48" spans="2:14" x14ac:dyDescent="0.2">
      <c r="B48" s="173" t="s">
        <v>292</v>
      </c>
      <c r="C48" s="184"/>
      <c r="D48" s="184"/>
      <c r="E48" s="184"/>
      <c r="F48" s="184"/>
      <c r="G48" s="184"/>
      <c r="H48" s="184"/>
      <c r="I48" s="170"/>
      <c r="J48" s="170"/>
      <c r="K48" s="184"/>
      <c r="L48" s="184"/>
      <c r="M48" s="184"/>
      <c r="N48" s="184"/>
    </row>
    <row r="49" spans="2:14" x14ac:dyDescent="0.2">
      <c r="B49" s="189" t="s">
        <v>293</v>
      </c>
      <c r="C49" s="184">
        <f>+'2.2.3.3.StockCapTotal'!C49/'6.3.IPME'!D$22</f>
        <v>610329.86011924851</v>
      </c>
      <c r="D49" s="184">
        <f>+'2.2.3.3.StockCapTotal'!D49/'6.3.IPME'!E$22</f>
        <v>530691.84796689358</v>
      </c>
      <c r="E49" s="184">
        <f>+'2.2.3.3.StockCapTotal'!E49/'6.3.IPME'!F$22</f>
        <v>496229.99281481642</v>
      </c>
      <c r="F49" s="184">
        <f>+'2.2.3.3.StockCapTotal'!F49/'6.3.IPME'!G$22</f>
        <v>303584.41057260579</v>
      </c>
      <c r="G49" s="184">
        <f>+'2.2.3.3.StockCapTotal'!G49/'6.3.IPME'!H$22</f>
        <v>168569.67594168588</v>
      </c>
      <c r="H49" s="184">
        <f>+'2.2.3.3.StockCapTotal'!H49/'6.3.IPME'!H$22</f>
        <v>168569.67594168588</v>
      </c>
      <c r="I49" s="170">
        <f>+'2.2.3.3.StockCapTotal'!I49/'6.3.IPME'!H$22</f>
        <v>168569.67594168588</v>
      </c>
      <c r="J49" s="170">
        <f>+'2.2.3.3.StockCapTotal'!J49/'6.3.IPME'!I$22</f>
        <v>23309.995384033278</v>
      </c>
      <c r="K49" s="184">
        <f>+'2.2.3.3.StockCapTotal'!K49/'6.3.IPME'!I$22</f>
        <v>23309.995384033278</v>
      </c>
      <c r="L49" s="184">
        <f>+'2.2.3.3.StockCapTotal'!L49/'6.3.IPME'!J$22</f>
        <v>0</v>
      </c>
      <c r="M49" s="184">
        <f>+'2.2.3.3.StockCapTotal'!M49/'6.3.IPME'!K$22</f>
        <v>0</v>
      </c>
      <c r="N49" s="184">
        <f>+'2.2.3.3.StockCapTotal'!N49/'6.3.IPME'!L$22</f>
        <v>0</v>
      </c>
    </row>
    <row r="50" spans="2:14" x14ac:dyDescent="0.2">
      <c r="B50" s="169" t="s">
        <v>479</v>
      </c>
      <c r="C50" s="184">
        <f>+'2.2.3.3.StockCapTotal'!C50/'6.3.IPME'!D$22</f>
        <v>500129.35601626721</v>
      </c>
      <c r="D50" s="184">
        <f>+'2.2.3.3.StockCapTotal'!D50/'6.3.IPME'!E$22</f>
        <v>392570.63059396128</v>
      </c>
      <c r="E50" s="184">
        <f>+'2.2.3.3.StockCapTotal'!E50/'6.3.IPME'!F$22</f>
        <v>295479.15812118578</v>
      </c>
      <c r="F50" s="184">
        <f>+'2.2.3.3.StockCapTotal'!F50/'6.3.IPME'!G$22</f>
        <v>198373.2952982382</v>
      </c>
      <c r="G50" s="184">
        <f>+'2.2.3.3.StockCapTotal'!G50/'6.3.IPME'!H$22</f>
        <v>103157.80831431344</v>
      </c>
      <c r="H50" s="184">
        <f>+'2.2.3.3.StockCapTotal'!H50/'6.3.IPME'!H$22</f>
        <v>103157.80831431344</v>
      </c>
      <c r="I50" s="170">
        <f>+'2.2.3.3.StockCapTotal'!I50/'6.3.IPME'!H$22</f>
        <v>103157.80831431344</v>
      </c>
      <c r="J50" s="170">
        <f>+'2.2.3.3.StockCapTotal'!J50/'6.3.IPME'!I$22</f>
        <v>1062.2856518458816</v>
      </c>
      <c r="K50" s="184">
        <f>+'2.2.3.3.StockCapTotal'!K50/'6.3.IPME'!I$22</f>
        <v>1062.2856518458816</v>
      </c>
      <c r="L50" s="184">
        <f>+'2.2.3.3.StockCapTotal'!L50/'6.3.IPME'!J$22</f>
        <v>0</v>
      </c>
      <c r="M50" s="184">
        <f>+'2.2.3.3.StockCapTotal'!M50/'6.3.IPME'!K$22</f>
        <v>0</v>
      </c>
      <c r="N50" s="184">
        <f>+'2.2.3.3.StockCapTotal'!N50/'6.3.IPME'!L$22</f>
        <v>0</v>
      </c>
    </row>
    <row r="51" spans="2:14" x14ac:dyDescent="0.2">
      <c r="B51" s="169" t="s">
        <v>294</v>
      </c>
      <c r="C51" s="184">
        <f>+'2.2.3.3.StockCapTotal'!C51/'6.3.IPME'!D$22</f>
        <v>6772.7108583095596</v>
      </c>
      <c r="D51" s="184">
        <f>+'2.2.3.3.StockCapTotal'!D51/'6.3.IPME'!E$22</f>
        <v>5316.1593905530981</v>
      </c>
      <c r="E51" s="184">
        <f>+'2.2.3.3.StockCapTotal'!E51/'6.3.IPME'!F$22</f>
        <v>4001.3464331771588</v>
      </c>
      <c r="F51" s="184">
        <f>+'2.2.3.3.StockCapTotal'!F51/'6.3.IPME'!G$22</f>
        <v>2686.3483761745501</v>
      </c>
      <c r="G51" s="184">
        <f>+'2.2.3.3.StockCapTotal'!G51/'6.3.IPME'!H$22</f>
        <v>1396.9495064722669</v>
      </c>
      <c r="H51" s="184">
        <f>+'2.2.3.3.StockCapTotal'!H51/'6.3.IPME'!H$22</f>
        <v>1396.9495064722669</v>
      </c>
      <c r="I51" s="170">
        <f>+'2.2.3.3.StockCapTotal'!I51/'6.3.IPME'!H$22</f>
        <v>1396.9495064722669</v>
      </c>
      <c r="J51" s="170">
        <f>+'2.2.3.3.StockCapTotal'!J51/'6.3.IPME'!I$22</f>
        <v>14.381939295436977</v>
      </c>
      <c r="K51" s="184">
        <f>+'2.2.3.3.StockCapTotal'!K51/'6.3.IPME'!I$22</f>
        <v>14.381939295436977</v>
      </c>
      <c r="L51" s="184">
        <f>+'2.2.3.3.StockCapTotal'!L51/'6.3.IPME'!J$22</f>
        <v>4.8775976580218018E-2</v>
      </c>
      <c r="M51" s="184">
        <f>+'2.2.3.3.StockCapTotal'!M51/'6.3.IPME'!K$22</f>
        <v>4.8907958554431363E-2</v>
      </c>
      <c r="N51" s="184">
        <f>+'2.2.3.3.StockCapTotal'!N51/'6.3.IPME'!L$22</f>
        <v>4.8897788019623571E-2</v>
      </c>
    </row>
    <row r="52" spans="2:14" x14ac:dyDescent="0.2">
      <c r="B52" s="169" t="s">
        <v>295</v>
      </c>
      <c r="C52" s="184">
        <f>+'2.2.3.3.StockCapTotal'!C52/'6.3.IPME'!D$22</f>
        <v>0</v>
      </c>
      <c r="D52" s="184">
        <f>+'2.2.3.3.StockCapTotal'!D52/'6.3.IPME'!E$22</f>
        <v>17093.855430543848</v>
      </c>
      <c r="E52" s="184">
        <f>+'2.2.3.3.StockCapTotal'!E52/'6.3.IPME'!F$22</f>
        <v>13712.204756206829</v>
      </c>
      <c r="F52" s="184">
        <f>+'2.2.3.3.StockCapTotal'!F52/'6.3.IPME'!G$22</f>
        <v>10338.943711868498</v>
      </c>
      <c r="G52" s="184">
        <f>+'2.2.3.3.StockCapTotal'!G52/'6.3.IPME'!H$22</f>
        <v>7132.1645732833167</v>
      </c>
      <c r="H52" s="184">
        <f>+'2.2.3.3.StockCapTotal'!H52/'6.3.IPME'!H$22</f>
        <v>7132.1645732833167</v>
      </c>
      <c r="I52" s="170">
        <f>+'2.2.3.3.StockCapTotal'!I52/'6.3.IPME'!H$22</f>
        <v>7132.1645732833167</v>
      </c>
      <c r="J52" s="170">
        <f>+'2.2.3.3.StockCapTotal'!J52/'6.3.IPME'!I$22</f>
        <v>3613.4154881341933</v>
      </c>
      <c r="K52" s="184">
        <f>+'2.2.3.3.StockCapTotal'!K52/'6.3.IPME'!I$22</f>
        <v>3613.4154881341933</v>
      </c>
      <c r="L52" s="184">
        <f>+'2.2.3.3.StockCapTotal'!L52/'6.3.IPME'!J$22</f>
        <v>-2.1084806223932597E-4</v>
      </c>
      <c r="M52" s="184">
        <f>+'2.2.3.3.StockCapTotal'!M52/'6.3.IPME'!K$22</f>
        <v>-2.1141859194399808E-4</v>
      </c>
      <c r="N52" s="184">
        <f>+'2.2.3.3.StockCapTotal'!N52/'6.3.IPME'!L$22</f>
        <v>-2.1137462690820564E-4</v>
      </c>
    </row>
    <row r="53" spans="2:14" x14ac:dyDescent="0.2">
      <c r="B53" s="169" t="s">
        <v>296</v>
      </c>
      <c r="C53" s="184">
        <f>+'2.2.3.3.StockCapTotal'!C53/'6.3.IPME'!D$22</f>
        <v>0</v>
      </c>
      <c r="D53" s="184">
        <f>+'2.2.3.3.StockCapTotal'!D53/'6.3.IPME'!E$22</f>
        <v>0</v>
      </c>
      <c r="E53" s="184">
        <f>+'2.2.3.3.StockCapTotal'!E53/'6.3.IPME'!F$22</f>
        <v>0</v>
      </c>
      <c r="F53" s="184">
        <f>+'2.2.3.3.StockCapTotal'!F53/'6.3.IPME'!G$22</f>
        <v>0</v>
      </c>
      <c r="G53" s="184">
        <f>+'2.2.3.3.StockCapTotal'!G53/'6.3.IPME'!H$22</f>
        <v>0</v>
      </c>
      <c r="H53" s="184">
        <f>+'2.2.3.3.StockCapTotal'!H53/'6.3.IPME'!H$22</f>
        <v>0</v>
      </c>
      <c r="I53" s="170">
        <f>+'2.2.3.3.StockCapTotal'!I53/'6.3.IPME'!H$22</f>
        <v>0</v>
      </c>
      <c r="J53" s="170">
        <f>+'2.2.3.3.StockCapTotal'!J53/'6.3.IPME'!I$22</f>
        <v>58553.88364315332</v>
      </c>
      <c r="K53" s="184">
        <f>+'2.2.3.3.StockCapTotal'!K53/'6.3.IPME'!I$22</f>
        <v>58553.88364315332</v>
      </c>
      <c r="L53" s="184">
        <f>+'2.2.3.3.StockCapTotal'!L53/'6.3.IPME'!J$22</f>
        <v>46343.989811565072</v>
      </c>
      <c r="M53" s="184">
        <f>+'2.2.3.3.StockCapTotal'!M53/'6.3.IPME'!K$22</f>
        <v>34852.043339767857</v>
      </c>
      <c r="N53" s="184">
        <f>+'2.2.3.3.StockCapTotal'!N53/'6.3.IPME'!L$22</f>
        <v>23229.863845602315</v>
      </c>
    </row>
    <row r="54" spans="2:14" x14ac:dyDescent="0.2">
      <c r="B54" s="173" t="s">
        <v>297</v>
      </c>
      <c r="C54" s="184"/>
      <c r="D54" s="184"/>
      <c r="E54" s="184"/>
      <c r="F54" s="184"/>
      <c r="G54" s="184"/>
      <c r="H54" s="184"/>
      <c r="I54" s="170"/>
      <c r="J54" s="170"/>
      <c r="K54" s="184"/>
      <c r="L54" s="184"/>
      <c r="M54" s="184"/>
      <c r="N54" s="184"/>
    </row>
    <row r="55" spans="2:14" x14ac:dyDescent="0.2">
      <c r="B55" s="169" t="s">
        <v>492</v>
      </c>
      <c r="C55" s="184">
        <f>+'2.2.3.3.StockCapTotal'!C55/'6.3.IPME'!D$22</f>
        <v>735.64763337326644</v>
      </c>
      <c r="D55" s="184">
        <f>+'2.2.3.3.StockCapTotal'!D55/'6.3.IPME'!E$22</f>
        <v>475.21081815839744</v>
      </c>
      <c r="E55" s="184">
        <f>+'2.2.3.3.StockCapTotal'!E55/'6.3.IPME'!F$22</f>
        <v>238.2792046129679</v>
      </c>
      <c r="F55" s="184">
        <f>+'2.2.3.3.StockCapTotal'!F55/'6.3.IPME'!G$22</f>
        <v>5.7924147649846901E-2</v>
      </c>
      <c r="G55" s="184">
        <f>+'2.2.3.3.StockCapTotal'!G55/'6.3.IPME'!H$22</f>
        <v>5.9937151615300083E-2</v>
      </c>
      <c r="H55" s="184">
        <f>+'2.2.3.3.StockCapTotal'!H55/'6.3.IPME'!H$22</f>
        <v>5.9937151615300083E-2</v>
      </c>
      <c r="I55" s="170">
        <f>+'2.2.3.3.StockCapTotal'!I55/'6.3.IPME'!H$22</f>
        <v>5.9937151615300083E-2</v>
      </c>
      <c r="J55" s="170">
        <f>+'2.2.3.3.StockCapTotal'!J55/'6.3.IPME'!I$22</f>
        <v>6.073270915803871E-2</v>
      </c>
      <c r="K55" s="184">
        <f>+'2.2.3.3.StockCapTotal'!K55/'6.3.IPME'!I$22</f>
        <v>6.073270915803871E-2</v>
      </c>
      <c r="L55" s="184">
        <f>+'2.2.3.3.StockCapTotal'!L55/'6.3.IPME'!J$22</f>
        <v>6.0085597216786822E-2</v>
      </c>
      <c r="M55" s="184">
        <f>+'2.2.3.3.StockCapTotal'!M55/'6.3.IPME'!K$22</f>
        <v>6.0248181675335126E-2</v>
      </c>
      <c r="N55" s="184">
        <f>+'2.2.3.3.StockCapTotal'!N55/'6.3.IPME'!L$22</f>
        <v>6.0235652912186015E-2</v>
      </c>
    </row>
    <row r="56" spans="2:14" x14ac:dyDescent="0.2">
      <c r="B56" s="169" t="s">
        <v>348</v>
      </c>
      <c r="C56" s="184">
        <f>+'2.2.3.3.StockCapTotal'!C56/'6.3.IPME'!D$22</f>
        <v>0</v>
      </c>
      <c r="D56" s="184">
        <f>+'2.2.3.3.StockCapTotal'!D56/'6.3.IPME'!E$22</f>
        <v>0</v>
      </c>
      <c r="E56" s="184">
        <f>+'2.2.3.3.StockCapTotal'!E56/'6.3.IPME'!F$22</f>
        <v>0</v>
      </c>
      <c r="F56" s="184">
        <f>+'2.2.3.3.StockCapTotal'!F56/'6.3.IPME'!G$22</f>
        <v>0</v>
      </c>
      <c r="G56" s="184">
        <f>+'2.2.3.3.StockCapTotal'!G56/'6.3.IPME'!H$22</f>
        <v>0</v>
      </c>
      <c r="H56" s="184">
        <f>+'2.2.3.3.StockCapTotal'!H56/'6.3.IPME'!H$22</f>
        <v>0</v>
      </c>
      <c r="I56" s="170">
        <f>+'2.2.3.3.StockCapTotal'!I56/'6.3.IPME'!H$22</f>
        <v>0</v>
      </c>
      <c r="J56" s="170">
        <f>+'2.2.3.3.StockCapTotal'!J56/'6.3.IPME'!I$22</f>
        <v>0</v>
      </c>
      <c r="K56" s="184">
        <f>+'2.2.3.3.StockCapTotal'!K56/'6.3.IPME'!I$22</f>
        <v>0</v>
      </c>
      <c r="L56" s="184">
        <f>+'2.2.3.3.StockCapTotal'!L56/'6.3.IPME'!J$22</f>
        <v>0</v>
      </c>
      <c r="M56" s="184">
        <f>+'2.2.3.3.StockCapTotal'!M56/'6.3.IPME'!K$22</f>
        <v>590.46534529514406</v>
      </c>
      <c r="N56" s="184">
        <f>+'2.2.3.3.StockCapTotal'!N56/'6.3.IPME'!L$22</f>
        <v>393.56170434637471</v>
      </c>
    </row>
    <row r="57" spans="2:14" x14ac:dyDescent="0.2">
      <c r="B57" s="169" t="s">
        <v>513</v>
      </c>
      <c r="C57" s="184">
        <f>+'2.2.3.3.StockCapTotal'!C57/'6.3.IPME'!D$22</f>
        <v>0</v>
      </c>
      <c r="D57" s="184">
        <f>+'2.2.3.3.StockCapTotal'!D57/'6.3.IPME'!E$22</f>
        <v>644.43741188138961</v>
      </c>
      <c r="E57" s="184">
        <f>+'2.2.3.3.StockCapTotal'!E57/'6.3.IPME'!F$22</f>
        <v>516.94940510432605</v>
      </c>
      <c r="F57" s="184">
        <f>+'2.2.3.3.StockCapTotal'!F57/'6.3.IPME'!G$22</f>
        <v>389.77764134592985</v>
      </c>
      <c r="G57" s="184">
        <f>+'2.2.3.3.StockCapTotal'!G57/'6.3.IPME'!H$22</f>
        <v>268.8822368963169</v>
      </c>
      <c r="H57" s="184">
        <f>+'2.2.3.3.StockCapTotal'!H57/'6.3.IPME'!H$22</f>
        <v>268.8822368963169</v>
      </c>
      <c r="I57" s="170">
        <f>+'2.2.3.3.StockCapTotal'!I57/'6.3.IPME'!H$22</f>
        <v>268.8822368963169</v>
      </c>
      <c r="J57" s="170">
        <f>+'2.2.3.3.StockCapTotal'!J57/'6.3.IPME'!I$22</f>
        <v>136.2255817226586</v>
      </c>
      <c r="K57" s="184">
        <f>+'2.2.3.3.StockCapTotal'!K57/'6.3.IPME'!I$22</f>
        <v>136.2255817226586</v>
      </c>
      <c r="L57" s="184">
        <f>+'2.2.3.3.StockCapTotal'!L57/'6.3.IPME'!J$22</f>
        <v>0</v>
      </c>
      <c r="M57" s="184">
        <f>+'2.2.3.3.StockCapTotal'!M57/'6.3.IPME'!K$22</f>
        <v>0</v>
      </c>
      <c r="N57" s="184">
        <f>+'2.2.3.3.StockCapTotal'!N57/'6.3.IPME'!L$22</f>
        <v>0</v>
      </c>
    </row>
    <row r="58" spans="2:14" x14ac:dyDescent="0.2">
      <c r="B58" s="169" t="s">
        <v>349</v>
      </c>
      <c r="C58" s="184">
        <f>+'2.2.3.3.StockCapTotal'!C58/'6.3.IPME'!D$22</f>
        <v>0</v>
      </c>
      <c r="D58" s="184">
        <f>+'2.2.3.3.StockCapTotal'!D58/'6.3.IPME'!E$22</f>
        <v>0</v>
      </c>
      <c r="E58" s="184">
        <f>+'2.2.3.3.StockCapTotal'!E58/'6.3.IPME'!F$22</f>
        <v>0</v>
      </c>
      <c r="F58" s="184">
        <f>+'2.2.3.3.StockCapTotal'!F58/'6.3.IPME'!G$22</f>
        <v>0</v>
      </c>
      <c r="G58" s="184">
        <f>+'2.2.3.3.StockCapTotal'!G58/'6.3.IPME'!H$22</f>
        <v>0</v>
      </c>
      <c r="H58" s="184">
        <f>+'2.2.3.3.StockCapTotal'!H58/'6.3.IPME'!H$22</f>
        <v>0</v>
      </c>
      <c r="I58" s="170">
        <f>+'2.2.3.3.StockCapTotal'!I58/'6.3.IPME'!H$22</f>
        <v>0</v>
      </c>
      <c r="J58" s="170">
        <f>+'2.2.3.3.StockCapTotal'!J58/'6.3.IPME'!I$22</f>
        <v>5126.7743784563245</v>
      </c>
      <c r="K58" s="184">
        <f>+'2.2.3.3.StockCapTotal'!K58/'6.3.IPME'!I$22</f>
        <v>5126.7743784563245</v>
      </c>
      <c r="L58" s="184">
        <f>+'2.2.3.3.StockCapTotal'!L58/'6.3.IPME'!J$22</f>
        <v>4057.7185453548409</v>
      </c>
      <c r="M58" s="184">
        <f>+'2.2.3.3.StockCapTotal'!M58/'6.3.IPME'!K$22</f>
        <v>3051.5236857745817</v>
      </c>
      <c r="N58" s="184">
        <f>+'2.2.3.3.StockCapTotal'!N58/'6.3.IPME'!L$22</f>
        <v>2033.9260757572049</v>
      </c>
    </row>
    <row r="59" spans="2:14" x14ac:dyDescent="0.2">
      <c r="B59" s="169" t="s">
        <v>514</v>
      </c>
      <c r="C59" s="184">
        <f>+'2.2.3.3.StockCapTotal'!C59/'6.3.IPME'!D$22</f>
        <v>0</v>
      </c>
      <c r="D59" s="184">
        <f>+'2.2.3.3.StockCapTotal'!D59/'6.3.IPME'!E$22</f>
        <v>0</v>
      </c>
      <c r="E59" s="184">
        <f>+'2.2.3.3.StockCapTotal'!E59/'6.3.IPME'!F$22</f>
        <v>0</v>
      </c>
      <c r="F59" s="184">
        <f>+'2.2.3.3.StockCapTotal'!F59/'6.3.IPME'!G$22</f>
        <v>0</v>
      </c>
      <c r="G59" s="184">
        <f>+'2.2.3.3.StockCapTotal'!G59/'6.3.IPME'!H$22</f>
        <v>0</v>
      </c>
      <c r="H59" s="184">
        <f>+'2.2.3.3.StockCapTotal'!H59/'6.3.IPME'!H$22</f>
        <v>0</v>
      </c>
      <c r="I59" s="170">
        <f>+'2.2.3.3.StockCapTotal'!I59/'6.3.IPME'!H$22</f>
        <v>0</v>
      </c>
      <c r="J59" s="170">
        <f>+'2.2.3.3.StockCapTotal'!J59/'6.3.IPME'!I$22</f>
        <v>0</v>
      </c>
      <c r="K59" s="184">
        <f>+'2.2.3.3.StockCapTotal'!K59/'6.3.IPME'!I$22</f>
        <v>0</v>
      </c>
      <c r="L59" s="184">
        <f>+'2.2.3.3.StockCapTotal'!L59/'6.3.IPME'!J$22</f>
        <v>3063.8862594287721</v>
      </c>
      <c r="M59" s="184">
        <f>+'2.2.3.3.StockCapTotal'!M59/'6.3.IPME'!K$22</f>
        <v>2457.7414161283305</v>
      </c>
      <c r="N59" s="184">
        <f>+'2.2.3.3.StockCapTotal'!N59/'6.3.IPME'!L$22</f>
        <v>1842.9227418960172</v>
      </c>
    </row>
    <row r="60" spans="2:14" x14ac:dyDescent="0.2">
      <c r="B60" s="189" t="s">
        <v>350</v>
      </c>
      <c r="C60" s="184">
        <f>+'2.2.3.3.StockCapTotal'!C60/'6.3.IPME'!D$22</f>
        <v>435113.04872485186</v>
      </c>
      <c r="D60" s="184">
        <f>+'2.2.3.3.StockCapTotal'!D60/'6.3.IPME'!E$22</f>
        <v>510181.51114471129</v>
      </c>
      <c r="E60" s="184">
        <f>+'2.2.3.3.StockCapTotal'!E60/'6.3.IPME'!F$22</f>
        <v>492045.55082609312</v>
      </c>
      <c r="F60" s="184">
        <f>+'2.2.3.3.StockCapTotal'!F60/'6.3.IPME'!G$22</f>
        <v>403396.26124587952</v>
      </c>
      <c r="G60" s="184">
        <f>+'2.2.3.3.StockCapTotal'!G60/'6.3.IPME'!H$22</f>
        <v>314905.30613976222</v>
      </c>
      <c r="H60" s="184">
        <f>+'2.2.3.3.StockCapTotal'!H60/'6.3.IPME'!H$22</f>
        <v>314905.30613976222</v>
      </c>
      <c r="I60" s="170">
        <f>+'2.2.3.3.StockCapTotal'!I60/'6.3.IPME'!H$22</f>
        <v>314905.30613976222</v>
      </c>
      <c r="J60" s="170">
        <f>+'2.2.3.3.StockCapTotal'!J60/'6.3.IPME'!I$22</f>
        <v>246489.12522606956</v>
      </c>
      <c r="K60" s="184">
        <f>+'2.2.3.3.StockCapTotal'!K60/'6.3.IPME'!I$22</f>
        <v>246489.12522606956</v>
      </c>
      <c r="L60" s="184">
        <f>+'2.2.3.3.StockCapTotal'!L60/'6.3.IPME'!J$22</f>
        <v>147550.19521157228</v>
      </c>
      <c r="M60" s="184">
        <f>+'2.2.3.3.StockCapTotal'!M60/'6.3.IPME'!K$22</f>
        <v>51376.269721717035</v>
      </c>
      <c r="N60" s="184">
        <f>+'2.2.3.3.StockCapTotal'!N60/'6.3.IPME'!L$22</f>
        <v>0</v>
      </c>
    </row>
    <row r="61" spans="2:14" x14ac:dyDescent="0.2">
      <c r="B61" s="173" t="s">
        <v>141</v>
      </c>
      <c r="C61" s="184"/>
      <c r="D61" s="184"/>
      <c r="E61" s="184"/>
      <c r="F61" s="184"/>
      <c r="G61" s="184"/>
      <c r="H61" s="184"/>
      <c r="I61" s="170"/>
      <c r="J61" s="170"/>
      <c r="K61" s="184"/>
      <c r="L61" s="184"/>
      <c r="M61" s="184"/>
      <c r="N61" s="184"/>
    </row>
    <row r="62" spans="2:14" x14ac:dyDescent="0.2">
      <c r="B62" s="169" t="s">
        <v>480</v>
      </c>
      <c r="C62" s="184">
        <f>+'2.2.3.3.StockCapTotal'!C62/'6.3.IPME'!D$22</f>
        <v>708.59135395380542</v>
      </c>
      <c r="D62" s="184">
        <f>+'2.2.3.3.StockCapTotal'!D62/'6.3.IPME'!E$22</f>
        <v>457.75262799835929</v>
      </c>
      <c r="E62" s="184">
        <f>+'2.2.3.3.StockCapTotal'!E62/'6.3.IPME'!F$22</f>
        <v>229.52861689048439</v>
      </c>
      <c r="F62" s="184">
        <f>+'2.2.3.3.StockCapTotal'!F62/'6.3.IPME'!G$22</f>
        <v>6.2353109383786826E-2</v>
      </c>
      <c r="G62" s="184">
        <f>+'2.2.3.3.StockCapTotal'!G62/'6.3.IPME'!H$22</f>
        <v>6.4520030461446054E-2</v>
      </c>
      <c r="H62" s="184">
        <f>+'2.2.3.3.StockCapTotal'!H62/'6.3.IPME'!H$22</f>
        <v>6.4520030461446054E-2</v>
      </c>
      <c r="I62" s="170">
        <f>+'2.2.3.3.StockCapTotal'!I62/'6.3.IPME'!H$22</f>
        <v>6.4520030461446054E-2</v>
      </c>
      <c r="J62" s="170">
        <f>+'2.2.3.3.StockCapTotal'!J62/'6.3.IPME'!I$22</f>
        <v>6.5376417451952065E-2</v>
      </c>
      <c r="K62" s="184">
        <f>+'2.2.3.3.StockCapTotal'!K62/'6.3.IPME'!I$22</f>
        <v>6.5376417451952065E-2</v>
      </c>
      <c r="L62" s="184">
        <f>+'2.2.3.3.StockCapTotal'!L62/'6.3.IPME'!J$22</f>
        <v>6.4679826422242889E-2</v>
      </c>
      <c r="M62" s="184">
        <f>+'2.2.3.3.StockCapTotal'!M62/'6.3.IPME'!K$22</f>
        <v>6.4854842316982478E-2</v>
      </c>
      <c r="N62" s="184">
        <f>+'2.2.3.3.StockCapTotal'!N62/'6.3.IPME'!L$22</f>
        <v>6.4841355586995483E-2</v>
      </c>
    </row>
    <row r="63" spans="2:14" x14ac:dyDescent="0.2">
      <c r="B63" s="169" t="s">
        <v>141</v>
      </c>
      <c r="C63" s="184">
        <f>+'2.2.3.3.StockCapTotal'!C63/'6.3.IPME'!D$22</f>
        <v>569177.67711061519</v>
      </c>
      <c r="D63" s="184">
        <f>+'2.2.3.3.StockCapTotal'!D63/'6.3.IPME'!E$22</f>
        <v>774994.40105821635</v>
      </c>
      <c r="E63" s="184">
        <f>+'2.2.3.3.StockCapTotal'!E63/'6.3.IPME'!F$22</f>
        <v>550131.48802904028</v>
      </c>
      <c r="F63" s="184">
        <f>+'2.2.3.3.StockCapTotal'!F63/'6.3.IPME'!G$22</f>
        <v>359046.70088344841</v>
      </c>
      <c r="G63" s="184">
        <f>+'2.2.3.3.StockCapTotal'!G63/'6.3.IPME'!H$22</f>
        <v>0</v>
      </c>
      <c r="H63" s="184">
        <f>+'2.2.3.3.StockCapTotal'!H63/'6.3.IPME'!H$22</f>
        <v>0</v>
      </c>
      <c r="I63" s="170">
        <f>+'2.2.3.3.StockCapTotal'!I63/'6.3.IPME'!H$22</f>
        <v>0</v>
      </c>
      <c r="J63" s="170">
        <f>+'2.2.3.3.StockCapTotal'!J63/'6.3.IPME'!I$22</f>
        <v>60723.005554732248</v>
      </c>
      <c r="K63" s="184">
        <f>+'2.2.3.3.StockCapTotal'!K63/'6.3.IPME'!I$22</f>
        <v>60723.005554732248</v>
      </c>
      <c r="L63" s="184">
        <f>+'2.2.3.3.StockCapTotal'!L63/'6.3.IPME'!J$22</f>
        <v>40050.66467077368</v>
      </c>
      <c r="M63" s="184">
        <f>+'2.2.3.3.StockCapTotal'!M63/'6.3.IPME'!K$22</f>
        <v>20079.518495894692</v>
      </c>
      <c r="N63" s="184">
        <f>+'2.2.3.3.StockCapTotal'!N63/'6.3.IPME'!L$22</f>
        <v>0</v>
      </c>
    </row>
    <row r="64" spans="2:14" x14ac:dyDescent="0.2">
      <c r="B64" s="169" t="s">
        <v>351</v>
      </c>
      <c r="C64" s="184">
        <f>+'2.2.3.3.StockCapTotal'!C64/'6.3.IPME'!D$22</f>
        <v>0</v>
      </c>
      <c r="D64" s="184">
        <f>+'2.2.3.3.StockCapTotal'!D64/'6.3.IPME'!E$22</f>
        <v>0</v>
      </c>
      <c r="E64" s="184">
        <f>+'2.2.3.3.StockCapTotal'!E64/'6.3.IPME'!F$22</f>
        <v>0</v>
      </c>
      <c r="F64" s="184">
        <f>+'2.2.3.3.StockCapTotal'!F64/'6.3.IPME'!G$22</f>
        <v>0</v>
      </c>
      <c r="G64" s="184">
        <f>+'2.2.3.3.StockCapTotal'!G64/'6.3.IPME'!H$22</f>
        <v>0</v>
      </c>
      <c r="H64" s="184">
        <f>+'2.2.3.3.StockCapTotal'!H64/'6.3.IPME'!H$22</f>
        <v>0</v>
      </c>
      <c r="I64" s="170">
        <f>+'2.2.3.3.StockCapTotal'!I64/'6.3.IPME'!H$22</f>
        <v>0</v>
      </c>
      <c r="J64" s="170">
        <f>+'2.2.3.3.StockCapTotal'!J64/'6.3.IPME'!I$22</f>
        <v>0</v>
      </c>
      <c r="K64" s="184">
        <f>+'2.2.3.3.StockCapTotal'!K64/'6.3.IPME'!I$22</f>
        <v>0</v>
      </c>
      <c r="L64" s="184">
        <f>+'2.2.3.3.StockCapTotal'!L64/'6.3.IPME'!J$22</f>
        <v>1978.9094825048296</v>
      </c>
      <c r="M64" s="184">
        <f>+'2.2.3.3.StockCapTotal'!M64/'6.3.IPME'!K$22</f>
        <v>1322.8427836689054</v>
      </c>
      <c r="N64" s="184">
        <f>+'2.2.3.3.StockCapTotal'!N64/'6.3.IPME'!L$22</f>
        <v>661.28384756789376</v>
      </c>
    </row>
    <row r="65" spans="2:14" x14ac:dyDescent="0.2">
      <c r="B65" s="169" t="s">
        <v>352</v>
      </c>
      <c r="C65" s="184">
        <f>+'2.2.3.3.StockCapTotal'!C65/'6.3.IPME'!D$22</f>
        <v>0</v>
      </c>
      <c r="D65" s="184">
        <f>+'2.2.3.3.StockCapTotal'!D65/'6.3.IPME'!E$22</f>
        <v>0</v>
      </c>
      <c r="E65" s="184">
        <f>+'2.2.3.3.StockCapTotal'!E65/'6.3.IPME'!F$22</f>
        <v>0</v>
      </c>
      <c r="F65" s="184">
        <f>+'2.2.3.3.StockCapTotal'!F65/'6.3.IPME'!G$22</f>
        <v>0</v>
      </c>
      <c r="G65" s="184">
        <f>+'2.2.3.3.StockCapTotal'!G65/'6.3.IPME'!H$22</f>
        <v>0</v>
      </c>
      <c r="H65" s="184">
        <f>+'2.2.3.3.StockCapTotal'!H65/'6.3.IPME'!H$22</f>
        <v>0</v>
      </c>
      <c r="I65" s="170">
        <f>+'2.2.3.3.StockCapTotal'!I65/'6.3.IPME'!H$22</f>
        <v>0</v>
      </c>
      <c r="J65" s="170">
        <f>+'2.2.3.3.StockCapTotal'!J65/'6.3.IPME'!I$22</f>
        <v>0</v>
      </c>
      <c r="K65" s="184">
        <f>+'2.2.3.3.StockCapTotal'!K65/'6.3.IPME'!I$22</f>
        <v>0</v>
      </c>
      <c r="L65" s="184">
        <f>+'2.2.3.3.StockCapTotal'!L65/'6.3.IPME'!J$22</f>
        <v>2813.7828105010835</v>
      </c>
      <c r="M65" s="184">
        <f>+'2.2.3.3.StockCapTotal'!M65/'6.3.IPME'!K$22</f>
        <v>1880.9310474229262</v>
      </c>
      <c r="N65" s="184">
        <f>+'2.2.3.3.StockCapTotal'!N65/'6.3.IPME'!L$22</f>
        <v>940.26995150548373</v>
      </c>
    </row>
    <row r="66" spans="2:14" x14ac:dyDescent="0.2">
      <c r="B66" s="169" t="s">
        <v>353</v>
      </c>
      <c r="C66" s="184">
        <f>+'2.2.3.3.StockCapTotal'!C66/'6.3.IPME'!D$22</f>
        <v>0</v>
      </c>
      <c r="D66" s="184">
        <f>+'2.2.3.3.StockCapTotal'!D66/'6.3.IPME'!E$22</f>
        <v>0</v>
      </c>
      <c r="E66" s="184">
        <f>+'2.2.3.3.StockCapTotal'!E66/'6.3.IPME'!F$22</f>
        <v>4171.3583153603095</v>
      </c>
      <c r="F66" s="184">
        <f>+'2.2.3.3.StockCapTotal'!F66/'6.3.IPME'!G$22</f>
        <v>3354.865425133557</v>
      </c>
      <c r="G66" s="184">
        <f>+'2.2.3.3.StockCapTotal'!G66/'6.3.IPME'!H$22</f>
        <v>2603.5913232254047</v>
      </c>
      <c r="H66" s="184">
        <f>+'2.2.3.3.StockCapTotal'!H66/'6.3.IPME'!H$22</f>
        <v>2603.5913232254047</v>
      </c>
      <c r="I66" s="170">
        <f>+'2.2.3.3.StockCapTotal'!I66/'6.3.IPME'!H$22</f>
        <v>2603.5913232254047</v>
      </c>
      <c r="J66" s="170">
        <f>+'2.2.3.3.StockCapTotal'!J66/'6.3.IPME'!I$22</f>
        <v>1758.7662002440761</v>
      </c>
      <c r="K66" s="184">
        <f>+'2.2.3.3.StockCapTotal'!K66/'6.3.IPME'!I$22</f>
        <v>1758.7662002440761</v>
      </c>
      <c r="L66" s="184">
        <f>+'2.2.3.3.StockCapTotal'!L66/'6.3.IPME'!J$22</f>
        <v>870.01320187588408</v>
      </c>
      <c r="M66" s="184">
        <f>+'2.2.3.3.StockCapTotal'!M66/'6.3.IPME'!K$22</f>
        <v>0</v>
      </c>
      <c r="N66" s="184">
        <f>+'2.2.3.3.StockCapTotal'!N66/'6.3.IPME'!L$22</f>
        <v>0</v>
      </c>
    </row>
    <row r="67" spans="2:14" x14ac:dyDescent="0.2">
      <c r="B67" s="169" t="s">
        <v>481</v>
      </c>
      <c r="C67" s="184">
        <f>+'2.2.3.3.StockCapTotal'!C67/'6.3.IPME'!D$22</f>
        <v>0</v>
      </c>
      <c r="D67" s="184">
        <f>+'2.2.3.3.StockCapTotal'!D67/'6.3.IPME'!E$22</f>
        <v>0</v>
      </c>
      <c r="E67" s="184">
        <f>+'2.2.3.3.StockCapTotal'!E67/'6.3.IPME'!F$22</f>
        <v>0</v>
      </c>
      <c r="F67" s="184">
        <f>+'2.2.3.3.StockCapTotal'!F67/'6.3.IPME'!G$22</f>
        <v>0</v>
      </c>
      <c r="G67" s="184">
        <f>+'2.2.3.3.StockCapTotal'!G67/'6.3.IPME'!H$22</f>
        <v>0</v>
      </c>
      <c r="H67" s="184">
        <f>+'2.2.3.3.StockCapTotal'!H67/'6.3.IPME'!H$22</f>
        <v>0</v>
      </c>
      <c r="I67" s="170">
        <f>+'2.2.3.3.StockCapTotal'!I67/'6.3.IPME'!H$22</f>
        <v>0</v>
      </c>
      <c r="J67" s="170">
        <f>+'2.2.3.3.StockCapTotal'!J67/'6.3.IPME'!I$22</f>
        <v>0</v>
      </c>
      <c r="K67" s="184">
        <f>+'2.2.3.3.StockCapTotal'!K67/'6.3.IPME'!I$22</f>
        <v>0</v>
      </c>
      <c r="L67" s="184">
        <f>+'2.2.3.3.StockCapTotal'!L67/'6.3.IPME'!J$22</f>
        <v>3610.7147170546964</v>
      </c>
      <c r="M67" s="184">
        <f>+'2.2.3.3.StockCapTotal'!M67/'6.3.IPME'!K$22</f>
        <v>2896.3879042898643</v>
      </c>
      <c r="N67" s="184">
        <f>+'2.2.3.3.StockCapTotal'!N67/'6.3.IPME'!L$22</f>
        <v>2171.8391947745986</v>
      </c>
    </row>
    <row r="68" spans="2:14" x14ac:dyDescent="0.2">
      <c r="B68" s="169" t="s">
        <v>354</v>
      </c>
      <c r="C68" s="184">
        <f>+'2.2.3.3.StockCapTotal'!C68/'6.3.IPME'!D$22</f>
        <v>427916.84989610175</v>
      </c>
      <c r="D68" s="184">
        <f>+'2.2.3.3.StockCapTotal'!D68/'6.3.IPME'!E$22</f>
        <v>466616.35807214258</v>
      </c>
      <c r="E68" s="184">
        <f>+'2.2.3.3.StockCapTotal'!E68/'6.3.IPME'!F$22</f>
        <v>403346.51767660049</v>
      </c>
      <c r="F68" s="184">
        <f>+'2.2.3.3.StockCapTotal'!F68/'6.3.IPME'!G$22</f>
        <v>337000.39366956288</v>
      </c>
      <c r="G68" s="184">
        <f>+'2.2.3.3.StockCapTotal'!G68/'6.3.IPME'!H$22</f>
        <v>344242.9772217467</v>
      </c>
      <c r="H68" s="184">
        <f>+'2.2.3.3.StockCapTotal'!H68/'6.3.IPME'!H$22</f>
        <v>344242.9772217467</v>
      </c>
      <c r="I68" s="170">
        <f>+'2.2.3.3.StockCapTotal'!I68/'6.3.IPME'!H$22</f>
        <v>344242.9772217467</v>
      </c>
      <c r="J68" s="170">
        <f>+'2.2.3.3.StockCapTotal'!J68/'6.3.IPME'!I$22</f>
        <v>215741.98199345218</v>
      </c>
      <c r="K68" s="184">
        <f>+'2.2.3.3.StockCapTotal'!K68/'6.3.IPME'!I$22</f>
        <v>215741.98199345218</v>
      </c>
      <c r="L68" s="184">
        <f>+'2.2.3.3.StockCapTotal'!L68/'6.3.IPME'!J$22</f>
        <v>258435.00876969838</v>
      </c>
      <c r="M68" s="184">
        <f>+'2.2.3.3.StockCapTotal'!M68/'6.3.IPME'!K$22</f>
        <v>210037.40187428141</v>
      </c>
      <c r="N68" s="184">
        <f>+'2.2.3.3.StockCapTotal'!N68/'6.3.IPME'!L$22</f>
        <v>128336.63801359663</v>
      </c>
    </row>
    <row r="69" spans="2:14" x14ac:dyDescent="0.2">
      <c r="B69" s="169" t="s">
        <v>515</v>
      </c>
      <c r="C69" s="184">
        <f>+'2.2.3.3.StockCapTotal'!C69/'6.3.IPME'!D$22</f>
        <v>0</v>
      </c>
      <c r="D69" s="184">
        <f>+'2.2.3.3.StockCapTotal'!D69/'6.3.IPME'!E$22</f>
        <v>0</v>
      </c>
      <c r="E69" s="184">
        <f>+'2.2.3.3.StockCapTotal'!E69/'6.3.IPME'!F$22</f>
        <v>0</v>
      </c>
      <c r="F69" s="184">
        <f>+'2.2.3.3.StockCapTotal'!F69/'6.3.IPME'!G$22</f>
        <v>0</v>
      </c>
      <c r="G69" s="184">
        <f>+'2.2.3.3.StockCapTotal'!G69/'6.3.IPME'!H$22</f>
        <v>2222.7684466568608</v>
      </c>
      <c r="H69" s="184">
        <f>+'2.2.3.3.StockCapTotal'!H69/'6.3.IPME'!H$22</f>
        <v>2222.7684466568608</v>
      </c>
      <c r="I69" s="170">
        <f>+'2.2.3.3.StockCapTotal'!I69/'6.3.IPME'!H$22</f>
        <v>2222.7684466568608</v>
      </c>
      <c r="J69" s="170">
        <f>+'2.2.3.3.StockCapTotal'!J69/'6.3.IPME'!I$22</f>
        <v>2102.1202414166037</v>
      </c>
      <c r="K69" s="184">
        <f>+'2.2.3.3.StockCapTotal'!K69/'6.3.IPME'!I$22</f>
        <v>2102.1202414166037</v>
      </c>
      <c r="L69" s="184">
        <f>+'2.2.3.3.StockCapTotal'!L69/'6.3.IPME'!J$22</f>
        <v>1931.1704097873589</v>
      </c>
      <c r="M69" s="184">
        <f>+'2.2.3.3.StockCapTotal'!M69/'6.3.IPME'!K$22</f>
        <v>1787.4423937383103</v>
      </c>
      <c r="N69" s="184">
        <f>+'2.2.3.3.StockCapTotal'!N69/'6.3.IPME'!L$22</f>
        <v>1638.1481329862859</v>
      </c>
    </row>
    <row r="70" spans="2:14" x14ac:dyDescent="0.2">
      <c r="B70" s="169" t="s">
        <v>355</v>
      </c>
      <c r="C70" s="184">
        <f>+'2.2.3.3.StockCapTotal'!C70/'6.3.IPME'!D$22</f>
        <v>0</v>
      </c>
      <c r="D70" s="184">
        <f>+'2.2.3.3.StockCapTotal'!D70/'6.3.IPME'!E$22</f>
        <v>0</v>
      </c>
      <c r="E70" s="184">
        <f>+'2.2.3.3.StockCapTotal'!E70/'6.3.IPME'!F$22</f>
        <v>0</v>
      </c>
      <c r="F70" s="184">
        <f>+'2.2.3.3.StockCapTotal'!F70/'6.3.IPME'!G$22</f>
        <v>0</v>
      </c>
      <c r="G70" s="184">
        <f>+'2.2.3.3.StockCapTotal'!G70/'6.3.IPME'!H$22</f>
        <v>0</v>
      </c>
      <c r="H70" s="184">
        <f>+'2.2.3.3.StockCapTotal'!H70/'6.3.IPME'!H$22</f>
        <v>0</v>
      </c>
      <c r="I70" s="170">
        <f>+'2.2.3.3.StockCapTotal'!I70/'6.3.IPME'!H$22</f>
        <v>0</v>
      </c>
      <c r="J70" s="170">
        <f>+'2.2.3.3.StockCapTotal'!J70/'6.3.IPME'!I$22</f>
        <v>1483.1720940352131</v>
      </c>
      <c r="K70" s="184">
        <f>+'2.2.3.3.StockCapTotal'!K70/'6.3.IPME'!I$22</f>
        <v>1483.1720940352131</v>
      </c>
      <c r="L70" s="184">
        <f>+'2.2.3.3.StockCapTotal'!L70/'6.3.IPME'!J$22</f>
        <v>1369.5441900878359</v>
      </c>
      <c r="M70" s="184">
        <f>+'2.2.3.3.StockCapTotal'!M70/'6.3.IPME'!K$22</f>
        <v>1275.1607266313979</v>
      </c>
      <c r="N70" s="184">
        <f>+'2.2.3.3.StockCapTotal'!N70/'6.3.IPME'!L$22</f>
        <v>1176.826664957297</v>
      </c>
    </row>
    <row r="71" spans="2:14" x14ac:dyDescent="0.2">
      <c r="B71" s="169" t="s">
        <v>516</v>
      </c>
      <c r="C71" s="184">
        <f>+'2.2.3.3.StockCapTotal'!C71/'6.3.IPME'!D$22</f>
        <v>0</v>
      </c>
      <c r="D71" s="184">
        <f>+'2.2.3.3.StockCapTotal'!D71/'6.3.IPME'!E$22</f>
        <v>16768.100279997896</v>
      </c>
      <c r="E71" s="184">
        <f>+'2.2.3.3.StockCapTotal'!E71/'6.3.IPME'!F$22</f>
        <v>57429.58768044108</v>
      </c>
      <c r="F71" s="184">
        <f>+'2.2.3.3.StockCapTotal'!F71/'6.3.IPME'!G$22</f>
        <v>54806.515886089001</v>
      </c>
      <c r="G71" s="184">
        <f>+'2.2.3.3.StockCapTotal'!G71/'6.3.IPME'!H$22</f>
        <v>53680.348006170752</v>
      </c>
      <c r="H71" s="184">
        <f>+'2.2.3.3.StockCapTotal'!H71/'6.3.IPME'!H$22</f>
        <v>53680.348006170752</v>
      </c>
      <c r="I71" s="170">
        <f>+'2.2.3.3.StockCapTotal'!I71/'6.3.IPME'!H$22</f>
        <v>53680.348006170752</v>
      </c>
      <c r="J71" s="170">
        <f>+'2.2.3.3.StockCapTotal'!J71/'6.3.IPME'!I$22</f>
        <v>51321.80240009624</v>
      </c>
      <c r="K71" s="184">
        <f>+'2.2.3.3.StockCapTotal'!K71/'6.3.IPME'!I$22</f>
        <v>51321.80240009624</v>
      </c>
      <c r="L71" s="184">
        <f>+'2.2.3.3.StockCapTotal'!L71/'6.3.IPME'!J$22</f>
        <v>47736.63140746492</v>
      </c>
      <c r="M71" s="184">
        <f>+'2.2.3.3.StockCapTotal'!M71/'6.3.IPME'!K$22</f>
        <v>44819.246644821178</v>
      </c>
      <c r="N71" s="184">
        <f>+'2.2.3.3.StockCapTotal'!N71/'6.3.IPME'!L$22</f>
        <v>41764.005514050572</v>
      </c>
    </row>
    <row r="72" spans="2:14" x14ac:dyDescent="0.2">
      <c r="B72" s="173" t="s">
        <v>142</v>
      </c>
      <c r="C72" s="184">
        <f>+'2.2.3.3.StockCapTotal'!C72/'6.3.IPME'!D$22</f>
        <v>250240.86251071526</v>
      </c>
      <c r="D72" s="184">
        <f>+'2.2.3.3.StockCapTotal'!D72/'6.3.IPME'!E$22</f>
        <v>275781.80988407059</v>
      </c>
      <c r="E72" s="184">
        <f>+'2.2.3.3.StockCapTotal'!E72/'6.3.IPME'!F$22</f>
        <v>191039.1566191593</v>
      </c>
      <c r="F72" s="184">
        <f>+'2.2.3.3.StockCapTotal'!F72/'6.3.IPME'!G$22</f>
        <v>98175.834489267872</v>
      </c>
      <c r="G72" s="184">
        <f>+'2.2.3.3.StockCapTotal'!G72/'6.3.IPME'!H$22</f>
        <v>120644.00438659541</v>
      </c>
      <c r="H72" s="184">
        <f>+'2.2.3.3.StockCapTotal'!H72/'6.3.IPME'!H$22</f>
        <v>120644.00438659541</v>
      </c>
      <c r="I72" s="170">
        <f>+'2.2.3.3.StockCapTotal'!I72/'6.3.IPME'!H$22</f>
        <v>120644.00438659541</v>
      </c>
      <c r="J72" s="170">
        <f>+'2.2.3.3.StockCapTotal'!J72/'6.3.IPME'!I$22</f>
        <v>188319.44888444658</v>
      </c>
      <c r="K72" s="184">
        <f>+'2.2.3.3.StockCapTotal'!K72/'6.3.IPME'!I$22</f>
        <v>188319.44888444658</v>
      </c>
      <c r="L72" s="184">
        <f>+'2.2.3.3.StockCapTotal'!L72/'6.3.IPME'!J$22</f>
        <v>811592.81247330771</v>
      </c>
      <c r="M72" s="184">
        <f>+'2.2.3.3.StockCapTotal'!M72/'6.3.IPME'!K$22</f>
        <v>393324.96243641351</v>
      </c>
      <c r="N72" s="184">
        <f>+'2.2.3.3.StockCapTotal'!N72/'6.3.IPME'!L$22</f>
        <v>187826.38622110928</v>
      </c>
    </row>
    <row r="73" spans="2:14" x14ac:dyDescent="0.2">
      <c r="B73" s="173" t="s">
        <v>298</v>
      </c>
      <c r="C73" s="184"/>
      <c r="D73" s="184"/>
      <c r="E73" s="184"/>
      <c r="F73" s="184"/>
      <c r="G73" s="184"/>
      <c r="H73" s="184"/>
      <c r="I73" s="170"/>
      <c r="J73" s="170"/>
      <c r="K73" s="184"/>
      <c r="L73" s="184"/>
      <c r="M73" s="184"/>
      <c r="N73" s="184"/>
    </row>
    <row r="74" spans="2:14" x14ac:dyDescent="0.2">
      <c r="B74" s="169" t="s">
        <v>356</v>
      </c>
      <c r="C74" s="184">
        <f>+'2.2.3.3.StockCapTotal'!C74/'6.3.IPME'!D$22</f>
        <v>38291.535801364073</v>
      </c>
      <c r="D74" s="184">
        <f>+'2.2.3.3.StockCapTotal'!D74/'6.3.IPME'!E$22</f>
        <v>31801.172106927814</v>
      </c>
      <c r="E74" s="184">
        <f>+'2.2.3.3.StockCapTotal'!E74/'6.3.IPME'!F$22</f>
        <v>26573.153847342164</v>
      </c>
      <c r="F74" s="184">
        <f>+'2.2.3.3.StockCapTotal'!F74/'6.3.IPME'!G$22</f>
        <v>21372.069500157766</v>
      </c>
      <c r="G74" s="184">
        <f>+'2.2.3.3.StockCapTotal'!G74/'6.3.IPME'!H$22</f>
        <v>16586.473945930924</v>
      </c>
      <c r="H74" s="184">
        <f>+'2.2.3.3.StockCapTotal'!H74/'6.3.IPME'!H$22</f>
        <v>16586.473945930924</v>
      </c>
      <c r="I74" s="170">
        <f>+'2.2.3.3.StockCapTotal'!I74/'6.3.IPME'!H$22</f>
        <v>16586.473945930924</v>
      </c>
      <c r="J74" s="170">
        <f>+'2.2.3.3.StockCapTotal'!J74/'6.3.IPME'!I$22</f>
        <v>11204.924336503762</v>
      </c>
      <c r="K74" s="184">
        <f>+'2.2.3.3.StockCapTotal'!K74/'6.3.IPME'!I$22</f>
        <v>11204.924336503762</v>
      </c>
      <c r="L74" s="184">
        <f>+'2.2.3.3.StockCapTotal'!L74/'6.3.IPME'!J$22</f>
        <v>5543.5164574092669</v>
      </c>
      <c r="M74" s="184">
        <f>+'2.2.3.3.StockCapTotal'!M74/'6.3.IPME'!K$22</f>
        <v>1.5020090831969219</v>
      </c>
      <c r="N74" s="184">
        <f>+'2.2.3.3.StockCapTotal'!N74/'6.3.IPME'!L$22</f>
        <v>0.48631566240948271</v>
      </c>
    </row>
    <row r="75" spans="2:14" x14ac:dyDescent="0.2">
      <c r="B75" s="169" t="s">
        <v>357</v>
      </c>
      <c r="C75" s="184">
        <f>+'2.2.3.3.StockCapTotal'!C75/'6.3.IPME'!D$22</f>
        <v>0</v>
      </c>
      <c r="D75" s="184">
        <f>+'2.2.3.3.StockCapTotal'!D75/'6.3.IPME'!E$22</f>
        <v>827.05965326315652</v>
      </c>
      <c r="E75" s="184">
        <f>+'2.2.3.3.StockCapTotal'!E75/'6.3.IPME'!F$22</f>
        <v>552.86982084107387</v>
      </c>
      <c r="F75" s="184">
        <f>+'2.2.3.3.StockCapTotal'!F75/'6.3.IPME'!G$22</f>
        <v>277.90765416110185</v>
      </c>
      <c r="G75" s="184">
        <f>+'2.2.3.3.StockCapTotal'!G75/'6.3.IPME'!H$22</f>
        <v>0</v>
      </c>
      <c r="H75" s="184">
        <f>+'2.2.3.3.StockCapTotal'!H75/'6.3.IPME'!H$22</f>
        <v>0</v>
      </c>
      <c r="I75" s="170">
        <f>+'2.2.3.3.StockCapTotal'!I75/'6.3.IPME'!H$22</f>
        <v>0</v>
      </c>
      <c r="J75" s="170">
        <f>+'2.2.3.3.StockCapTotal'!J75/'6.3.IPME'!I$22</f>
        <v>0</v>
      </c>
      <c r="K75" s="184">
        <f>+'2.2.3.3.StockCapTotal'!K75/'6.3.IPME'!I$22</f>
        <v>0</v>
      </c>
      <c r="L75" s="184">
        <f>+'2.2.3.3.StockCapTotal'!L75/'6.3.IPME'!J$22</f>
        <v>0</v>
      </c>
      <c r="M75" s="184">
        <f>+'2.2.3.3.StockCapTotal'!M75/'6.3.IPME'!K$22</f>
        <v>0</v>
      </c>
      <c r="N75" s="184">
        <f>+'2.2.3.3.StockCapTotal'!N75/'6.3.IPME'!L$22</f>
        <v>0</v>
      </c>
    </row>
    <row r="76" spans="2:14" x14ac:dyDescent="0.2">
      <c r="B76" s="169" t="s">
        <v>358</v>
      </c>
      <c r="C76" s="184">
        <f>+'2.2.3.3.StockCapTotal'!C76/'6.3.IPME'!D$22</f>
        <v>19254.816932695107</v>
      </c>
      <c r="D76" s="184">
        <f>+'2.2.3.3.StockCapTotal'!D76/'6.3.IPME'!E$22</f>
        <v>15113.841117923781</v>
      </c>
      <c r="E76" s="184">
        <f>+'2.2.3.3.StockCapTotal'!E76/'6.3.IPME'!F$22</f>
        <v>11375.850961107286</v>
      </c>
      <c r="F76" s="184">
        <f>+'2.2.3.3.StockCapTotal'!F76/'6.3.IPME'!G$22</f>
        <v>7637.306975923043</v>
      </c>
      <c r="G76" s="184">
        <f>+'2.2.3.3.StockCapTotal'!G76/'6.3.IPME'!H$22</f>
        <v>3971.5418408474834</v>
      </c>
      <c r="H76" s="184">
        <f>+'2.2.3.3.StockCapTotal'!H76/'6.3.IPME'!H$22</f>
        <v>3971.5418408474834</v>
      </c>
      <c r="I76" s="170">
        <f>+'2.2.3.3.StockCapTotal'!I76/'6.3.IPME'!H$22</f>
        <v>3971.5418408474834</v>
      </c>
      <c r="J76" s="170">
        <f>+'2.2.3.3.StockCapTotal'!J76/'6.3.IPME'!I$22</f>
        <v>40.897581893059673</v>
      </c>
      <c r="K76" s="184">
        <f>+'2.2.3.3.StockCapTotal'!K76/'6.3.IPME'!I$22</f>
        <v>40.897581893059673</v>
      </c>
      <c r="L76" s="184">
        <f>+'2.2.3.3.StockCapTotal'!L76/'6.3.IPME'!J$22</f>
        <v>40.461814841363406</v>
      </c>
      <c r="M76" s="184">
        <f>+'2.2.3.3.StockCapTotal'!M76/'6.3.IPME'!K$22</f>
        <v>40.57129968569523</v>
      </c>
      <c r="N76" s="184">
        <f>+'2.2.3.3.StockCapTotal'!N76/'6.3.IPME'!L$22</f>
        <v>40.562862780376612</v>
      </c>
    </row>
    <row r="77" spans="2:14" x14ac:dyDescent="0.2">
      <c r="B77" s="169" t="s">
        <v>517</v>
      </c>
      <c r="C77" s="184">
        <f>+'2.2.3.3.StockCapTotal'!C77/'6.3.IPME'!D$22</f>
        <v>0</v>
      </c>
      <c r="D77" s="184">
        <f>+'2.2.3.3.StockCapTotal'!D77/'6.3.IPME'!E$22</f>
        <v>0</v>
      </c>
      <c r="E77" s="184">
        <f>+'2.2.3.3.StockCapTotal'!E77/'6.3.IPME'!F$22</f>
        <v>50485.161421050907</v>
      </c>
      <c r="F77" s="184">
        <f>+'2.2.3.3.StockCapTotal'!F77/'6.3.IPME'!G$22</f>
        <v>43503.538140962104</v>
      </c>
      <c r="G77" s="184">
        <f>+'2.2.3.3.StockCapTotal'!G77/'6.3.IPME'!H$22</f>
        <v>37512.825927670019</v>
      </c>
      <c r="H77" s="184">
        <f>+'2.2.3.3.StockCapTotal'!H77/'6.3.IPME'!H$22</f>
        <v>37512.825927670019</v>
      </c>
      <c r="I77" s="170">
        <f>+'2.2.3.3.StockCapTotal'!I77/'6.3.IPME'!H$22</f>
        <v>37512.825927670019</v>
      </c>
      <c r="J77" s="170">
        <f>+'2.2.3.3.StockCapTotal'!J77/'6.3.IPME'!I$22</f>
        <v>30408.592805798256</v>
      </c>
      <c r="K77" s="184">
        <f>+'2.2.3.3.StockCapTotal'!K77/'6.3.IPME'!I$22</f>
        <v>30408.592805798256</v>
      </c>
      <c r="L77" s="184">
        <f>+'2.2.3.3.StockCapTotal'!L77/'6.3.IPME'!J$22</f>
        <v>22563.440087580479</v>
      </c>
      <c r="M77" s="184">
        <f>+'2.2.3.3.StockCapTotal'!M77/'6.3.IPME'!K$22</f>
        <v>15082.996043265812</v>
      </c>
      <c r="N77" s="184">
        <f>+'2.2.3.3.StockCapTotal'!N77/'6.3.IPME'!L$22</f>
        <v>7539.9297478713579</v>
      </c>
    </row>
    <row r="78" spans="2:14" x14ac:dyDescent="0.2">
      <c r="B78" s="169" t="s">
        <v>518</v>
      </c>
      <c r="C78" s="184">
        <f>+'2.2.3.3.StockCapTotal'!C78/'6.3.IPME'!D$22</f>
        <v>0</v>
      </c>
      <c r="D78" s="184">
        <f>+'2.2.3.3.StockCapTotal'!D78/'6.3.IPME'!E$22</f>
        <v>0</v>
      </c>
      <c r="E78" s="184">
        <f>+'2.2.3.3.StockCapTotal'!E78/'6.3.IPME'!F$22</f>
        <v>25242.580710525453</v>
      </c>
      <c r="F78" s="184">
        <f>+'2.2.3.3.StockCapTotal'!F78/'6.3.IPME'!G$22</f>
        <v>21751.769070481052</v>
      </c>
      <c r="G78" s="184">
        <f>+'2.2.3.3.StockCapTotal'!G78/'6.3.IPME'!H$22</f>
        <v>18756.41296383501</v>
      </c>
      <c r="H78" s="184">
        <f>+'2.2.3.3.StockCapTotal'!H78/'6.3.IPME'!H$22</f>
        <v>18756.41296383501</v>
      </c>
      <c r="I78" s="170">
        <f>+'2.2.3.3.StockCapTotal'!I78/'6.3.IPME'!H$22</f>
        <v>18756.41296383501</v>
      </c>
      <c r="J78" s="170">
        <f>+'2.2.3.3.StockCapTotal'!J78/'6.3.IPME'!I$22</f>
        <v>15204.296402899128</v>
      </c>
      <c r="K78" s="184">
        <f>+'2.2.3.3.StockCapTotal'!K78/'6.3.IPME'!I$22</f>
        <v>15204.296402899128</v>
      </c>
      <c r="L78" s="184">
        <f>+'2.2.3.3.StockCapTotal'!L78/'6.3.IPME'!J$22</f>
        <v>11281.720043790239</v>
      </c>
      <c r="M78" s="184">
        <f>+'2.2.3.3.StockCapTotal'!M78/'6.3.IPME'!K$22</f>
        <v>7541.4980216329059</v>
      </c>
      <c r="N78" s="184">
        <f>+'2.2.3.3.StockCapTotal'!N78/'6.3.IPME'!L$22</f>
        <v>3769.964873935679</v>
      </c>
    </row>
    <row r="79" spans="2:14" x14ac:dyDescent="0.2">
      <c r="B79" s="169" t="s">
        <v>519</v>
      </c>
      <c r="C79" s="184">
        <f>+'2.2.3.3.StockCapTotal'!C79/'6.3.IPME'!D$22</f>
        <v>0</v>
      </c>
      <c r="D79" s="184">
        <f>+'2.2.3.3.StockCapTotal'!D79/'6.3.IPME'!E$22</f>
        <v>0</v>
      </c>
      <c r="E79" s="184">
        <f>+'2.2.3.3.StockCapTotal'!E79/'6.3.IPME'!F$22</f>
        <v>460669.81365176325</v>
      </c>
      <c r="F79" s="184">
        <f>+'2.2.3.3.StockCapTotal'!F79/'6.3.IPME'!G$22</f>
        <v>396963.50857329229</v>
      </c>
      <c r="G79" s="184">
        <f>+'2.2.3.3.StockCapTotal'!G79/'6.3.IPME'!H$22</f>
        <v>342299.12400448561</v>
      </c>
      <c r="H79" s="184">
        <f>+'2.2.3.3.StockCapTotal'!H79/'6.3.IPME'!H$22</f>
        <v>342299.12400448561</v>
      </c>
      <c r="I79" s="170">
        <f>+'2.2.3.3.StockCapTotal'!I79/'6.3.IPME'!H$22</f>
        <v>342299.12400448561</v>
      </c>
      <c r="J79" s="170">
        <f>+'2.2.3.3.StockCapTotal'!J79/'6.3.IPME'!I$22</f>
        <v>277474.02181066119</v>
      </c>
      <c r="K79" s="184">
        <f>+'2.2.3.3.StockCapTotal'!K79/'6.3.IPME'!I$22</f>
        <v>277474.02181066119</v>
      </c>
      <c r="L79" s="184">
        <f>+'2.2.3.3.StockCapTotal'!L79/'6.3.IPME'!J$22</f>
        <v>205888.13520469982</v>
      </c>
      <c r="M79" s="184">
        <f>+'2.2.3.3.StockCapTotal'!M79/'6.3.IPME'!K$22</f>
        <v>137630.1626256523</v>
      </c>
      <c r="N79" s="184">
        <f>+'2.2.3.3.StockCapTotal'!N79/'6.3.IPME'!L$22</f>
        <v>68800.771041032407</v>
      </c>
    </row>
    <row r="80" spans="2:14" x14ac:dyDescent="0.2">
      <c r="B80" s="169" t="s">
        <v>520</v>
      </c>
      <c r="C80" s="184">
        <f>+'2.2.3.3.StockCapTotal'!C80/'6.3.IPME'!D$22</f>
        <v>0</v>
      </c>
      <c r="D80" s="184">
        <f>+'2.2.3.3.StockCapTotal'!D80/'6.3.IPME'!E$22</f>
        <v>0</v>
      </c>
      <c r="E80" s="184">
        <f>+'2.2.3.3.StockCapTotal'!E80/'6.3.IPME'!F$22</f>
        <v>109768.59084090494</v>
      </c>
      <c r="F80" s="184">
        <f>+'2.2.3.3.StockCapTotal'!F80/'6.3.IPME'!G$22</f>
        <v>94588.626517410623</v>
      </c>
      <c r="G80" s="184">
        <f>+'2.2.3.3.StockCapTotal'!G80/'6.3.IPME'!H$22</f>
        <v>81563.174695991387</v>
      </c>
      <c r="H80" s="184">
        <f>+'2.2.3.3.StockCapTotal'!H80/'6.3.IPME'!H$22</f>
        <v>81563.174695991387</v>
      </c>
      <c r="I80" s="170">
        <f>+'2.2.3.3.StockCapTotal'!I80/'6.3.IPME'!H$22</f>
        <v>81563.174695991387</v>
      </c>
      <c r="J80" s="170">
        <f>+'2.2.3.3.StockCapTotal'!J80/'6.3.IPME'!I$22</f>
        <v>66116.622940132656</v>
      </c>
      <c r="K80" s="184">
        <f>+'2.2.3.3.StockCapTotal'!K80/'6.3.IPME'!I$22</f>
        <v>66116.622940132656</v>
      </c>
      <c r="L80" s="184">
        <f>+'2.2.3.3.StockCapTotal'!L80/'6.3.IPME'!J$22</f>
        <v>49059.108720689474</v>
      </c>
      <c r="M80" s="184">
        <f>+'2.2.3.3.StockCapTotal'!M80/'6.3.IPME'!K$22</f>
        <v>32794.571211133691</v>
      </c>
      <c r="N80" s="184">
        <f>+'2.2.3.3.StockCapTotal'!N80/'6.3.IPME'!L$22</f>
        <v>16393.875748174851</v>
      </c>
    </row>
    <row r="81" spans="2:14" x14ac:dyDescent="0.2">
      <c r="B81" s="169" t="s">
        <v>482</v>
      </c>
      <c r="C81" s="184">
        <f>+'2.2.3.3.StockCapTotal'!C81/'6.3.IPME'!D$22</f>
        <v>0</v>
      </c>
      <c r="D81" s="184">
        <f>+'2.2.3.3.StockCapTotal'!D81/'6.3.IPME'!E$22</f>
        <v>8687.4874453859557</v>
      </c>
      <c r="E81" s="184">
        <f>+'2.2.3.3.StockCapTotal'!E81/'6.3.IPME'!F$22</f>
        <v>5807.3799254252353</v>
      </c>
      <c r="F81" s="184">
        <f>+'2.2.3.3.StockCapTotal'!F81/'6.3.IPME'!G$22</f>
        <v>2919.1597570689842</v>
      </c>
      <c r="G81" s="184">
        <f>+'2.2.3.3.StockCapTotal'!G81/'6.3.IPME'!H$22</f>
        <v>0</v>
      </c>
      <c r="H81" s="184">
        <f>+'2.2.3.3.StockCapTotal'!H81/'6.3.IPME'!H$22</f>
        <v>0</v>
      </c>
      <c r="I81" s="170">
        <f>+'2.2.3.3.StockCapTotal'!I81/'6.3.IPME'!H$22</f>
        <v>0</v>
      </c>
      <c r="J81" s="170">
        <f>+'2.2.3.3.StockCapTotal'!J81/'6.3.IPME'!I$22</f>
        <v>0</v>
      </c>
      <c r="K81" s="184">
        <f>+'2.2.3.3.StockCapTotal'!K81/'6.3.IPME'!I$22</f>
        <v>0</v>
      </c>
      <c r="L81" s="184">
        <f>+'2.2.3.3.StockCapTotal'!L81/'6.3.IPME'!J$22</f>
        <v>0</v>
      </c>
      <c r="M81" s="184">
        <f>+'2.2.3.3.StockCapTotal'!M81/'6.3.IPME'!K$22</f>
        <v>0</v>
      </c>
      <c r="N81" s="184">
        <f>+'2.2.3.3.StockCapTotal'!N81/'6.3.IPME'!L$22</f>
        <v>0</v>
      </c>
    </row>
    <row r="82" spans="2:14" x14ac:dyDescent="0.2">
      <c r="B82" s="169" t="s">
        <v>392</v>
      </c>
      <c r="C82" s="184">
        <f>+'2.2.3.3.StockCapTotal'!C82/'6.3.IPME'!D$22</f>
        <v>22489.212718772837</v>
      </c>
      <c r="D82" s="184">
        <f>+'2.2.3.3.StockCapTotal'!D82/'6.3.IPME'!E$22</f>
        <v>127190.53617419631</v>
      </c>
      <c r="E82" s="184">
        <f>+'2.2.3.3.StockCapTotal'!E82/'6.3.IPME'!F$22</f>
        <v>108870.63418231638</v>
      </c>
      <c r="F82" s="184">
        <f>+'2.2.3.3.StockCapTotal'!F82/'6.3.IPME'!G$22</f>
        <v>90686.051335231721</v>
      </c>
      <c r="G82" s="184">
        <f>+'2.2.3.3.StockCapTotal'!G82/'6.3.IPME'!H$22</f>
        <v>74420.889572765955</v>
      </c>
      <c r="H82" s="184">
        <f>+'2.2.3.3.StockCapTotal'!H82/'6.3.IPME'!H$22</f>
        <v>74420.889572765955</v>
      </c>
      <c r="I82" s="170">
        <f>+'2.2.3.3.StockCapTotal'!I82/'6.3.IPME'!H$22</f>
        <v>74420.889572765955</v>
      </c>
      <c r="J82" s="170">
        <f>+'2.2.3.3.StockCapTotal'!J82/'6.3.IPME'!I$22</f>
        <v>55734.249695142353</v>
      </c>
      <c r="K82" s="184">
        <f>+'2.2.3.3.StockCapTotal'!K82/'6.3.IPME'!I$22</f>
        <v>55734.249695142353</v>
      </c>
      <c r="L82" s="184">
        <f>+'2.2.3.3.StockCapTotal'!L82/'6.3.IPME'!J$22</f>
        <v>35675.586620876085</v>
      </c>
      <c r="M82" s="184">
        <f>+'2.2.3.3.StockCapTotal'!M82/'6.3.IPME'!K$22</f>
        <v>16254.640924371633</v>
      </c>
      <c r="N82" s="184">
        <f>+'2.2.3.3.StockCapTotal'!N82/'6.3.IPME'!L$22</f>
        <v>0</v>
      </c>
    </row>
    <row r="83" spans="2:14" x14ac:dyDescent="0.2">
      <c r="B83" s="169" t="s">
        <v>393</v>
      </c>
      <c r="C83" s="184">
        <f>+'2.2.3.3.StockCapTotal'!C83/'6.3.IPME'!D$22</f>
        <v>0</v>
      </c>
      <c r="D83" s="184">
        <f>+'2.2.3.3.StockCapTotal'!D83/'6.3.IPME'!E$22</f>
        <v>15885.248534321514</v>
      </c>
      <c r="E83" s="184">
        <f>+'2.2.3.3.StockCapTotal'!E83/'6.3.IPME'!F$22</f>
        <v>13652.888154321467</v>
      </c>
      <c r="F83" s="184">
        <f>+'2.2.3.3.StockCapTotal'!F83/'6.3.IPME'!G$22</f>
        <v>11438.021442730833</v>
      </c>
      <c r="G83" s="184">
        <f>+'2.2.3.3.StockCapTotal'!G83/'6.3.IPME'!H$22</f>
        <v>9468.4162403045502</v>
      </c>
      <c r="H83" s="184">
        <f>+'2.2.3.3.StockCapTotal'!H83/'6.3.IPME'!H$22</f>
        <v>9468.4162403045502</v>
      </c>
      <c r="I83" s="170">
        <f>+'2.2.3.3.StockCapTotal'!I83/'6.3.IPME'!H$22</f>
        <v>9468.4162403045502</v>
      </c>
      <c r="J83" s="170">
        <f>+'2.2.3.3.StockCapTotal'!J83/'6.3.IPME'!I$22</f>
        <v>7195.5692864816938</v>
      </c>
      <c r="K83" s="184">
        <f>+'2.2.3.3.StockCapTotal'!K83/'6.3.IPME'!I$22</f>
        <v>7195.5692864816938</v>
      </c>
      <c r="L83" s="184">
        <f>+'2.2.3.3.StockCapTotal'!L83/'6.3.IPME'!J$22</f>
        <v>4745.9332748020997</v>
      </c>
      <c r="M83" s="184">
        <f>+'2.2.3.3.StockCapTotal'!M83/'6.3.IPME'!K$22</f>
        <v>2379.387602054243</v>
      </c>
      <c r="N83" s="184">
        <f>+'2.2.3.3.StockCapTotal'!N83/'6.3.IPME'!L$22</f>
        <v>0</v>
      </c>
    </row>
    <row r="84" spans="2:14" x14ac:dyDescent="0.2">
      <c r="B84" s="169" t="s">
        <v>394</v>
      </c>
      <c r="C84" s="184">
        <f>+'2.2.3.3.StockCapTotal'!C84/'6.3.IPME'!D$22</f>
        <v>0</v>
      </c>
      <c r="D84" s="184">
        <f>+'2.2.3.3.StockCapTotal'!D84/'6.3.IPME'!E$22</f>
        <v>2905.8381465222283</v>
      </c>
      <c r="E84" s="184">
        <f>+'2.2.3.3.StockCapTotal'!E84/'6.3.IPME'!F$22</f>
        <v>2497.4795404246588</v>
      </c>
      <c r="F84" s="184">
        <f>+'2.2.3.3.StockCapTotal'!F84/'6.3.IPME'!G$22</f>
        <v>2092.3209956214941</v>
      </c>
      <c r="G84" s="184">
        <f>+'2.2.3.3.StockCapTotal'!G84/'6.3.IPME'!H$22</f>
        <v>1732.0273610313207</v>
      </c>
      <c r="H84" s="184">
        <f>+'2.2.3.3.StockCapTotal'!H84/'6.3.IPME'!H$22</f>
        <v>1732.0273610313207</v>
      </c>
      <c r="I84" s="170">
        <f>+'2.2.3.3.StockCapTotal'!I84/'6.3.IPME'!H$22</f>
        <v>1732.0273610313207</v>
      </c>
      <c r="J84" s="170">
        <f>+'2.2.3.3.StockCapTotal'!J84/'6.3.IPME'!I$22</f>
        <v>1316.2626743564081</v>
      </c>
      <c r="K84" s="184">
        <f>+'2.2.3.3.StockCapTotal'!K84/'6.3.IPME'!I$22</f>
        <v>1316.2626743564081</v>
      </c>
      <c r="L84" s="184">
        <f>+'2.2.3.3.StockCapTotal'!L84/'6.3.IPME'!J$22</f>
        <v>868.15852587843358</v>
      </c>
      <c r="M84" s="184">
        <f>+'2.2.3.3.StockCapTotal'!M84/'6.3.IPME'!K$22</f>
        <v>435.25382964406964</v>
      </c>
      <c r="N84" s="184">
        <f>+'2.2.3.3.StockCapTotal'!N84/'6.3.IPME'!L$22</f>
        <v>5.7717731702101292E-13</v>
      </c>
    </row>
    <row r="85" spans="2:14" x14ac:dyDescent="0.2">
      <c r="B85" s="169" t="s">
        <v>483</v>
      </c>
      <c r="C85" s="184">
        <f>+'2.2.3.3.StockCapTotal'!C85/'6.3.IPME'!D$22</f>
        <v>0</v>
      </c>
      <c r="D85" s="184">
        <f>+'2.2.3.3.StockCapTotal'!D85/'6.3.IPME'!E$22</f>
        <v>0</v>
      </c>
      <c r="E85" s="184">
        <f>+'2.2.3.3.StockCapTotal'!E85/'6.3.IPME'!F$22</f>
        <v>0</v>
      </c>
      <c r="F85" s="184">
        <f>+'2.2.3.3.StockCapTotal'!F85/'6.3.IPME'!G$22</f>
        <v>148571.34373796271</v>
      </c>
      <c r="G85" s="184">
        <f>+'2.2.3.3.StockCapTotal'!G85/'6.3.IPME'!H$22</f>
        <v>131772.47708466352</v>
      </c>
      <c r="H85" s="184">
        <f>+'2.2.3.3.StockCapTotal'!H85/'6.3.IPME'!H$22</f>
        <v>131772.47708466352</v>
      </c>
      <c r="I85" s="170">
        <f>+'2.2.3.3.StockCapTotal'!I85/'6.3.IPME'!H$22</f>
        <v>131772.47708466352</v>
      </c>
      <c r="J85" s="170">
        <f>+'2.2.3.3.StockCapTotal'!J85/'6.3.IPME'!I$22</f>
        <v>111267.93246675711</v>
      </c>
      <c r="K85" s="184">
        <f>+'2.2.3.3.StockCapTotal'!K85/'6.3.IPME'!I$22</f>
        <v>111267.93246675711</v>
      </c>
      <c r="L85" s="184">
        <f>+'2.2.3.3.StockCapTotal'!L85/'6.3.IPME'!J$22</f>
        <v>88065.890898361613</v>
      </c>
      <c r="M85" s="184">
        <f>+'2.2.3.3.StockCapTotal'!M85/'6.3.IPME'!K$22</f>
        <v>66228.140020413892</v>
      </c>
      <c r="N85" s="184">
        <f>+'2.2.3.3.StockCapTotal'!N85/'6.3.IPME'!L$22</f>
        <v>44142.911806442957</v>
      </c>
    </row>
    <row r="86" spans="2:14" x14ac:dyDescent="0.2">
      <c r="B86" s="169" t="s">
        <v>521</v>
      </c>
      <c r="C86" s="184">
        <f>+'2.2.3.3.StockCapTotal'!C86/'6.3.IPME'!D$22</f>
        <v>0</v>
      </c>
      <c r="D86" s="184">
        <f>+'2.2.3.3.StockCapTotal'!D86/'6.3.IPME'!E$22</f>
        <v>0</v>
      </c>
      <c r="E86" s="184">
        <f>+'2.2.3.3.StockCapTotal'!E86/'6.3.IPME'!F$22</f>
        <v>0</v>
      </c>
      <c r="F86" s="184">
        <f>+'2.2.3.3.StockCapTotal'!F86/'6.3.IPME'!G$22</f>
        <v>52056.882206552233</v>
      </c>
      <c r="G86" s="184">
        <f>+'2.2.3.3.StockCapTotal'!G86/'6.3.IPME'!H$22</f>
        <v>46170.843886021619</v>
      </c>
      <c r="H86" s="184">
        <f>+'2.2.3.3.StockCapTotal'!H86/'6.3.IPME'!H$22</f>
        <v>46170.843886021619</v>
      </c>
      <c r="I86" s="170">
        <f>+'2.2.3.3.StockCapTotal'!I86/'6.3.IPME'!H$22</f>
        <v>46170.843886021619</v>
      </c>
      <c r="J86" s="170">
        <f>+'2.2.3.3.StockCapTotal'!J86/'6.3.IPME'!I$22</f>
        <v>38986.398776903261</v>
      </c>
      <c r="K86" s="184">
        <f>+'2.2.3.3.StockCapTotal'!K86/'6.3.IPME'!I$22</f>
        <v>38986.398776903261</v>
      </c>
      <c r="L86" s="184">
        <f>+'2.2.3.3.StockCapTotal'!L86/'6.3.IPME'!J$22</f>
        <v>30856.796429038979</v>
      </c>
      <c r="M86" s="184">
        <f>+'2.2.3.3.StockCapTotal'!M86/'6.3.IPME'!K$22</f>
        <v>23205.218429486416</v>
      </c>
      <c r="N86" s="184">
        <f>+'2.2.3.3.StockCapTotal'!N86/'6.3.IPME'!L$22</f>
        <v>15466.928563391988</v>
      </c>
    </row>
    <row r="87" spans="2:14" x14ac:dyDescent="0.2">
      <c r="B87" s="169" t="s">
        <v>395</v>
      </c>
      <c r="C87" s="184">
        <f>+'2.2.3.3.StockCapTotal'!C87/'6.3.IPME'!D$22</f>
        <v>0</v>
      </c>
      <c r="D87" s="184">
        <f>+'2.2.3.3.StockCapTotal'!D87/'6.3.IPME'!E$22</f>
        <v>1937.2254310148189</v>
      </c>
      <c r="E87" s="184">
        <f>+'2.2.3.3.StockCapTotal'!E87/'6.3.IPME'!F$22</f>
        <v>1748.2356782972611</v>
      </c>
      <c r="F87" s="184">
        <f>+'2.2.3.3.StockCapTotal'!F87/'6.3.IPME'!G$22</f>
        <v>1562.2663433973821</v>
      </c>
      <c r="G87" s="184">
        <f>+'2.2.3.3.StockCapTotal'!G87/'6.3.IPME'!H$22</f>
        <v>1414.4890115089115</v>
      </c>
      <c r="H87" s="184">
        <f>+'2.2.3.3.StockCapTotal'!H87/'6.3.IPME'!H$22</f>
        <v>1414.4890115089115</v>
      </c>
      <c r="I87" s="170">
        <f>+'2.2.3.3.StockCapTotal'!I87/'6.3.IPME'!H$22</f>
        <v>1414.4890115089115</v>
      </c>
      <c r="J87" s="170">
        <f>+'2.2.3.3.StockCapTotal'!J87/'6.3.IPME'!I$22</f>
        <v>1228.5118293993137</v>
      </c>
      <c r="K87" s="184">
        <f>+'2.2.3.3.StockCapTotal'!K87/'6.3.IPME'!I$22</f>
        <v>1228.5118293993137</v>
      </c>
      <c r="L87" s="184">
        <f>+'2.2.3.3.StockCapTotal'!L87/'6.3.IPME'!J$22</f>
        <v>1012.8516135248385</v>
      </c>
      <c r="M87" s="184">
        <f>+'2.2.3.3.StockCapTotal'!M87/'6.3.IPME'!K$22</f>
        <v>812.47381533559565</v>
      </c>
      <c r="N87" s="184">
        <f>+'2.2.3.3.StockCapTotal'!N87/'6.3.IPME'!L$22</f>
        <v>609.22864449903204</v>
      </c>
    </row>
    <row r="88" spans="2:14" x14ac:dyDescent="0.2">
      <c r="B88" s="169" t="s">
        <v>395</v>
      </c>
      <c r="C88" s="184">
        <f>+'2.2.3.3.StockCapTotal'!C88/'6.3.IPME'!D$22</f>
        <v>0</v>
      </c>
      <c r="D88" s="184">
        <f>+'2.2.3.3.StockCapTotal'!D88/'6.3.IPME'!E$22</f>
        <v>4843.0635775370474</v>
      </c>
      <c r="E88" s="184">
        <f>+'2.2.3.3.StockCapTotal'!E88/'6.3.IPME'!F$22</f>
        <v>4370.5891957431522</v>
      </c>
      <c r="F88" s="184">
        <f>+'2.2.3.3.StockCapTotal'!F88/'6.3.IPME'!G$22</f>
        <v>3905.6658584934553</v>
      </c>
      <c r="G88" s="184">
        <f>+'2.2.3.3.StockCapTotal'!G88/'6.3.IPME'!H$22</f>
        <v>3536.2225287722786</v>
      </c>
      <c r="H88" s="184">
        <f>+'2.2.3.3.StockCapTotal'!H88/'6.3.IPME'!H$22</f>
        <v>3536.2225287722786</v>
      </c>
      <c r="I88" s="170">
        <f>+'2.2.3.3.StockCapTotal'!I88/'6.3.IPME'!H$22</f>
        <v>3536.2225287722786</v>
      </c>
      <c r="J88" s="170">
        <f>+'2.2.3.3.StockCapTotal'!J88/'6.3.IPME'!I$22</f>
        <v>3071.2795734982842</v>
      </c>
      <c r="K88" s="184">
        <f>+'2.2.3.3.StockCapTotal'!K88/'6.3.IPME'!I$22</f>
        <v>3071.2795734982842</v>
      </c>
      <c r="L88" s="184">
        <f>+'2.2.3.3.StockCapTotal'!L88/'6.3.IPME'!J$22</f>
        <v>2532.1290338120962</v>
      </c>
      <c r="M88" s="184">
        <f>+'2.2.3.3.StockCapTotal'!M88/'6.3.IPME'!K$22</f>
        <v>2031.1845383389889</v>
      </c>
      <c r="N88" s="184">
        <f>+'2.2.3.3.StockCapTotal'!N88/'6.3.IPME'!L$22</f>
        <v>1523.07161124758</v>
      </c>
    </row>
    <row r="89" spans="2:14" x14ac:dyDescent="0.2">
      <c r="B89" s="169" t="s">
        <v>522</v>
      </c>
      <c r="C89" s="184">
        <f>+'2.2.3.3.StockCapTotal'!C89/'6.3.IPME'!D$22</f>
        <v>1551.02</v>
      </c>
      <c r="D89" s="184">
        <f>+'2.2.3.3.StockCapTotal'!D89/'6.3.IPME'!E$22</f>
        <v>6269.0806626507529</v>
      </c>
      <c r="E89" s="184">
        <f>+'2.2.3.3.StockCapTotal'!E89/'6.3.IPME'!F$22</f>
        <v>5357.3410497194691</v>
      </c>
      <c r="F89" s="184">
        <f>+'2.2.3.3.StockCapTotal'!F89/'6.3.IPME'!G$22</f>
        <v>4452.1777002851286</v>
      </c>
      <c r="G89" s="184">
        <f>+'2.2.3.3.StockCapTotal'!G89/'6.3.IPME'!H$22</f>
        <v>3640.747814068739</v>
      </c>
      <c r="H89" s="184">
        <f>+'2.2.3.3.StockCapTotal'!H89/'6.3.IPME'!H$22</f>
        <v>3640.747814068739</v>
      </c>
      <c r="I89" s="170">
        <f>+'2.2.3.3.StockCapTotal'!I89/'6.3.IPME'!H$22</f>
        <v>3640.747814068739</v>
      </c>
      <c r="J89" s="170">
        <f>+'2.2.3.3.StockCapTotal'!J89/'6.3.IPME'!I$22</f>
        <v>2710.0944143978236</v>
      </c>
      <c r="K89" s="184">
        <f>+'2.2.3.3.StockCapTotal'!K89/'6.3.IPME'!I$22</f>
        <v>2710.0944143978236</v>
      </c>
      <c r="L89" s="184">
        <f>+'2.2.3.3.StockCapTotal'!L89/'6.3.IPME'!J$22</f>
        <v>1712.6714681561582</v>
      </c>
      <c r="M89" s="184">
        <f>+'2.2.3.3.StockCapTotal'!M89/'6.3.IPME'!K$22</f>
        <v>746.13831061440408</v>
      </c>
      <c r="N89" s="184">
        <f>+'2.2.3.3.StockCapTotal'!N89/'6.3.IPME'!L$22</f>
        <v>-0.32194026295007616</v>
      </c>
    </row>
    <row r="90" spans="2:14" x14ac:dyDescent="0.2">
      <c r="B90" s="169" t="s">
        <v>359</v>
      </c>
      <c r="C90" s="184">
        <f>+'2.2.3.3.StockCapTotal'!C90/'6.3.IPME'!D$22</f>
        <v>0</v>
      </c>
      <c r="D90" s="184">
        <f>+'2.2.3.3.StockCapTotal'!D90/'6.3.IPME'!E$22</f>
        <v>38799.881280359288</v>
      </c>
      <c r="E90" s="184">
        <f>+'2.2.3.3.StockCapTotal'!E90/'6.3.IPME'!F$22</f>
        <v>33347.318323485219</v>
      </c>
      <c r="F90" s="184">
        <f>+'2.2.3.3.StockCapTotal'!F90/'6.3.IPME'!G$22</f>
        <v>27937.483829812511</v>
      </c>
      <c r="G90" s="184">
        <f>+'2.2.3.3.StockCapTotal'!G90/'6.3.IPME'!H$22</f>
        <v>23126.703069397936</v>
      </c>
      <c r="H90" s="184">
        <f>+'2.2.3.3.StockCapTotal'!H90/'6.3.IPME'!H$22</f>
        <v>23126.703069397936</v>
      </c>
      <c r="I90" s="170">
        <f>+'2.2.3.3.StockCapTotal'!I90/'6.3.IPME'!H$22</f>
        <v>23126.703069397936</v>
      </c>
      <c r="J90" s="170">
        <f>+'2.2.3.3.StockCapTotal'!J90/'6.3.IPME'!I$22</f>
        <v>17575.251243748571</v>
      </c>
      <c r="K90" s="184">
        <f>+'2.2.3.3.StockCapTotal'!K90/'6.3.IPME'!I$22</f>
        <v>17575.251243748571</v>
      </c>
      <c r="L90" s="184">
        <f>+'2.2.3.3.StockCapTotal'!L90/'6.3.IPME'!J$22</f>
        <v>11591.990344310549</v>
      </c>
      <c r="M90" s="184">
        <f>+'2.2.3.3.StockCapTotal'!M90/'6.3.IPME'!K$22</f>
        <v>5811.6784436955995</v>
      </c>
      <c r="N90" s="184">
        <f>+'2.2.3.3.StockCapTotal'!N90/'6.3.IPME'!L$22</f>
        <v>0</v>
      </c>
    </row>
    <row r="91" spans="2:14" x14ac:dyDescent="0.2">
      <c r="B91" s="169" t="s">
        <v>523</v>
      </c>
      <c r="C91" s="184">
        <f>+'2.2.3.3.StockCapTotal'!C91/'6.3.IPME'!D$22</f>
        <v>0</v>
      </c>
      <c r="D91" s="184">
        <f>+'2.2.3.3.StockCapTotal'!D91/'6.3.IPME'!E$22</f>
        <v>0</v>
      </c>
      <c r="E91" s="184">
        <f>+'2.2.3.3.StockCapTotal'!E91/'6.3.IPME'!F$22</f>
        <v>8158.4331653872187</v>
      </c>
      <c r="F91" s="184">
        <f>+'2.2.3.3.StockCapTotal'!F91/'6.3.IPME'!G$22</f>
        <v>7030.1985452882191</v>
      </c>
      <c r="G91" s="184">
        <f>+'2.2.3.3.StockCapTotal'!G91/'6.3.IPME'!H$22</f>
        <v>6062.0957636096209</v>
      </c>
      <c r="H91" s="184">
        <f>+'2.2.3.3.StockCapTotal'!H91/'6.3.IPME'!H$22</f>
        <v>6062.0957636096209</v>
      </c>
      <c r="I91" s="170">
        <f>+'2.2.3.3.StockCapTotal'!I91/'6.3.IPME'!H$22</f>
        <v>6062.0957636096209</v>
      </c>
      <c r="J91" s="170">
        <f>+'2.2.3.3.StockCapTotal'!J91/'6.3.IPME'!I$22</f>
        <v>4914.0473175972547</v>
      </c>
      <c r="K91" s="184">
        <f>+'2.2.3.3.StockCapTotal'!K91/'6.3.IPME'!I$22</f>
        <v>4914.0473175972547</v>
      </c>
      <c r="L91" s="184">
        <f>+'2.2.3.3.StockCapTotal'!L91/'6.3.IPME'!J$22</f>
        <v>3646.2658086894189</v>
      </c>
      <c r="M91" s="184">
        <f>+'2.2.3.3.StockCapTotal'!M91/'6.3.IPME'!K$22</f>
        <v>2437.4214460067869</v>
      </c>
      <c r="N91" s="184">
        <f>+'2.2.3.3.StockCapTotal'!N91/'6.3.IPME'!L$22</f>
        <v>1218.4572889980641</v>
      </c>
    </row>
    <row r="92" spans="2:14" x14ac:dyDescent="0.2">
      <c r="B92" s="169" t="s">
        <v>524</v>
      </c>
      <c r="C92" s="184">
        <f>+'2.2.3.3.StockCapTotal'!C92/'6.3.IPME'!D$22</f>
        <v>0</v>
      </c>
      <c r="D92" s="184">
        <f>+'2.2.3.3.StockCapTotal'!D92/'6.3.IPME'!E$22</f>
        <v>0</v>
      </c>
      <c r="E92" s="184">
        <f>+'2.2.3.3.StockCapTotal'!E92/'6.3.IPME'!F$22</f>
        <v>56332.038522911746</v>
      </c>
      <c r="F92" s="184">
        <f>+'2.2.3.3.StockCapTotal'!F92/'6.3.IPME'!G$22</f>
        <v>48541.847098418657</v>
      </c>
      <c r="G92" s="184">
        <f>+'2.2.3.3.StockCapTotal'!G92/'6.3.IPME'!H$22</f>
        <v>41857.327891590241</v>
      </c>
      <c r="H92" s="184">
        <f>+'2.2.3.3.StockCapTotal'!H92/'6.3.IPME'!H$22</f>
        <v>41857.327891590241</v>
      </c>
      <c r="I92" s="170">
        <f>+'2.2.3.3.StockCapTotal'!I92/'6.3.IPME'!H$22</f>
        <v>41857.327891590241</v>
      </c>
      <c r="J92" s="170">
        <f>+'2.2.3.3.StockCapTotal'!J92/'6.3.IPME'!I$22</f>
        <v>33930.326716742959</v>
      </c>
      <c r="K92" s="184">
        <f>+'2.2.3.3.StockCapTotal'!K92/'6.3.IPME'!I$22</f>
        <v>33930.326716742959</v>
      </c>
      <c r="L92" s="184">
        <f>+'2.2.3.3.StockCapTotal'!L92/'6.3.IPME'!J$22</f>
        <v>25176.59725047457</v>
      </c>
      <c r="M92" s="184">
        <f>+'2.2.3.3.StockCapTotal'!M92/'6.3.IPME'!K$22</f>
        <v>16829.814746237353</v>
      </c>
      <c r="N92" s="184">
        <f>+'2.2.3.3.StockCapTotal'!N92/'6.3.IPME'!L$22</f>
        <v>8413.157471653316</v>
      </c>
    </row>
    <row r="93" spans="2:14" x14ac:dyDescent="0.2">
      <c r="B93" s="169" t="s">
        <v>525</v>
      </c>
      <c r="C93" s="184">
        <f>+'2.2.3.3.StockCapTotal'!C93/'6.3.IPME'!D$22</f>
        <v>0</v>
      </c>
      <c r="D93" s="184">
        <f>+'2.2.3.3.StockCapTotal'!D93/'6.3.IPME'!E$22</f>
        <v>0</v>
      </c>
      <c r="E93" s="184">
        <f>+'2.2.3.3.StockCapTotal'!E93/'6.3.IPME'!F$22</f>
        <v>14444.369945431979</v>
      </c>
      <c r="F93" s="184">
        <f>+'2.2.3.3.StockCapTotal'!F93/'6.3.IPME'!G$22</f>
        <v>12446.849354457037</v>
      </c>
      <c r="G93" s="184">
        <f>+'2.2.3.3.StockCapTotal'!G93/'6.3.IPME'!H$22</f>
        <v>10732.83951454144</v>
      </c>
      <c r="H93" s="184">
        <f>+'2.2.3.3.StockCapTotal'!H93/'6.3.IPME'!H$22</f>
        <v>10732.83951454144</v>
      </c>
      <c r="I93" s="170">
        <f>+'2.2.3.3.StockCapTotal'!I93/'6.3.IPME'!H$22</f>
        <v>10732.83951454144</v>
      </c>
      <c r="J93" s="170">
        <f>+'2.2.3.3.StockCapTotal'!J93/'6.3.IPME'!I$22</f>
        <v>8700.2388750173122</v>
      </c>
      <c r="K93" s="184">
        <f>+'2.2.3.3.StockCapTotal'!K93/'6.3.IPME'!I$22</f>
        <v>8700.2388750173122</v>
      </c>
      <c r="L93" s="184">
        <f>+'2.2.3.3.StockCapTotal'!L93/'6.3.IPME'!J$22</f>
        <v>6455.6528431878041</v>
      </c>
      <c r="M93" s="184">
        <f>+'2.2.3.3.StockCapTotal'!M93/'6.3.IPME'!K$22</f>
        <v>4315.4140464642487</v>
      </c>
      <c r="N93" s="184">
        <f>+'2.2.3.3.StockCapTotal'!N93/'6.3.IPME'!L$22</f>
        <v>2157.2583225495891</v>
      </c>
    </row>
    <row r="94" spans="2:14" x14ac:dyDescent="0.2">
      <c r="B94" s="169" t="s">
        <v>526</v>
      </c>
      <c r="C94" s="184">
        <f>+'2.2.3.3.StockCapTotal'!C94/'6.3.IPME'!D$22</f>
        <v>0</v>
      </c>
      <c r="D94" s="184">
        <f>+'2.2.3.3.StockCapTotal'!D94/'6.3.IPME'!E$22</f>
        <v>0</v>
      </c>
      <c r="E94" s="184">
        <f>+'2.2.3.3.StockCapTotal'!E94/'6.3.IPME'!F$22</f>
        <v>6021.7006696905655</v>
      </c>
      <c r="F94" s="184">
        <f>+'2.2.3.3.StockCapTotal'!F94/'6.3.IPME'!G$22</f>
        <v>5188.9560691413053</v>
      </c>
      <c r="G94" s="184">
        <f>+'2.2.3.3.StockCapTotal'!G94/'6.3.IPME'!H$22</f>
        <v>4474.4040159975784</v>
      </c>
      <c r="H94" s="184">
        <f>+'2.2.3.3.StockCapTotal'!H94/'6.3.IPME'!H$22</f>
        <v>4474.4040159975784</v>
      </c>
      <c r="I94" s="170">
        <f>+'2.2.3.3.StockCapTotal'!I94/'6.3.IPME'!H$22</f>
        <v>4474.4040159975784</v>
      </c>
      <c r="J94" s="170">
        <f>+'2.2.3.3.StockCapTotal'!J94/'6.3.IPME'!I$22</f>
        <v>3627.0349248932125</v>
      </c>
      <c r="K94" s="184">
        <f>+'2.2.3.3.StockCapTotal'!K94/'6.3.IPME'!I$22</f>
        <v>3627.0349248932125</v>
      </c>
      <c r="L94" s="184">
        <f>+'2.2.3.3.StockCapTotal'!L94/'6.3.IPME'!J$22</f>
        <v>2691.2914302231429</v>
      </c>
      <c r="M94" s="184">
        <f>+'2.2.3.3.StockCapTotal'!M94/'6.3.IPME'!K$22</f>
        <v>1799.0491625288194</v>
      </c>
      <c r="N94" s="184">
        <f>+'2.2.3.3.StockCapTotal'!N94/'6.3.IPME'!L$22</f>
        <v>899.33752283190506</v>
      </c>
    </row>
    <row r="95" spans="2:14" x14ac:dyDescent="0.2">
      <c r="B95" s="169" t="s">
        <v>527</v>
      </c>
      <c r="C95" s="184">
        <f>+'2.2.3.3.StockCapTotal'!C95/'6.3.IPME'!D$22</f>
        <v>0</v>
      </c>
      <c r="D95" s="184">
        <f>+'2.2.3.3.StockCapTotal'!D95/'6.3.IPME'!E$22</f>
        <v>0</v>
      </c>
      <c r="E95" s="184">
        <f>+'2.2.3.3.StockCapTotal'!E95/'6.3.IPME'!F$22</f>
        <v>0</v>
      </c>
      <c r="F95" s="184">
        <f>+'2.2.3.3.StockCapTotal'!F95/'6.3.IPME'!G$22</f>
        <v>0</v>
      </c>
      <c r="G95" s="184">
        <f>+'2.2.3.3.StockCapTotal'!G95/'6.3.IPME'!H$22</f>
        <v>8183.8292808729884</v>
      </c>
      <c r="H95" s="184">
        <f>+'2.2.3.3.StockCapTotal'!H95/'6.3.IPME'!H$22</f>
        <v>8183.8292808729884</v>
      </c>
      <c r="I95" s="170">
        <f>+'2.2.3.3.StockCapTotal'!I95/'6.3.IPME'!H$22</f>
        <v>8183.8292808729884</v>
      </c>
      <c r="J95" s="170">
        <f>+'2.2.3.3.StockCapTotal'!J95/'6.3.IPME'!I$22</f>
        <v>7107.8184415246005</v>
      </c>
      <c r="K95" s="184">
        <f>+'2.2.3.3.StockCapTotal'!K95/'6.3.IPME'!I$22</f>
        <v>7107.8184415246005</v>
      </c>
      <c r="L95" s="184">
        <f>+'2.2.3.3.StockCapTotal'!L95/'6.3.IPME'!J$22</f>
        <v>5860.0700496794234</v>
      </c>
      <c r="M95" s="184">
        <f>+'2.2.3.3.StockCapTotal'!M95/'6.3.IPME'!K$22</f>
        <v>4700.7413601559465</v>
      </c>
      <c r="N95" s="184">
        <f>+'2.2.3.3.StockCapTotal'!N95/'6.3.IPME'!L$22</f>
        <v>3524.8228717444003</v>
      </c>
    </row>
    <row r="96" spans="2:14" x14ac:dyDescent="0.2">
      <c r="B96" s="169" t="s">
        <v>528</v>
      </c>
      <c r="C96" s="184">
        <f>+'2.2.3.3.StockCapTotal'!C96/'6.3.IPME'!D$22</f>
        <v>0</v>
      </c>
      <c r="D96" s="184">
        <f>+'2.2.3.3.StockCapTotal'!D96/'6.3.IPME'!E$22</f>
        <v>0</v>
      </c>
      <c r="E96" s="184">
        <f>+'2.2.3.3.StockCapTotal'!E96/'6.3.IPME'!F$22</f>
        <v>0</v>
      </c>
      <c r="F96" s="184">
        <f>+'2.2.3.3.StockCapTotal'!F96/'6.3.IPME'!G$22</f>
        <v>0</v>
      </c>
      <c r="G96" s="184">
        <f>+'2.2.3.3.StockCapTotal'!G96/'6.3.IPME'!H$22</f>
        <v>44197.265102508602</v>
      </c>
      <c r="H96" s="184">
        <f>+'2.2.3.3.StockCapTotal'!H96/'6.3.IPME'!H$22</f>
        <v>44197.265102508602</v>
      </c>
      <c r="I96" s="170">
        <f>+'2.2.3.3.StockCapTotal'!I96/'6.3.IPME'!H$22</f>
        <v>44197.265102508602</v>
      </c>
      <c r="J96" s="170">
        <f>+'2.2.3.3.StockCapTotal'!J96/'6.3.IPME'!I$22</f>
        <v>38386.203472593894</v>
      </c>
      <c r="K96" s="184">
        <f>+'2.2.3.3.StockCapTotal'!K96/'6.3.IPME'!I$22</f>
        <v>38386.203472593894</v>
      </c>
      <c r="L96" s="184">
        <f>+'2.2.3.3.StockCapTotal'!L96/'6.3.IPME'!J$22</f>
        <v>31647.66280135846</v>
      </c>
      <c r="M96" s="184">
        <f>+'2.2.3.3.StockCapTotal'!M96/'6.3.IPME'!K$22</f>
        <v>25386.63808135756</v>
      </c>
      <c r="N96" s="184">
        <f>+'2.2.3.3.StockCapTotal'!N96/'6.3.IPME'!L$22</f>
        <v>19036.019148881212</v>
      </c>
    </row>
    <row r="97" spans="2:14" x14ac:dyDescent="0.2">
      <c r="B97" s="169" t="s">
        <v>360</v>
      </c>
      <c r="C97" s="184">
        <f>+'2.2.3.3.StockCapTotal'!C97/'6.3.IPME'!D$22</f>
        <v>8153.4167736819536</v>
      </c>
      <c r="D97" s="184">
        <f>+'2.2.3.3.StockCapTotal'!D97/'6.3.IPME'!E$22</f>
        <v>6971.2009500582135</v>
      </c>
      <c r="E97" s="184">
        <f>+'2.2.3.3.StockCapTotal'!E97/'6.3.IPME'!F$22</f>
        <v>6211.9226222314901</v>
      </c>
      <c r="F97" s="184">
        <f>+'2.2.3.3.StockCapTotal'!F97/'6.3.IPME'!G$22</f>
        <v>5462.6696321695235</v>
      </c>
      <c r="G97" s="184">
        <f>+'2.2.3.3.StockCapTotal'!G97/'6.3.IPME'!H$22</f>
        <v>4842.9742796425489</v>
      </c>
      <c r="H97" s="184">
        <f>+'2.2.3.3.StockCapTotal'!H97/'6.3.IPME'!H$22</f>
        <v>4842.9742796425489</v>
      </c>
      <c r="I97" s="170">
        <f>+'2.2.3.3.StockCapTotal'!I97/'6.3.IPME'!H$22</f>
        <v>4842.9742796425489</v>
      </c>
      <c r="J97" s="170">
        <f>+'2.2.3.3.StockCapTotal'!J97/'6.3.IPME'!I$22</f>
        <v>4086.9745814685298</v>
      </c>
      <c r="K97" s="184">
        <f>+'2.2.3.3.StockCapTotal'!K97/'6.3.IPME'!I$22</f>
        <v>4086.9745814685298</v>
      </c>
      <c r="L97" s="184">
        <f>+'2.2.3.3.StockCapTotal'!L97/'6.3.IPME'!J$22</f>
        <v>3231.8862576390538</v>
      </c>
      <c r="M97" s="184">
        <f>+'2.2.3.3.StockCapTotal'!M97/'6.3.IPME'!K$22</f>
        <v>2426.8941442069422</v>
      </c>
      <c r="N97" s="184">
        <f>+'2.2.3.3.StockCapTotal'!N97/'6.3.IPME'!L$22</f>
        <v>1612.8214719872572</v>
      </c>
    </row>
    <row r="98" spans="2:14" x14ac:dyDescent="0.2">
      <c r="B98" s="169" t="s">
        <v>361</v>
      </c>
      <c r="C98" s="184">
        <f>+'2.2.3.3.StockCapTotal'!C98/'6.3.IPME'!D$22</f>
        <v>549.71852992335107</v>
      </c>
      <c r="D98" s="184">
        <f>+'2.2.3.3.StockCapTotal'!D98/'6.3.IPME'!E$22</f>
        <v>482.82589204848159</v>
      </c>
      <c r="E98" s="184">
        <f>+'2.2.3.3.StockCapTotal'!E98/'6.3.IPME'!F$22</f>
        <v>430.3837860647734</v>
      </c>
      <c r="F98" s="184">
        <f>+'2.2.3.3.StockCapTotal'!F98/'6.3.IPME'!G$22</f>
        <v>378.63758676941347</v>
      </c>
      <c r="G98" s="184">
        <f>+'2.2.3.3.StockCapTotal'!G98/'6.3.IPME'!H$22</f>
        <v>335.87904074881493</v>
      </c>
      <c r="H98" s="184">
        <f>+'2.2.3.3.StockCapTotal'!H98/'6.3.IPME'!H$22</f>
        <v>335.87904074881493</v>
      </c>
      <c r="I98" s="170">
        <f>+'2.2.3.3.StockCapTotal'!I98/'6.3.IPME'!H$22</f>
        <v>335.87904074881493</v>
      </c>
      <c r="J98" s="170">
        <f>+'2.2.3.3.StockCapTotal'!J98/'6.3.IPME'!I$22</f>
        <v>283.67791393044962</v>
      </c>
      <c r="K98" s="184">
        <f>+'2.2.3.3.StockCapTotal'!K98/'6.3.IPME'!I$22</f>
        <v>283.67791393044962</v>
      </c>
      <c r="L98" s="184">
        <f>+'2.2.3.3.StockCapTotal'!L98/'6.3.IPME'!J$22</f>
        <v>224.59969729338414</v>
      </c>
      <c r="M98" s="184">
        <f>+'2.2.3.3.StockCapTotal'!M98/'6.3.IPME'!K$22</f>
        <v>169.00015204149307</v>
      </c>
      <c r="N98" s="184">
        <f>+'2.2.3.3.StockCapTotal'!N98/'6.3.IPME'!L$22</f>
        <v>112.76941123635613</v>
      </c>
    </row>
    <row r="99" spans="2:14" x14ac:dyDescent="0.2">
      <c r="B99" s="169" t="s">
        <v>484</v>
      </c>
      <c r="C99" s="184">
        <f>+'2.2.3.3.StockCapTotal'!C99/'6.3.IPME'!D$22</f>
        <v>0</v>
      </c>
      <c r="D99" s="184">
        <f>+'2.2.3.3.StockCapTotal'!D99/'6.3.IPME'!E$22</f>
        <v>30571.028628634867</v>
      </c>
      <c r="E99" s="184">
        <f>+'2.2.3.3.StockCapTotal'!E99/'6.3.IPME'!F$22</f>
        <v>27588.61313462575</v>
      </c>
      <c r="F99" s="184">
        <f>+'2.2.3.3.StockCapTotal'!F99/'6.3.IPME'!G$22</f>
        <v>24653.862346074438</v>
      </c>
      <c r="G99" s="184">
        <f>+'2.2.3.3.StockCapTotal'!G99/'6.3.IPME'!H$22</f>
        <v>22321.813132029638</v>
      </c>
      <c r="H99" s="184">
        <f>+'2.2.3.3.StockCapTotal'!H99/'6.3.IPME'!H$22</f>
        <v>22321.813132029638</v>
      </c>
      <c r="I99" s="170">
        <f>+'2.2.3.3.StockCapTotal'!I99/'6.3.IPME'!H$22</f>
        <v>22321.813132029638</v>
      </c>
      <c r="J99" s="170">
        <f>+'2.2.3.3.StockCapTotal'!J99/'6.3.IPME'!I$22</f>
        <v>19386.938507981889</v>
      </c>
      <c r="K99" s="184">
        <f>+'2.2.3.3.StockCapTotal'!K99/'6.3.IPME'!I$22</f>
        <v>19386.938507981889</v>
      </c>
      <c r="L99" s="184">
        <f>+'2.2.3.3.StockCapTotal'!L99/'6.3.IPME'!J$22</f>
        <v>15983.640921648621</v>
      </c>
      <c r="M99" s="184">
        <f>+'2.2.3.3.StockCapTotal'!M99/'6.3.IPME'!K$22</f>
        <v>12821.512597854533</v>
      </c>
      <c r="N99" s="184">
        <f>+'2.2.3.3.StockCapTotal'!N99/'6.3.IPME'!L$22</f>
        <v>9614.1347486893665</v>
      </c>
    </row>
    <row r="100" spans="2:14" x14ac:dyDescent="0.2">
      <c r="B100" s="169" t="s">
        <v>362</v>
      </c>
      <c r="C100" s="184">
        <f>+'2.2.3.3.StockCapTotal'!C100/'6.3.IPME'!D$22</f>
        <v>0</v>
      </c>
      <c r="D100" s="184">
        <f>+'2.2.3.3.StockCapTotal'!D100/'6.3.IPME'!E$22</f>
        <v>609.74170441191427</v>
      </c>
      <c r="E100" s="184">
        <f>+'2.2.3.3.StockCapTotal'!E100/'6.3.IPME'!F$22</f>
        <v>550.25717974406291</v>
      </c>
      <c r="F100" s="184">
        <f>+'2.2.3.3.StockCapTotal'!F100/'6.3.IPME'!G$22</f>
        <v>491.72333158432593</v>
      </c>
      <c r="G100" s="184">
        <f>+'2.2.3.3.StockCapTotal'!G100/'6.3.IPME'!H$22</f>
        <v>445.21041637242985</v>
      </c>
      <c r="H100" s="184">
        <f>+'2.2.3.3.StockCapTotal'!H100/'6.3.IPME'!H$22</f>
        <v>445.21041637242985</v>
      </c>
      <c r="I100" s="170">
        <f>+'2.2.3.3.StockCapTotal'!I100/'6.3.IPME'!H$22</f>
        <v>445.21041637242985</v>
      </c>
      <c r="J100" s="170">
        <f>+'2.2.3.3.StockCapTotal'!J100/'6.3.IPME'!I$22</f>
        <v>386.67409830343399</v>
      </c>
      <c r="K100" s="184">
        <f>+'2.2.3.3.StockCapTotal'!K100/'6.3.IPME'!I$22</f>
        <v>386.67409830343399</v>
      </c>
      <c r="L100" s="184">
        <f>+'2.2.3.3.StockCapTotal'!L100/'6.3.IPME'!J$22</f>
        <v>318.79504535694292</v>
      </c>
      <c r="M100" s="184">
        <f>+'2.2.3.3.StockCapTotal'!M100/'6.3.IPME'!K$22</f>
        <v>255.72613337687872</v>
      </c>
      <c r="N100" s="184">
        <f>+'2.2.3.3.StockCapTotal'!N100/'6.3.IPME'!L$22</f>
        <v>191.75471585607033</v>
      </c>
    </row>
    <row r="101" spans="2:14" x14ac:dyDescent="0.2">
      <c r="B101" s="169" t="s">
        <v>363</v>
      </c>
      <c r="C101" s="184">
        <f>+'2.2.3.3.StockCapTotal'!C101/'6.3.IPME'!D$22</f>
        <v>0</v>
      </c>
      <c r="D101" s="184">
        <f>+'2.2.3.3.StockCapTotal'!D101/'6.3.IPME'!E$22</f>
        <v>876.82697458592736</v>
      </c>
      <c r="E101" s="184">
        <f>+'2.2.3.3.StockCapTotal'!E101/'6.3.IPME'!F$22</f>
        <v>791.2864327109063</v>
      </c>
      <c r="F101" s="184">
        <f>+'2.2.3.3.StockCapTotal'!F101/'6.3.IPME'!G$22</f>
        <v>707.11299234852311</v>
      </c>
      <c r="G101" s="184">
        <f>+'2.2.3.3.StockCapTotal'!G101/'6.3.IPME'!H$22</f>
        <v>640.22601638916353</v>
      </c>
      <c r="H101" s="184">
        <f>+'2.2.3.3.StockCapTotal'!H101/'6.3.IPME'!H$22</f>
        <v>640.22601638916353</v>
      </c>
      <c r="I101" s="170">
        <f>+'2.2.3.3.StockCapTotal'!I101/'6.3.IPME'!H$22</f>
        <v>640.22601638916353</v>
      </c>
      <c r="J101" s="170">
        <f>+'2.2.3.3.StockCapTotal'!J101/'6.3.IPME'!I$22</f>
        <v>556.04902422271732</v>
      </c>
      <c r="K101" s="184">
        <f>+'2.2.3.3.StockCapTotal'!K101/'6.3.IPME'!I$22</f>
        <v>556.04902422271732</v>
      </c>
      <c r="L101" s="184">
        <f>+'2.2.3.3.StockCapTotal'!L101/'6.3.IPME'!J$22</f>
        <v>458.43689731361241</v>
      </c>
      <c r="M101" s="184">
        <f>+'2.2.3.3.StockCapTotal'!M101/'6.3.IPME'!K$22</f>
        <v>367.74189829719728</v>
      </c>
      <c r="N101" s="184">
        <f>+'2.2.3.3.StockCapTotal'!N101/'6.3.IPME'!L$22</f>
        <v>275.74906907315187</v>
      </c>
    </row>
    <row r="102" spans="2:14" x14ac:dyDescent="0.2">
      <c r="B102" s="169" t="s">
        <v>529</v>
      </c>
      <c r="C102" s="184">
        <f>+'2.2.3.3.StockCapTotal'!C102/'6.3.IPME'!D$22</f>
        <v>0</v>
      </c>
      <c r="D102" s="184">
        <f>+'2.2.3.3.StockCapTotal'!D102/'6.3.IPME'!E$22</f>
        <v>0</v>
      </c>
      <c r="E102" s="184">
        <f>+'2.2.3.3.StockCapTotal'!E102/'6.3.IPME'!F$22</f>
        <v>0</v>
      </c>
      <c r="F102" s="184">
        <f>+'2.2.3.3.StockCapTotal'!F102/'6.3.IPME'!G$22</f>
        <v>0</v>
      </c>
      <c r="G102" s="184">
        <f>+'2.2.3.3.StockCapTotal'!G102/'6.3.IPME'!H$22</f>
        <v>692.08926634543172</v>
      </c>
      <c r="H102" s="184">
        <f>+'2.2.3.3.StockCapTotal'!H102/'6.3.IPME'!H$22</f>
        <v>692.08926634543172</v>
      </c>
      <c r="I102" s="170">
        <f>+'2.2.3.3.StockCapTotal'!I102/'6.3.IPME'!H$22</f>
        <v>692.08926634543172</v>
      </c>
      <c r="J102" s="170">
        <f>+'2.2.3.3.StockCapTotal'!J102/'6.3.IPME'!I$22</f>
        <v>631.14795235389738</v>
      </c>
      <c r="K102" s="184">
        <f>+'2.2.3.3.StockCapTotal'!K102/'6.3.IPME'!I$22</f>
        <v>631.14795235389738</v>
      </c>
      <c r="L102" s="184">
        <f>+'2.2.3.3.StockCapTotal'!L102/'6.3.IPME'!J$22</f>
        <v>555.04268421161157</v>
      </c>
      <c r="M102" s="184">
        <f>+'2.2.3.3.StockCapTotal'!M102/'6.3.IPME'!K$22</f>
        <v>486.9764930667726</v>
      </c>
      <c r="N102" s="184">
        <f>+'2.2.3.3.StockCapTotal'!N102/'6.3.IPME'!L$22</f>
        <v>417.32162148183693</v>
      </c>
    </row>
    <row r="103" spans="2:14" x14ac:dyDescent="0.2">
      <c r="B103" s="169" t="s">
        <v>530</v>
      </c>
      <c r="C103" s="184">
        <f>+'2.2.3.3.StockCapTotal'!C103/'6.3.IPME'!D$22</f>
        <v>0</v>
      </c>
      <c r="D103" s="184">
        <f>+'2.2.3.3.StockCapTotal'!D103/'6.3.IPME'!E$22</f>
        <v>0</v>
      </c>
      <c r="E103" s="184">
        <f>+'2.2.3.3.StockCapTotal'!E103/'6.3.IPME'!F$22</f>
        <v>99223.165242472838</v>
      </c>
      <c r="F103" s="184">
        <f>+'2.2.3.3.StockCapTotal'!F103/'6.3.IPME'!G$22</f>
        <v>93101.67052498534</v>
      </c>
      <c r="G103" s="184">
        <f>+'2.2.3.3.StockCapTotal'!G103/'6.3.IPME'!H$22</f>
        <v>89455.951308628166</v>
      </c>
      <c r="H103" s="184">
        <f>+'2.2.3.3.StockCapTotal'!H103/'6.3.IPME'!H$22</f>
        <v>89455.951308628166</v>
      </c>
      <c r="I103" s="170">
        <f>+'2.2.3.3.StockCapTotal'!I103/'6.3.IPME'!H$22</f>
        <v>89455.951308628166</v>
      </c>
      <c r="J103" s="170">
        <f>+'2.2.3.3.StockCapTotal'!J103/'6.3.IPME'!I$22</f>
        <v>83670.754759709685</v>
      </c>
      <c r="K103" s="184">
        <f>+'2.2.3.3.StockCapTotal'!K103/'6.3.IPME'!I$22</f>
        <v>83670.754759709685</v>
      </c>
      <c r="L103" s="184">
        <f>+'2.2.3.3.StockCapTotal'!L103/'6.3.IPME'!J$22</f>
        <v>75880.96640885825</v>
      </c>
      <c r="M103" s="184">
        <f>+'2.2.3.3.StockCapTotal'!M103/'6.3.IPME'!K$22</f>
        <v>69169.355683849572</v>
      </c>
      <c r="N103" s="184">
        <f>+'2.2.3.3.StockCapTotal'!N103/'6.3.IPME'!L$22</f>
        <v>62239.474565816512</v>
      </c>
    </row>
    <row r="104" spans="2:14" x14ac:dyDescent="0.2">
      <c r="B104" s="169" t="s">
        <v>531</v>
      </c>
      <c r="C104" s="184">
        <f>+'2.2.3.3.StockCapTotal'!C104/'6.3.IPME'!D$22</f>
        <v>0</v>
      </c>
      <c r="D104" s="184">
        <f>+'2.2.3.3.StockCapTotal'!D104/'6.3.IPME'!E$22</f>
        <v>0</v>
      </c>
      <c r="E104" s="184">
        <f>+'2.2.3.3.StockCapTotal'!E104/'6.3.IPME'!F$22</f>
        <v>37511.854099542586</v>
      </c>
      <c r="F104" s="184">
        <f>+'2.2.3.3.StockCapTotal'!F104/'6.3.IPME'!G$22</f>
        <v>35197.589923910164</v>
      </c>
      <c r="G104" s="184">
        <f>+'2.2.3.3.StockCapTotal'!G104/'6.3.IPME'!H$22</f>
        <v>33819.306062498443</v>
      </c>
      <c r="H104" s="184">
        <f>+'2.2.3.3.StockCapTotal'!H104/'6.3.IPME'!H$22</f>
        <v>33819.306062498443</v>
      </c>
      <c r="I104" s="170">
        <f>+'2.2.3.3.StockCapTotal'!I104/'6.3.IPME'!H$22</f>
        <v>33819.306062498443</v>
      </c>
      <c r="J104" s="170">
        <f>+'2.2.3.3.StockCapTotal'!J104/'6.3.IPME'!I$22</f>
        <v>31632.181227789846</v>
      </c>
      <c r="K104" s="184">
        <f>+'2.2.3.3.StockCapTotal'!K104/'6.3.IPME'!I$22</f>
        <v>31632.181227789846</v>
      </c>
      <c r="L104" s="184">
        <f>+'2.2.3.3.StockCapTotal'!L104/'6.3.IPME'!J$22</f>
        <v>28687.209623937259</v>
      </c>
      <c r="M104" s="184">
        <f>+'2.2.3.3.StockCapTotal'!M104/'6.3.IPME'!K$22</f>
        <v>26149.848901023306</v>
      </c>
      <c r="N104" s="184">
        <f>+'2.2.3.3.StockCapTotal'!N104/'6.3.IPME'!L$22</f>
        <v>23529.96987588254</v>
      </c>
    </row>
    <row r="105" spans="2:14" x14ac:dyDescent="0.2">
      <c r="B105" s="169" t="s">
        <v>300</v>
      </c>
      <c r="C105" s="184">
        <f>+'2.2.3.3.StockCapTotal'!C105/'6.3.IPME'!D$22</f>
        <v>0</v>
      </c>
      <c r="D105" s="184">
        <f>+'2.2.3.3.StockCapTotal'!D105/'6.3.IPME'!E$22</f>
        <v>0</v>
      </c>
      <c r="E105" s="184">
        <f>+'2.2.3.3.StockCapTotal'!E105/'6.3.IPME'!F$22</f>
        <v>252184.26892145688</v>
      </c>
      <c r="F105" s="184">
        <f>+'2.2.3.3.StockCapTotal'!F105/'6.3.IPME'!G$22</f>
        <v>217309.55498145006</v>
      </c>
      <c r="G105" s="184">
        <f>+'2.2.3.3.StockCapTotal'!G105/'6.3.IPME'!H$22</f>
        <v>187384.65551984386</v>
      </c>
      <c r="H105" s="184">
        <f>+'2.2.3.3.StockCapTotal'!H105/'6.3.IPME'!H$22</f>
        <v>187384.65551984386</v>
      </c>
      <c r="I105" s="170">
        <f>+'2.2.3.3.StockCapTotal'!I105/'6.3.IPME'!H$22</f>
        <v>187384.65551984386</v>
      </c>
      <c r="J105" s="170">
        <f>+'2.2.3.3.StockCapTotal'!J105/'6.3.IPME'!I$22</f>
        <v>151897.47897810876</v>
      </c>
      <c r="K105" s="184">
        <f>+'2.2.3.3.StockCapTotal'!K105/'6.3.IPME'!I$22</f>
        <v>151897.47897810876</v>
      </c>
      <c r="L105" s="184">
        <f>+'2.2.3.3.StockCapTotal'!L105/'6.3.IPME'!J$22</f>
        <v>112709.24926600205</v>
      </c>
      <c r="M105" s="184">
        <f>+'2.2.3.3.StockCapTotal'!M105/'6.3.IPME'!K$22</f>
        <v>75342.818033066287</v>
      </c>
      <c r="N105" s="184">
        <f>+'2.2.3.3.StockCapTotal'!N105/'6.3.IPME'!L$22</f>
        <v>37663.575150880504</v>
      </c>
    </row>
    <row r="106" spans="2:14" x14ac:dyDescent="0.2">
      <c r="B106" s="169" t="s">
        <v>301</v>
      </c>
      <c r="C106" s="184">
        <f>+'2.2.3.3.StockCapTotal'!C106/'6.3.IPME'!D$22</f>
        <v>0</v>
      </c>
      <c r="D106" s="184">
        <f>+'2.2.3.3.StockCapTotal'!D106/'6.3.IPME'!E$22</f>
        <v>1003.6377513001574</v>
      </c>
      <c r="E106" s="184">
        <f>+'2.2.3.3.StockCapTotal'!E106/'6.3.IPME'!F$22</f>
        <v>670.90810386092232</v>
      </c>
      <c r="F106" s="184">
        <f>+'2.2.3.3.StockCapTotal'!F106/'6.3.IPME'!G$22</f>
        <v>337.24122799471496</v>
      </c>
      <c r="G106" s="184">
        <f>+'2.2.3.3.StockCapTotal'!G106/'6.3.IPME'!H$22</f>
        <v>0</v>
      </c>
      <c r="H106" s="184">
        <f>+'2.2.3.3.StockCapTotal'!H106/'6.3.IPME'!H$22</f>
        <v>0</v>
      </c>
      <c r="I106" s="170">
        <f>+'2.2.3.3.StockCapTotal'!I106/'6.3.IPME'!H$22</f>
        <v>0</v>
      </c>
      <c r="J106" s="170">
        <f>+'2.2.3.3.StockCapTotal'!J106/'6.3.IPME'!I$22</f>
        <v>0</v>
      </c>
      <c r="K106" s="184">
        <f>+'2.2.3.3.StockCapTotal'!K106/'6.3.IPME'!I$22</f>
        <v>0</v>
      </c>
      <c r="L106" s="184">
        <f>+'2.2.3.3.StockCapTotal'!L106/'6.3.IPME'!J$22</f>
        <v>0</v>
      </c>
      <c r="M106" s="184">
        <f>+'2.2.3.3.StockCapTotal'!M106/'6.3.IPME'!K$22</f>
        <v>0</v>
      </c>
      <c r="N106" s="184">
        <f>+'2.2.3.3.StockCapTotal'!N106/'6.3.IPME'!L$22</f>
        <v>0</v>
      </c>
    </row>
    <row r="107" spans="2:14" x14ac:dyDescent="0.2">
      <c r="B107" s="169" t="s">
        <v>302</v>
      </c>
      <c r="C107" s="184">
        <f>+'2.2.3.3.StockCapTotal'!C107/'6.3.IPME'!D$22</f>
        <v>0</v>
      </c>
      <c r="D107" s="184">
        <f>+'2.2.3.3.StockCapTotal'!D107/'6.3.IPME'!E$22</f>
        <v>79737.603229007407</v>
      </c>
      <c r="E107" s="184">
        <f>+'2.2.3.3.StockCapTotal'!E107/'6.3.IPME'!F$22</f>
        <v>53302.702214505203</v>
      </c>
      <c r="F107" s="184">
        <f>+'2.2.3.3.StockCapTotal'!F107/'6.3.IPME'!G$22</f>
        <v>26793.339723889669</v>
      </c>
      <c r="G107" s="184">
        <f>+'2.2.3.3.StockCapTotal'!G107/'6.3.IPME'!H$22</f>
        <v>0</v>
      </c>
      <c r="H107" s="184">
        <f>+'2.2.3.3.StockCapTotal'!H107/'6.3.IPME'!H$22</f>
        <v>0</v>
      </c>
      <c r="I107" s="170">
        <f>+'2.2.3.3.StockCapTotal'!I107/'6.3.IPME'!H$22</f>
        <v>0</v>
      </c>
      <c r="J107" s="170">
        <f>+'2.2.3.3.StockCapTotal'!J107/'6.3.IPME'!I$22</f>
        <v>0</v>
      </c>
      <c r="K107" s="184">
        <f>+'2.2.3.3.StockCapTotal'!K107/'6.3.IPME'!I$22</f>
        <v>0</v>
      </c>
      <c r="L107" s="184">
        <f>+'2.2.3.3.StockCapTotal'!L107/'6.3.IPME'!J$22</f>
        <v>0</v>
      </c>
      <c r="M107" s="184">
        <f>+'2.2.3.3.StockCapTotal'!M107/'6.3.IPME'!K$22</f>
        <v>0</v>
      </c>
      <c r="N107" s="184">
        <f>+'2.2.3.3.StockCapTotal'!N107/'6.3.IPME'!L$22</f>
        <v>0</v>
      </c>
    </row>
    <row r="108" spans="2:14" x14ac:dyDescent="0.2">
      <c r="B108" s="169" t="s">
        <v>303</v>
      </c>
      <c r="C108" s="184">
        <f>+'2.2.3.3.StockCapTotal'!C108/'6.3.IPME'!D$22</f>
        <v>0</v>
      </c>
      <c r="D108" s="184">
        <f>+'2.2.3.3.StockCapTotal'!D108/'6.3.IPME'!E$22</f>
        <v>3023.0402850986247</v>
      </c>
      <c r="E108" s="184">
        <f>+'2.2.3.3.StockCapTotal'!E108/'6.3.IPME'!F$22</f>
        <v>2598.2112152217869</v>
      </c>
      <c r="F108" s="184">
        <f>+'2.2.3.3.StockCapTotal'!F108/'6.3.IPME'!G$22</f>
        <v>2176.7112757782279</v>
      </c>
      <c r="G108" s="184">
        <f>+'2.2.3.3.StockCapTotal'!G108/'6.3.IPME'!H$22</f>
        <v>1801.8857979262505</v>
      </c>
      <c r="H108" s="184">
        <f>+'2.2.3.3.StockCapTotal'!H108/'6.3.IPME'!H$22</f>
        <v>1801.8857979262505</v>
      </c>
      <c r="I108" s="170">
        <f>+'2.2.3.3.StockCapTotal'!I108/'6.3.IPME'!H$22</f>
        <v>1801.8857979262505</v>
      </c>
      <c r="J108" s="170">
        <f>+'2.2.3.3.StockCapTotal'!J108/'6.3.IPME'!I$22</f>
        <v>1369.3519355554497</v>
      </c>
      <c r="K108" s="184">
        <f>+'2.2.3.3.StockCapTotal'!K108/'6.3.IPME'!I$22</f>
        <v>1369.3519355554497</v>
      </c>
      <c r="L108" s="184">
        <f>+'2.2.3.3.StockCapTotal'!L108/'6.3.IPME'!J$22</f>
        <v>903.17425308886345</v>
      </c>
      <c r="M108" s="184">
        <f>+'2.2.3.3.StockCapTotal'!M108/'6.3.IPME'!K$22</f>
        <v>452.80906743971349</v>
      </c>
      <c r="N108" s="184">
        <f>+'2.2.3.3.StockCapTotal'!N108/'6.3.IPME'!L$22</f>
        <v>0</v>
      </c>
    </row>
    <row r="109" spans="2:14" x14ac:dyDescent="0.2">
      <c r="B109" s="169" t="s">
        <v>304</v>
      </c>
      <c r="C109" s="184">
        <f>+'2.2.3.3.StockCapTotal'!C109/'6.3.IPME'!D$22</f>
        <v>0</v>
      </c>
      <c r="D109" s="184">
        <f>+'2.2.3.3.StockCapTotal'!D109/'6.3.IPME'!E$22</f>
        <v>0</v>
      </c>
      <c r="E109" s="184">
        <f>+'2.2.3.3.StockCapTotal'!E109/'6.3.IPME'!F$22</f>
        <v>534377.42089496506</v>
      </c>
      <c r="F109" s="184">
        <f>+'2.2.3.3.StockCapTotal'!F109/'6.3.IPME'!G$22</f>
        <v>460478.04656279832</v>
      </c>
      <c r="G109" s="184">
        <f>+'2.2.3.3.StockCapTotal'!G109/'6.3.IPME'!H$22</f>
        <v>397067.30860033358</v>
      </c>
      <c r="H109" s="184">
        <f>+'2.2.3.3.StockCapTotal'!H109/'6.3.IPME'!H$22</f>
        <v>397067.30860033358</v>
      </c>
      <c r="I109" s="170">
        <f>+'2.2.3.3.StockCapTotal'!I109/'6.3.IPME'!H$22</f>
        <v>397067.30860033358</v>
      </c>
      <c r="J109" s="170">
        <f>+'2.2.3.3.StockCapTotal'!J109/'6.3.IPME'!I$22</f>
        <v>321870.12855290197</v>
      </c>
      <c r="K109" s="184">
        <f>+'2.2.3.3.StockCapTotal'!K109/'6.3.IPME'!I$22</f>
        <v>321870.12855290197</v>
      </c>
      <c r="L109" s="184">
        <f>+'2.2.3.3.StockCapTotal'!L109/'6.3.IPME'!J$22</f>
        <v>238830.43217312021</v>
      </c>
      <c r="M109" s="184">
        <f>+'2.2.3.3.StockCapTotal'!M109/'6.3.IPME'!K$22</f>
        <v>159651.11922190565</v>
      </c>
      <c r="N109" s="184">
        <f>+'2.2.3.3.StockCapTotal'!N109/'6.3.IPME'!L$22</f>
        <v>79808.959682095301</v>
      </c>
    </row>
    <row r="110" spans="2:14" x14ac:dyDescent="0.2">
      <c r="B110" s="169" t="s">
        <v>532</v>
      </c>
      <c r="C110" s="184">
        <f>+'2.2.3.3.StockCapTotal'!C110/'6.3.IPME'!D$22</f>
        <v>0</v>
      </c>
      <c r="D110" s="184">
        <f>+'2.2.3.3.StockCapTotal'!D110/'6.3.IPME'!E$22</f>
        <v>0</v>
      </c>
      <c r="E110" s="184">
        <f>+'2.2.3.3.StockCapTotal'!E110/'6.3.IPME'!F$22</f>
        <v>205019.17216463987</v>
      </c>
      <c r="F110" s="184">
        <f>+'2.2.3.3.StockCapTotal'!F110/'6.3.IPME'!G$22</f>
        <v>164889.15125126176</v>
      </c>
      <c r="G110" s="184">
        <f>+'2.2.3.3.StockCapTotal'!G110/'6.3.IPME'!H$22</f>
        <v>127964.58548697106</v>
      </c>
      <c r="H110" s="184">
        <f>+'2.2.3.3.StockCapTotal'!H110/'6.3.IPME'!H$22</f>
        <v>127964.58548697106</v>
      </c>
      <c r="I110" s="170">
        <f>+'2.2.3.3.StockCapTotal'!I110/'6.3.IPME'!H$22</f>
        <v>127964.58548697106</v>
      </c>
      <c r="J110" s="170">
        <f>+'2.2.3.3.StockCapTotal'!J110/'6.3.IPME'!I$22</f>
        <v>86442.056314705245</v>
      </c>
      <c r="K110" s="184">
        <f>+'2.2.3.3.StockCapTotal'!K110/'6.3.IPME'!I$22</f>
        <v>86442.056314705245</v>
      </c>
      <c r="L110" s="184">
        <f>+'2.2.3.3.StockCapTotal'!L110/'6.3.IPME'!J$22</f>
        <v>42760.504597288367</v>
      </c>
      <c r="M110" s="184">
        <f>+'2.2.3.3.StockCapTotal'!M110/'6.3.IPME'!K$22</f>
        <v>0</v>
      </c>
      <c r="N110" s="184">
        <f>+'2.2.3.3.StockCapTotal'!N110/'6.3.IPME'!L$22</f>
        <v>0</v>
      </c>
    </row>
    <row r="111" spans="2:14" x14ac:dyDescent="0.2">
      <c r="B111" s="169" t="s">
        <v>533</v>
      </c>
      <c r="C111" s="184">
        <f>+'2.2.3.3.StockCapTotal'!C111/'6.3.IPME'!D$22</f>
        <v>0</v>
      </c>
      <c r="D111" s="184">
        <f>+'2.2.3.3.StockCapTotal'!D111/'6.3.IPME'!E$22</f>
        <v>0</v>
      </c>
      <c r="E111" s="184">
        <f>+'2.2.3.3.StockCapTotal'!E111/'6.3.IPME'!F$22</f>
        <v>0</v>
      </c>
      <c r="F111" s="184">
        <f>+'2.2.3.3.StockCapTotal'!F111/'6.3.IPME'!G$22</f>
        <v>0</v>
      </c>
      <c r="G111" s="184">
        <f>+'2.2.3.3.StockCapTotal'!G111/'6.3.IPME'!H$22</f>
        <v>0</v>
      </c>
      <c r="H111" s="184">
        <f>+'2.2.3.3.StockCapTotal'!H111/'6.3.IPME'!H$22</f>
        <v>0</v>
      </c>
      <c r="I111" s="170">
        <f>+'2.2.3.3.StockCapTotal'!I111/'6.3.IPME'!H$22</f>
        <v>0</v>
      </c>
      <c r="J111" s="170">
        <f>+'2.2.3.3.StockCapTotal'!J111/'6.3.IPME'!I$22</f>
        <v>206422.82955532396</v>
      </c>
      <c r="K111" s="184">
        <f>+'2.2.3.3.StockCapTotal'!K111/'6.3.IPME'!I$22</f>
        <v>206422.82955532396</v>
      </c>
      <c r="L111" s="184">
        <f>+'2.2.3.3.StockCapTotal'!L111/'6.3.IPME'!J$22</f>
        <v>175048.60934260229</v>
      </c>
      <c r="M111" s="184">
        <f>+'2.2.3.3.StockCapTotal'!M111/'6.3.IPME'!K$22</f>
        <v>146268.5583318322</v>
      </c>
      <c r="N111" s="184">
        <f>+'2.2.3.3.StockCapTotal'!N111/'6.3.IPME'!L$22</f>
        <v>116990.51312944799</v>
      </c>
    </row>
    <row r="112" spans="2:14" x14ac:dyDescent="0.2">
      <c r="B112" s="169" t="s">
        <v>534</v>
      </c>
      <c r="C112" s="184">
        <f>+'2.2.3.3.StockCapTotal'!C112/'6.3.IPME'!D$22</f>
        <v>0</v>
      </c>
      <c r="D112" s="184">
        <f>+'2.2.3.3.StockCapTotal'!D112/'6.3.IPME'!E$22</f>
        <v>0</v>
      </c>
      <c r="E112" s="184">
        <f>+'2.2.3.3.StockCapTotal'!E112/'6.3.IPME'!F$22</f>
        <v>98626.065058970838</v>
      </c>
      <c r="F112" s="184">
        <f>+'2.2.3.3.StockCapTotal'!F112/'6.3.IPME'!G$22</f>
        <v>89236.35768066968</v>
      </c>
      <c r="G112" s="184">
        <f>+'2.2.3.3.StockCapTotal'!G112/'6.3.IPME'!H$22</f>
        <v>82077.810253747273</v>
      </c>
      <c r="H112" s="184">
        <f>+'2.2.3.3.StockCapTotal'!H112/'6.3.IPME'!H$22</f>
        <v>82077.810253747273</v>
      </c>
      <c r="I112" s="170">
        <f>+'2.2.3.3.StockCapTotal'!I112/'6.3.IPME'!H$22</f>
        <v>82077.810253747273</v>
      </c>
      <c r="J112" s="170">
        <f>+'2.2.3.3.StockCapTotal'!J112/'6.3.IPME'!I$22</f>
        <v>72771.339454967063</v>
      </c>
      <c r="K112" s="184">
        <f>+'2.2.3.3.StockCapTotal'!K112/'6.3.IPME'!I$22</f>
        <v>72771.339454967063</v>
      </c>
      <c r="L112" s="184">
        <f>+'2.2.3.3.StockCapTotal'!L112/'6.3.IPME'!J$22</f>
        <v>61710.818512815429</v>
      </c>
      <c r="M112" s="184">
        <f>+'2.2.3.3.StockCapTotal'!M112/'6.3.IPME'!K$22</f>
        <v>51564.833855267148</v>
      </c>
      <c r="N112" s="184">
        <f>+'2.2.3.3.StockCapTotal'!N112/'6.3.IPME'!L$22</f>
        <v>41243.288653167583</v>
      </c>
    </row>
    <row r="113" spans="2:14" x14ac:dyDescent="0.2">
      <c r="B113" s="169" t="s">
        <v>534</v>
      </c>
      <c r="C113" s="184">
        <f>+'2.2.3.3.StockCapTotal'!C113/'6.3.IPME'!D$22</f>
        <v>0</v>
      </c>
      <c r="D113" s="184">
        <f>+'2.2.3.3.StockCapTotal'!D113/'6.3.IPME'!E$22</f>
        <v>0</v>
      </c>
      <c r="E113" s="184">
        <f>+'2.2.3.3.StockCapTotal'!E113/'6.3.IPME'!F$22</f>
        <v>0</v>
      </c>
      <c r="F113" s="184">
        <f>+'2.2.3.3.StockCapTotal'!F113/'6.3.IPME'!G$22</f>
        <v>59547.412294087138</v>
      </c>
      <c r="G113" s="184">
        <f>+'2.2.3.3.StockCapTotal'!G113/'6.3.IPME'!H$22</f>
        <v>55455.145762184147</v>
      </c>
      <c r="H113" s="184">
        <f>+'2.2.3.3.StockCapTotal'!H113/'6.3.IPME'!H$22</f>
        <v>55455.145762184147</v>
      </c>
      <c r="I113" s="170">
        <f>+'2.2.3.3.StockCapTotal'!I113/'6.3.IPME'!H$22</f>
        <v>55455.145762184147</v>
      </c>
      <c r="J113" s="170">
        <f>+'2.2.3.3.StockCapTotal'!J113/'6.3.IPME'!I$22</f>
        <v>49947.744679228555</v>
      </c>
      <c r="K113" s="184">
        <f>+'2.2.3.3.StockCapTotal'!K113/'6.3.IPME'!I$22</f>
        <v>49947.744679228555</v>
      </c>
      <c r="L113" s="184">
        <f>+'2.2.3.3.StockCapTotal'!L113/'6.3.IPME'!J$22</f>
        <v>43238.603982975328</v>
      </c>
      <c r="M113" s="184">
        <f>+'2.2.3.3.StockCapTotal'!M113/'6.3.IPME'!K$22</f>
        <v>37161.944989273165</v>
      </c>
      <c r="N113" s="184">
        <f>+'2.2.3.3.StockCapTotal'!N113/'6.3.IPME'!L$22</f>
        <v>30961.847556637724</v>
      </c>
    </row>
    <row r="114" spans="2:14" x14ac:dyDescent="0.2">
      <c r="B114" s="169" t="s">
        <v>305</v>
      </c>
      <c r="C114" s="184">
        <f>+'2.2.3.3.StockCapTotal'!C114/'6.3.IPME'!D$22</f>
        <v>0</v>
      </c>
      <c r="D114" s="184">
        <f>+'2.2.3.3.StockCapTotal'!D114/'6.3.IPME'!E$22</f>
        <v>0</v>
      </c>
      <c r="E114" s="184">
        <f>+'2.2.3.3.StockCapTotal'!E114/'6.3.IPME'!F$22</f>
        <v>0</v>
      </c>
      <c r="F114" s="184">
        <f>+'2.2.3.3.StockCapTotal'!F114/'6.3.IPME'!G$22</f>
        <v>195224.84463510042</v>
      </c>
      <c r="G114" s="184">
        <f>+'2.2.3.3.StockCapTotal'!G114/'6.3.IPME'!H$22</f>
        <v>173150.89652421637</v>
      </c>
      <c r="H114" s="184">
        <f>+'2.2.3.3.StockCapTotal'!H114/'6.3.IPME'!H$22</f>
        <v>173150.89652421637</v>
      </c>
      <c r="I114" s="170">
        <f>+'2.2.3.3.StockCapTotal'!I114/'6.3.IPME'!H$22</f>
        <v>173150.89652421637</v>
      </c>
      <c r="J114" s="170">
        <f>+'2.2.3.3.StockCapTotal'!J114/'6.3.IPME'!I$22</f>
        <v>165556.6965283695</v>
      </c>
      <c r="K114" s="184">
        <f>+'2.2.3.3.StockCapTotal'!K114/'6.3.IPME'!I$22</f>
        <v>165556.6965283695</v>
      </c>
      <c r="L114" s="184">
        <f>+'2.2.3.3.StockCapTotal'!L114/'6.3.IPME'!J$22</f>
        <v>132128.02094332073</v>
      </c>
      <c r="M114" s="184">
        <f>+'2.2.3.3.StockCapTotal'!M114/'6.3.IPME'!K$22</f>
        <v>100735.20726835949</v>
      </c>
      <c r="N114" s="184">
        <f>+'2.2.3.3.StockCapTotal'!N114/'6.3.IPME'!L$22</f>
        <v>68970.525350100026</v>
      </c>
    </row>
    <row r="115" spans="2:14" x14ac:dyDescent="0.2">
      <c r="B115" s="169" t="s">
        <v>306</v>
      </c>
      <c r="C115" s="184">
        <f>+'2.2.3.3.StockCapTotal'!C115/'6.3.IPME'!D$22</f>
        <v>0</v>
      </c>
      <c r="D115" s="184">
        <f>+'2.2.3.3.StockCapTotal'!D115/'6.3.IPME'!E$22</f>
        <v>0</v>
      </c>
      <c r="E115" s="184">
        <f>+'2.2.3.3.StockCapTotal'!E115/'6.3.IPME'!F$22</f>
        <v>0</v>
      </c>
      <c r="F115" s="184">
        <f>+'2.2.3.3.StockCapTotal'!F115/'6.3.IPME'!G$22</f>
        <v>163722.28084954774</v>
      </c>
      <c r="G115" s="184">
        <f>+'2.2.3.3.StockCapTotal'!G115/'6.3.IPME'!H$22</f>
        <v>145210.30744358338</v>
      </c>
      <c r="H115" s="184">
        <f>+'2.2.3.3.StockCapTotal'!H115/'6.3.IPME'!H$22</f>
        <v>145210.30744358338</v>
      </c>
      <c r="I115" s="170">
        <f>+'2.2.3.3.StockCapTotal'!I115/'6.3.IPME'!H$22</f>
        <v>145210.30744358338</v>
      </c>
      <c r="J115" s="170">
        <f>+'2.2.3.3.StockCapTotal'!J115/'6.3.IPME'!I$22</f>
        <v>122614.76022590573</v>
      </c>
      <c r="K115" s="184">
        <f>+'2.2.3.3.StockCapTotal'!K115/'6.3.IPME'!I$22</f>
        <v>122614.76022590573</v>
      </c>
      <c r="L115" s="184">
        <f>+'2.2.3.3.StockCapTotal'!L115/'6.3.IPME'!J$22</f>
        <v>97046.632009716675</v>
      </c>
      <c r="M115" s="184">
        <f>+'2.2.3.3.StockCapTotal'!M115/'6.3.IPME'!K$22</f>
        <v>72981.921464541403</v>
      </c>
      <c r="N115" s="184">
        <f>+'2.2.3.3.StockCapTotal'!N115/'6.3.IPME'!L$22</f>
        <v>48644.496458468784</v>
      </c>
    </row>
    <row r="116" spans="2:14" x14ac:dyDescent="0.2">
      <c r="B116" s="169" t="s">
        <v>307</v>
      </c>
      <c r="C116" s="184">
        <f>+'2.2.3.3.StockCapTotal'!C116/'6.3.IPME'!D$22</f>
        <v>0</v>
      </c>
      <c r="D116" s="184">
        <f>+'2.2.3.3.StockCapTotal'!D116/'6.3.IPME'!E$22</f>
        <v>0</v>
      </c>
      <c r="E116" s="184">
        <f>+'2.2.3.3.StockCapTotal'!E116/'6.3.IPME'!F$22</f>
        <v>0</v>
      </c>
      <c r="F116" s="184">
        <f>+'2.2.3.3.StockCapTotal'!F116/'6.3.IPME'!G$22</f>
        <v>0</v>
      </c>
      <c r="G116" s="184">
        <f>+'2.2.3.3.StockCapTotal'!G116/'6.3.IPME'!H$22</f>
        <v>0</v>
      </c>
      <c r="H116" s="184">
        <f>+'2.2.3.3.StockCapTotal'!H116/'6.3.IPME'!H$22</f>
        <v>0</v>
      </c>
      <c r="I116" s="170">
        <f>+'2.2.3.3.StockCapTotal'!I116/'6.3.IPME'!H$22</f>
        <v>0</v>
      </c>
      <c r="J116" s="170">
        <f>+'2.2.3.3.StockCapTotal'!J116/'6.3.IPME'!I$22</f>
        <v>21488.862742289759</v>
      </c>
      <c r="K116" s="184">
        <f>+'2.2.3.3.StockCapTotal'!K116/'6.3.IPME'!I$22</f>
        <v>21488.862742289759</v>
      </c>
      <c r="L116" s="184">
        <f>+'2.2.3.3.StockCapTotal'!L116/'6.3.IPME'!J$22</f>
        <v>18222.769000381933</v>
      </c>
      <c r="M116" s="184">
        <f>+'2.2.3.3.StockCapTotal'!M116/'6.3.IPME'!K$22</f>
        <v>15226.731366275268</v>
      </c>
      <c r="N116" s="184">
        <f>+'2.2.3.3.StockCapTotal'!N116/'6.3.IPME'!L$22</f>
        <v>12178.851942899917</v>
      </c>
    </row>
    <row r="117" spans="2:14" x14ac:dyDescent="0.2">
      <c r="B117" s="169" t="s">
        <v>308</v>
      </c>
      <c r="C117" s="184">
        <f>+'2.2.3.3.StockCapTotal'!C117/'6.3.IPME'!D$22</f>
        <v>0</v>
      </c>
      <c r="D117" s="184">
        <f>+'2.2.3.3.StockCapTotal'!D117/'6.3.IPME'!E$22</f>
        <v>0</v>
      </c>
      <c r="E117" s="184">
        <f>+'2.2.3.3.StockCapTotal'!E117/'6.3.IPME'!F$22</f>
        <v>0</v>
      </c>
      <c r="F117" s="184">
        <f>+'2.2.3.3.StockCapTotal'!F117/'6.3.IPME'!G$22</f>
        <v>0</v>
      </c>
      <c r="G117" s="184">
        <f>+'2.2.3.3.StockCapTotal'!G117/'6.3.IPME'!H$22</f>
        <v>0</v>
      </c>
      <c r="H117" s="184">
        <f>+'2.2.3.3.StockCapTotal'!H117/'6.3.IPME'!H$22</f>
        <v>0</v>
      </c>
      <c r="I117" s="170">
        <f>+'2.2.3.3.StockCapTotal'!I117/'6.3.IPME'!H$22</f>
        <v>0</v>
      </c>
      <c r="J117" s="170">
        <f>+'2.2.3.3.StockCapTotal'!J117/'6.3.IPME'!I$22</f>
        <v>23671.457333597737</v>
      </c>
      <c r="K117" s="184">
        <f>+'2.2.3.3.StockCapTotal'!K117/'6.3.IPME'!I$22</f>
        <v>23671.457333597737</v>
      </c>
      <c r="L117" s="184">
        <f>+'2.2.3.3.StockCapTotal'!L117/'6.3.IPME'!J$22</f>
        <v>17564.4270270378</v>
      </c>
      <c r="M117" s="184">
        <f>+'2.2.3.3.StockCapTotal'!M117/'6.3.IPME'!K$22</f>
        <v>11741.302847559293</v>
      </c>
      <c r="N117" s="184">
        <f>+'2.2.3.3.StockCapTotal'!N117/'6.3.IPME'!L$22</f>
        <v>5869.4306068325741</v>
      </c>
    </row>
    <row r="118" spans="2:14" x14ac:dyDescent="0.2">
      <c r="B118" s="169" t="s">
        <v>309</v>
      </c>
      <c r="C118" s="184">
        <f>+'2.2.3.3.StockCapTotal'!C118/'6.3.IPME'!D$22</f>
        <v>0</v>
      </c>
      <c r="D118" s="184">
        <f>+'2.2.3.3.StockCapTotal'!D118/'6.3.IPME'!E$22</f>
        <v>0</v>
      </c>
      <c r="E118" s="184">
        <f>+'2.2.3.3.StockCapTotal'!E118/'6.3.IPME'!F$22</f>
        <v>0</v>
      </c>
      <c r="F118" s="184">
        <f>+'2.2.3.3.StockCapTotal'!F118/'6.3.IPME'!G$22</f>
        <v>0</v>
      </c>
      <c r="G118" s="184">
        <f>+'2.2.3.3.StockCapTotal'!G118/'6.3.IPME'!H$22</f>
        <v>0</v>
      </c>
      <c r="H118" s="184">
        <f>+'2.2.3.3.StockCapTotal'!H118/'6.3.IPME'!H$22</f>
        <v>0</v>
      </c>
      <c r="I118" s="170">
        <f>+'2.2.3.3.StockCapTotal'!I118/'6.3.IPME'!H$22</f>
        <v>0</v>
      </c>
      <c r="J118" s="170">
        <f>+'2.2.3.3.StockCapTotal'!J118/'6.3.IPME'!I$22</f>
        <v>103085.1442367969</v>
      </c>
      <c r="K118" s="184">
        <f>+'2.2.3.3.StockCapTotal'!K118/'6.3.IPME'!I$22</f>
        <v>103085.1442367969</v>
      </c>
      <c r="L118" s="184">
        <f>+'2.2.3.3.StockCapTotal'!L118/'6.3.IPME'!J$22</f>
        <v>76490.072748879378</v>
      </c>
      <c r="M118" s="184">
        <f>+'2.2.3.3.StockCapTotal'!M118/'6.3.IPME'!K$22</f>
        <v>51131.363840901569</v>
      </c>
      <c r="N118" s="184">
        <f>+'2.2.3.3.StockCapTotal'!N118/'6.3.IPME'!L$22</f>
        <v>25560.365471644858</v>
      </c>
    </row>
    <row r="119" spans="2:14" x14ac:dyDescent="0.2">
      <c r="B119" s="169" t="s">
        <v>485</v>
      </c>
      <c r="C119" s="184">
        <f>+'2.2.3.3.StockCapTotal'!C119/'6.3.IPME'!D$22</f>
        <v>0</v>
      </c>
      <c r="D119" s="184">
        <f>+'2.2.3.3.StockCapTotal'!D119/'6.3.IPME'!E$22</f>
        <v>0</v>
      </c>
      <c r="E119" s="184">
        <f>+'2.2.3.3.StockCapTotal'!E119/'6.3.IPME'!F$22</f>
        <v>0</v>
      </c>
      <c r="F119" s="184">
        <f>+'2.2.3.3.StockCapTotal'!F119/'6.3.IPME'!G$22</f>
        <v>0</v>
      </c>
      <c r="G119" s="184">
        <f>+'2.2.3.3.StockCapTotal'!G119/'6.3.IPME'!H$22</f>
        <v>0</v>
      </c>
      <c r="H119" s="184">
        <f>+'2.2.3.3.StockCapTotal'!H119/'6.3.IPME'!H$22</f>
        <v>0</v>
      </c>
      <c r="I119" s="170">
        <f>+'2.2.3.3.StockCapTotal'!I119/'6.3.IPME'!H$22</f>
        <v>0</v>
      </c>
      <c r="J119" s="170">
        <f>+'2.2.3.3.StockCapTotal'!J119/'6.3.IPME'!I$22</f>
        <v>25662.21980274501</v>
      </c>
      <c r="K119" s="184">
        <f>+'2.2.3.3.StockCapTotal'!K119/'6.3.IPME'!I$22</f>
        <v>25662.21980274501</v>
      </c>
      <c r="L119" s="184">
        <f>+'2.2.3.3.StockCapTotal'!L119/'6.3.IPME'!J$22</f>
        <v>21761.817231125366</v>
      </c>
      <c r="M119" s="184">
        <f>+'2.2.3.3.StockCapTotal'!M119/'6.3.IPME'!K$22</f>
        <v>18183.918427182016</v>
      </c>
      <c r="N119" s="184">
        <f>+'2.2.3.3.StockCapTotal'!N119/'6.3.IPME'!L$22</f>
        <v>14544.109627947828</v>
      </c>
    </row>
    <row r="120" spans="2:14" x14ac:dyDescent="0.2">
      <c r="B120" s="169" t="s">
        <v>486</v>
      </c>
      <c r="C120" s="184">
        <f>+'2.2.3.3.StockCapTotal'!C120/'6.3.IPME'!D$22</f>
        <v>0</v>
      </c>
      <c r="D120" s="184">
        <f>+'2.2.3.3.StockCapTotal'!D120/'6.3.IPME'!E$22</f>
        <v>0</v>
      </c>
      <c r="E120" s="184">
        <f>+'2.2.3.3.StockCapTotal'!E120/'6.3.IPME'!F$22</f>
        <v>0</v>
      </c>
      <c r="F120" s="184">
        <f>+'2.2.3.3.StockCapTotal'!F120/'6.3.IPME'!G$22</f>
        <v>0</v>
      </c>
      <c r="G120" s="184">
        <f>+'2.2.3.3.StockCapTotal'!G120/'6.3.IPME'!H$22</f>
        <v>0</v>
      </c>
      <c r="H120" s="184">
        <f>+'2.2.3.3.StockCapTotal'!H120/'6.3.IPME'!H$22</f>
        <v>0</v>
      </c>
      <c r="I120" s="170">
        <f>+'2.2.3.3.StockCapTotal'!I120/'6.3.IPME'!H$22</f>
        <v>0</v>
      </c>
      <c r="J120" s="170">
        <f>+'2.2.3.3.StockCapTotal'!J120/'6.3.IPME'!I$22</f>
        <v>0</v>
      </c>
      <c r="K120" s="184">
        <f>+'2.2.3.3.StockCapTotal'!K120/'6.3.IPME'!I$22</f>
        <v>0</v>
      </c>
      <c r="L120" s="184">
        <f>+'2.2.3.3.StockCapTotal'!L120/'6.3.IPME'!J$22</f>
        <v>50647.999432374287</v>
      </c>
      <c r="M120" s="184">
        <f>+'2.2.3.3.StockCapTotal'!M120/'6.3.IPME'!K$22</f>
        <v>43530.040180384094</v>
      </c>
      <c r="N120" s="184">
        <f>+'2.2.3.3.StockCapTotal'!N120/'6.3.IPME'!L$22</f>
        <v>36267.489997856741</v>
      </c>
    </row>
    <row r="121" spans="2:14" x14ac:dyDescent="0.2">
      <c r="B121" s="169" t="s">
        <v>310</v>
      </c>
      <c r="C121" s="184">
        <f>+'2.2.3.3.StockCapTotal'!C121/'6.3.IPME'!D$22</f>
        <v>0</v>
      </c>
      <c r="D121" s="184">
        <f>+'2.2.3.3.StockCapTotal'!D121/'6.3.IPME'!E$22</f>
        <v>0</v>
      </c>
      <c r="E121" s="184">
        <f>+'2.2.3.3.StockCapTotal'!E121/'6.3.IPME'!F$22</f>
        <v>0</v>
      </c>
      <c r="F121" s="184">
        <f>+'2.2.3.3.StockCapTotal'!F121/'6.3.IPME'!G$22</f>
        <v>0</v>
      </c>
      <c r="G121" s="184">
        <f>+'2.2.3.3.StockCapTotal'!G121/'6.3.IPME'!H$22</f>
        <v>0</v>
      </c>
      <c r="H121" s="184">
        <f>+'2.2.3.3.StockCapTotal'!H121/'6.3.IPME'!H$22</f>
        <v>0</v>
      </c>
      <c r="I121" s="170">
        <f>+'2.2.3.3.StockCapTotal'!I121/'6.3.IPME'!H$22</f>
        <v>0</v>
      </c>
      <c r="J121" s="170">
        <f>+'2.2.3.3.StockCapTotal'!J121/'6.3.IPME'!I$22</f>
        <v>0</v>
      </c>
      <c r="K121" s="184">
        <f>+'2.2.3.3.StockCapTotal'!K121/'6.3.IPME'!I$22</f>
        <v>0</v>
      </c>
      <c r="L121" s="184">
        <f>+'2.2.3.3.StockCapTotal'!L121/'6.3.IPME'!J$22</f>
        <v>0</v>
      </c>
      <c r="M121" s="184">
        <f>+'2.2.3.3.StockCapTotal'!M121/'6.3.IPME'!K$22</f>
        <v>0</v>
      </c>
      <c r="N121" s="184">
        <f>+'2.2.3.3.StockCapTotal'!N121/'6.3.IPME'!L$22</f>
        <v>62415.190322225062</v>
      </c>
    </row>
    <row r="122" spans="2:14" x14ac:dyDescent="0.2">
      <c r="B122" s="173" t="s">
        <v>311</v>
      </c>
      <c r="C122" s="184">
        <f>+'2.2.3.3.StockCapTotal'!C122/'6.3.IPME'!D$22</f>
        <v>0</v>
      </c>
      <c r="D122" s="184">
        <f>+'2.2.3.3.StockCapTotal'!D122/'6.3.IPME'!E$22</f>
        <v>0</v>
      </c>
      <c r="E122" s="184">
        <f>+'2.2.3.3.StockCapTotal'!E122/'6.3.IPME'!F$22</f>
        <v>0</v>
      </c>
      <c r="F122" s="184">
        <f>+'2.2.3.3.StockCapTotal'!F122/'6.3.IPME'!G$22</f>
        <v>0</v>
      </c>
      <c r="G122" s="184">
        <f>+'2.2.3.3.StockCapTotal'!G122/'6.3.IPME'!H$22</f>
        <v>0</v>
      </c>
      <c r="H122" s="184">
        <f>+'2.2.3.3.StockCapTotal'!H122/'6.3.IPME'!H$22</f>
        <v>0</v>
      </c>
      <c r="I122" s="170">
        <f>+'2.2.3.3.StockCapTotal'!I122/'6.3.IPME'!H$22</f>
        <v>0</v>
      </c>
      <c r="J122" s="170">
        <f>+'2.2.3.3.StockCapTotal'!J122/'6.3.IPME'!I$22</f>
        <v>0</v>
      </c>
      <c r="K122" s="184">
        <f>+'2.2.3.3.StockCapTotal'!K122/'6.3.IPME'!I$22</f>
        <v>0</v>
      </c>
      <c r="L122" s="184">
        <f>+'2.2.3.3.StockCapTotal'!L122/'6.3.IPME'!J$22</f>
        <v>0</v>
      </c>
      <c r="M122" s="184">
        <f>+'2.2.3.3.StockCapTotal'!M122/'6.3.IPME'!K$22</f>
        <v>0</v>
      </c>
      <c r="N122" s="184">
        <f>+'2.2.3.3.StockCapTotal'!N122/'6.3.IPME'!L$22</f>
        <v>0</v>
      </c>
    </row>
    <row r="123" spans="2:14" x14ac:dyDescent="0.2">
      <c r="B123" s="31" t="s">
        <v>312</v>
      </c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</row>
    <row r="124" spans="2:14" x14ac:dyDescent="0.2">
      <c r="B124" s="172" t="s">
        <v>313</v>
      </c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</row>
    <row r="125" spans="2:14" x14ac:dyDescent="0.2">
      <c r="B125" s="225" t="s">
        <v>314</v>
      </c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</row>
    <row r="126" spans="2:14" x14ac:dyDescent="0.2">
      <c r="B126" s="227" t="s">
        <v>315</v>
      </c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</row>
    <row r="127" spans="2:14" x14ac:dyDescent="0.2">
      <c r="B127" s="228" t="s">
        <v>396</v>
      </c>
      <c r="C127" s="184">
        <f>+'2.2.3.3.StockCapTotal'!C127/'6.4.IPMC'!D$22</f>
        <v>0</v>
      </c>
      <c r="D127" s="184">
        <f>+'2.2.3.3.StockCapTotal'!D127/'6.4.IPMC'!E$22</f>
        <v>0</v>
      </c>
      <c r="E127" s="184">
        <f>+'2.2.3.3.StockCapTotal'!E127/'6.4.IPMC'!F$22</f>
        <v>0</v>
      </c>
      <c r="F127" s="184">
        <f>+'2.2.3.3.StockCapTotal'!F127/'6.4.IPMC'!G$22</f>
        <v>0</v>
      </c>
      <c r="G127" s="184">
        <f>+'2.2.3.3.StockCapTotal'!G127/'6.4.IPMC'!H$22</f>
        <v>0</v>
      </c>
      <c r="H127" s="184">
        <f>+'2.2.3.3.StockCapTotal'!H127/'6.4.IPMC'!H$22</f>
        <v>49817284.687554657</v>
      </c>
      <c r="I127" s="170">
        <f>+'2.2.3.3.StockCapTotal'!I127/'6.4.IPMC'!H$22</f>
        <v>92438726.432951108</v>
      </c>
      <c r="J127" s="170">
        <f>+'2.2.3.3.StockCapTotal'!J127/'6.4.IPMC'!I$22</f>
        <v>93074137.467355594</v>
      </c>
      <c r="K127" s="184">
        <f>+'2.2.3.3.StockCapTotal'!K127/'6.4.IPMC'!I$22</f>
        <v>93074137.467355594</v>
      </c>
      <c r="L127" s="184">
        <f>+'2.2.3.3.StockCapTotal'!L127/'6.4.IPMC'!J$22</f>
        <v>84698786.918882653</v>
      </c>
      <c r="M127" s="184">
        <f>+'2.2.3.3.StockCapTotal'!M127/'6.4.IPMC'!K$22</f>
        <v>78868185.807359934</v>
      </c>
      <c r="N127" s="184">
        <f>+'2.2.3.3.StockCapTotal'!N127/'6.4.IPMC'!L$22</f>
        <v>76227899.381662801</v>
      </c>
    </row>
    <row r="128" spans="2:14" x14ac:dyDescent="0.2">
      <c r="B128" s="228" t="s">
        <v>397</v>
      </c>
      <c r="C128" s="184">
        <f>+'2.2.3.3.StockCapTotal'!C128/'6.4.IPMC'!D$22</f>
        <v>0</v>
      </c>
      <c r="D128" s="184">
        <f>+'2.2.3.3.StockCapTotal'!D128/'6.4.IPMC'!E$22</f>
        <v>0</v>
      </c>
      <c r="E128" s="184">
        <f>+'2.2.3.3.StockCapTotal'!E128/'6.4.IPMC'!F$22</f>
        <v>0</v>
      </c>
      <c r="F128" s="184">
        <f>+'2.2.3.3.StockCapTotal'!F128/'6.4.IPMC'!G$22</f>
        <v>0</v>
      </c>
      <c r="G128" s="184">
        <f>+'2.2.3.3.StockCapTotal'!G128/'6.4.IPMC'!H$22</f>
        <v>0</v>
      </c>
      <c r="H128" s="184">
        <f>+'2.2.3.3.StockCapTotal'!H128/'6.4.IPMC'!H$22</f>
        <v>6476873.7688016752</v>
      </c>
      <c r="I128" s="170">
        <f>+'2.2.3.3.StockCapTotal'!I128/'6.4.IPMC'!H$22</f>
        <v>6476873.7688016752</v>
      </c>
      <c r="J128" s="170">
        <f>+'2.2.3.3.StockCapTotal'!J128/'6.4.IPMC'!I$22</f>
        <v>6403298.1669585593</v>
      </c>
      <c r="K128" s="184">
        <f>+'2.2.3.3.StockCapTotal'!K128/'6.4.IPMC'!I$22</f>
        <v>6403298.1669585593</v>
      </c>
      <c r="L128" s="184">
        <f>+'2.2.3.3.StockCapTotal'!L128/'6.4.IPMC'!J$22</f>
        <v>5822698.7720338292</v>
      </c>
      <c r="M128" s="184">
        <f>+'2.2.3.3.StockCapTotal'!M128/'6.4.IPMC'!K$22</f>
        <v>5417428.739967552</v>
      </c>
      <c r="N128" s="184">
        <f>+'2.2.3.3.StockCapTotal'!N128/'6.4.IPMC'!L$22</f>
        <v>5231395.095315747</v>
      </c>
    </row>
    <row r="129" spans="2:14" x14ac:dyDescent="0.2">
      <c r="B129" s="228" t="s">
        <v>398</v>
      </c>
      <c r="C129" s="184">
        <f>+'2.2.3.3.StockCapTotal'!C129/'6.4.IPMC'!D$22</f>
        <v>0</v>
      </c>
      <c r="D129" s="184">
        <f>+'2.2.3.3.StockCapTotal'!D129/'6.4.IPMC'!E$22</f>
        <v>0</v>
      </c>
      <c r="E129" s="184">
        <f>+'2.2.3.3.StockCapTotal'!E129/'6.4.IPMC'!F$22</f>
        <v>0</v>
      </c>
      <c r="F129" s="184">
        <f>+'2.2.3.3.StockCapTotal'!F129/'6.4.IPMC'!G$22</f>
        <v>0</v>
      </c>
      <c r="G129" s="184">
        <f>+'2.2.3.3.StockCapTotal'!G129/'6.4.IPMC'!H$22</f>
        <v>0</v>
      </c>
      <c r="H129" s="184">
        <f>+'2.2.3.3.StockCapTotal'!H129/'6.4.IPMC'!H$22</f>
        <v>3033453.6115006967</v>
      </c>
      <c r="I129" s="170">
        <f>+'2.2.3.3.StockCapTotal'!I129/'6.4.IPMC'!H$22</f>
        <v>3033453.6115006967</v>
      </c>
      <c r="J129" s="170">
        <f>+'2.2.3.3.StockCapTotal'!J129/'6.4.IPMC'!I$22</f>
        <v>2998994.367257833</v>
      </c>
      <c r="K129" s="184">
        <f>+'2.2.3.3.StockCapTotal'!K129/'6.4.IPMC'!I$22</f>
        <v>2998994.367257833</v>
      </c>
      <c r="L129" s="184">
        <f>+'2.2.3.3.StockCapTotal'!L129/'6.4.IPMC'!J$22</f>
        <v>2727069.7637781217</v>
      </c>
      <c r="M129" s="184">
        <f>+'2.2.3.3.StockCapTotal'!M129/'6.4.IPMC'!K$22</f>
        <v>2537260.9321893128</v>
      </c>
      <c r="N129" s="184">
        <f>+'2.2.3.3.StockCapTotal'!N129/'6.4.IPMC'!L$22</f>
        <v>2450131.7937540482</v>
      </c>
    </row>
    <row r="130" spans="2:14" x14ac:dyDescent="0.2">
      <c r="B130" s="228" t="s">
        <v>399</v>
      </c>
      <c r="C130" s="184">
        <f>+'2.2.3.3.StockCapTotal'!C130/'6.4.IPMC'!D$22</f>
        <v>0</v>
      </c>
      <c r="D130" s="184">
        <f>+'2.2.3.3.StockCapTotal'!D130/'6.4.IPMC'!E$22</f>
        <v>0</v>
      </c>
      <c r="E130" s="184">
        <f>+'2.2.3.3.StockCapTotal'!E130/'6.4.IPMC'!F$22</f>
        <v>0</v>
      </c>
      <c r="F130" s="184">
        <f>+'2.2.3.3.StockCapTotal'!F130/'6.4.IPMC'!G$22</f>
        <v>0</v>
      </c>
      <c r="G130" s="184">
        <f>+'2.2.3.3.StockCapTotal'!G130/'6.4.IPMC'!H$22</f>
        <v>0</v>
      </c>
      <c r="H130" s="184">
        <f>+'2.2.3.3.StockCapTotal'!H130/'6.4.IPMC'!H$22</f>
        <v>4065385.6392172766</v>
      </c>
      <c r="I130" s="170">
        <f>+'2.2.3.3.StockCapTotal'!I130/'6.4.IPMC'!H$22</f>
        <v>4065385.6392172766</v>
      </c>
      <c r="J130" s="170">
        <f>+'2.2.3.3.StockCapTotal'!J130/'6.4.IPMC'!I$22</f>
        <v>4019203.9154710821</v>
      </c>
      <c r="K130" s="184">
        <f>+'2.2.3.3.StockCapTotal'!K130/'6.4.IPMC'!I$22</f>
        <v>4019203.9154710821</v>
      </c>
      <c r="L130" s="184">
        <f>+'2.2.3.3.StockCapTotal'!L130/'6.4.IPMC'!J$22</f>
        <v>3654774.9445631099</v>
      </c>
      <c r="M130" s="184">
        <f>+'2.2.3.3.StockCapTotal'!M130/'6.4.IPMC'!K$22</f>
        <v>3400396.2076632869</v>
      </c>
      <c r="N130" s="184">
        <f>+'2.2.3.3.StockCapTotal'!N130/'6.4.IPMC'!L$22</f>
        <v>3283627.1406140421</v>
      </c>
    </row>
    <row r="131" spans="2:14" x14ac:dyDescent="0.2">
      <c r="B131" s="228" t="s">
        <v>400</v>
      </c>
      <c r="C131" s="184">
        <f>+'2.2.3.3.StockCapTotal'!C131/'6.4.IPMC'!D$22</f>
        <v>0</v>
      </c>
      <c r="D131" s="184">
        <f>+'2.2.3.3.StockCapTotal'!D131/'6.4.IPMC'!E$22</f>
        <v>0</v>
      </c>
      <c r="E131" s="184">
        <f>+'2.2.3.3.StockCapTotal'!E131/'6.4.IPMC'!F$22</f>
        <v>0</v>
      </c>
      <c r="F131" s="184">
        <f>+'2.2.3.3.StockCapTotal'!F131/'6.4.IPMC'!G$22</f>
        <v>0</v>
      </c>
      <c r="G131" s="184">
        <f>+'2.2.3.3.StockCapTotal'!G131/'6.4.IPMC'!H$22</f>
        <v>0</v>
      </c>
      <c r="H131" s="184">
        <f>+'2.2.3.3.StockCapTotal'!H131/'6.4.IPMC'!H$22</f>
        <v>0</v>
      </c>
      <c r="I131" s="170">
        <f>+'2.2.3.3.StockCapTotal'!I131/'6.4.IPMC'!H$22</f>
        <v>0</v>
      </c>
      <c r="J131" s="170">
        <f>+'2.2.3.3.StockCapTotal'!J131/'6.4.IPMC'!I$22</f>
        <v>0</v>
      </c>
      <c r="K131" s="184">
        <f>+'2.2.3.3.StockCapTotal'!K131/'6.4.IPMC'!I$22</f>
        <v>1603100.0059680692</v>
      </c>
      <c r="L131" s="184">
        <f>+'2.2.3.3.StockCapTotal'!L131/'6.4.IPMC'!J$22</f>
        <v>1460079.9644496962</v>
      </c>
      <c r="M131" s="184">
        <f>+'2.2.3.3.StockCapTotal'!M131/'6.4.IPMC'!K$22</f>
        <v>1360818.3737245104</v>
      </c>
      <c r="N131" s="184">
        <f>+'2.2.3.3.StockCapTotal'!N131/'6.4.IPMC'!L$22</f>
        <v>1316576.8895579928</v>
      </c>
    </row>
    <row r="132" spans="2:14" x14ac:dyDescent="0.2">
      <c r="B132" s="228" t="s">
        <v>401</v>
      </c>
      <c r="C132" s="184">
        <f>+'2.2.3.3.StockCapTotal'!C132/'6.4.IPMC'!D$22</f>
        <v>0</v>
      </c>
      <c r="D132" s="184">
        <f>+'2.2.3.3.StockCapTotal'!D132/'6.4.IPMC'!E$22</f>
        <v>0</v>
      </c>
      <c r="E132" s="184">
        <f>+'2.2.3.3.StockCapTotal'!E132/'6.4.IPMC'!F$22</f>
        <v>0</v>
      </c>
      <c r="F132" s="184">
        <f>+'2.2.3.3.StockCapTotal'!F132/'6.4.IPMC'!G$22</f>
        <v>0</v>
      </c>
      <c r="G132" s="184">
        <f>+'2.2.3.3.StockCapTotal'!G132/'6.4.IPMC'!H$22</f>
        <v>0</v>
      </c>
      <c r="H132" s="184">
        <f>+'2.2.3.3.StockCapTotal'!H132/'6.4.IPMC'!H$22</f>
        <v>0</v>
      </c>
      <c r="I132" s="170">
        <f>+'2.2.3.3.StockCapTotal'!I132/'6.4.IPMC'!H$22</f>
        <v>0</v>
      </c>
      <c r="J132" s="170">
        <f>+'2.2.3.3.StockCapTotal'!J132/'6.4.IPMC'!I$22</f>
        <v>0</v>
      </c>
      <c r="K132" s="184">
        <f>+'2.2.3.3.StockCapTotal'!K132/'6.4.IPMC'!I$22</f>
        <v>1819886.0108772016</v>
      </c>
      <c r="L132" s="184">
        <f>+'2.2.3.3.StockCapTotal'!L132/'6.4.IPMC'!J$22</f>
        <v>1657525.4769957319</v>
      </c>
      <c r="M132" s="184">
        <f>+'2.2.3.3.StockCapTotal'!M132/'6.4.IPMC'!K$22</f>
        <v>1544840.8162099582</v>
      </c>
      <c r="N132" s="184">
        <f>+'2.2.3.3.StockCapTotal'!N132/'6.4.IPMC'!L$22</f>
        <v>1494616.5895021118</v>
      </c>
    </row>
    <row r="133" spans="2:14" x14ac:dyDescent="0.2">
      <c r="B133" s="228" t="s">
        <v>402</v>
      </c>
      <c r="C133" s="184">
        <f>+'2.2.3.3.StockCapTotal'!C133/'6.4.IPMC'!D$22</f>
        <v>0</v>
      </c>
      <c r="D133" s="184">
        <f>+'2.2.3.3.StockCapTotal'!D133/'6.4.IPMC'!E$22</f>
        <v>0</v>
      </c>
      <c r="E133" s="184">
        <f>+'2.2.3.3.StockCapTotal'!E133/'6.4.IPMC'!F$22</f>
        <v>0</v>
      </c>
      <c r="F133" s="184">
        <f>+'2.2.3.3.StockCapTotal'!F133/'6.4.IPMC'!G$22</f>
        <v>0</v>
      </c>
      <c r="G133" s="184">
        <f>+'2.2.3.3.StockCapTotal'!G133/'6.4.IPMC'!H$22</f>
        <v>0</v>
      </c>
      <c r="H133" s="184">
        <f>+'2.2.3.3.StockCapTotal'!H133/'6.4.IPMC'!H$22</f>
        <v>0</v>
      </c>
      <c r="I133" s="170">
        <f>+'2.2.3.3.StockCapTotal'!I133/'6.4.IPMC'!H$22</f>
        <v>0</v>
      </c>
      <c r="J133" s="170">
        <f>+'2.2.3.3.StockCapTotal'!J133/'6.4.IPMC'!I$22</f>
        <v>0</v>
      </c>
      <c r="K133" s="184">
        <f>+'2.2.3.3.StockCapTotal'!K133/'6.4.IPMC'!I$22</f>
        <v>22272409.448906455</v>
      </c>
      <c r="L133" s="184">
        <f>+'2.2.3.3.StockCapTotal'!L133/'6.4.IPMC'!J$22</f>
        <v>20285383.741066586</v>
      </c>
      <c r="M133" s="184">
        <f>+'2.2.3.3.StockCapTotal'!M133/'6.4.IPMC'!K$22</f>
        <v>18906308.959112436</v>
      </c>
      <c r="N133" s="184">
        <f>+'2.2.3.3.StockCapTotal'!N133/'6.4.IPMC'!L$22</f>
        <v>18291647.087541327</v>
      </c>
    </row>
    <row r="134" spans="2:14" x14ac:dyDescent="0.2">
      <c r="B134" s="228" t="s">
        <v>403</v>
      </c>
      <c r="C134" s="184">
        <f>+'2.2.3.3.StockCapTotal'!C134/'6.4.IPMC'!D$22</f>
        <v>0</v>
      </c>
      <c r="D134" s="184">
        <f>+'2.2.3.3.StockCapTotal'!D134/'6.4.IPMC'!E$22</f>
        <v>0</v>
      </c>
      <c r="E134" s="184">
        <f>+'2.2.3.3.StockCapTotal'!E134/'6.4.IPMC'!F$22</f>
        <v>0</v>
      </c>
      <c r="F134" s="184">
        <f>+'2.2.3.3.StockCapTotal'!F134/'6.4.IPMC'!G$22</f>
        <v>0</v>
      </c>
      <c r="G134" s="184">
        <f>+'2.2.3.3.StockCapTotal'!G134/'6.4.IPMC'!H$22</f>
        <v>0</v>
      </c>
      <c r="H134" s="184">
        <f>+'2.2.3.3.StockCapTotal'!H134/'6.4.IPMC'!H$22</f>
        <v>0</v>
      </c>
      <c r="I134" s="170">
        <f>+'2.2.3.3.StockCapTotal'!I134/'6.4.IPMC'!H$22</f>
        <v>0</v>
      </c>
      <c r="J134" s="170">
        <f>+'2.2.3.3.StockCapTotal'!J134/'6.4.IPMC'!I$22</f>
        <v>0</v>
      </c>
      <c r="K134" s="184">
        <f>+'2.2.3.3.StockCapTotal'!K134/'6.4.IPMC'!I$22</f>
        <v>13306453.766382994</v>
      </c>
      <c r="L134" s="184">
        <f>+'2.2.3.3.StockCapTotal'!L134/'6.4.IPMC'!J$22</f>
        <v>12119322.855619146</v>
      </c>
      <c r="M134" s="184">
        <f>+'2.2.3.3.StockCapTotal'!M134/'6.4.IPMC'!K$22</f>
        <v>11295406.841119034</v>
      </c>
      <c r="N134" s="184">
        <f>+'2.2.3.3.StockCapTotal'!N134/'6.4.IPMC'!L$22</f>
        <v>10928182.549792035</v>
      </c>
    </row>
    <row r="135" spans="2:14" x14ac:dyDescent="0.2">
      <c r="B135" s="228" t="s">
        <v>404</v>
      </c>
      <c r="C135" s="184">
        <f>+'2.2.3.3.StockCapTotal'!C135/'6.4.IPMC'!D$22</f>
        <v>0</v>
      </c>
      <c r="D135" s="184">
        <f>+'2.2.3.3.StockCapTotal'!D135/'6.4.IPMC'!E$22</f>
        <v>0</v>
      </c>
      <c r="E135" s="184">
        <f>+'2.2.3.3.StockCapTotal'!E135/'6.4.IPMC'!F$22</f>
        <v>0</v>
      </c>
      <c r="F135" s="184">
        <f>+'2.2.3.3.StockCapTotal'!F135/'6.4.IPMC'!G$22</f>
        <v>0</v>
      </c>
      <c r="G135" s="184">
        <f>+'2.2.3.3.StockCapTotal'!G135/'6.4.IPMC'!H$22</f>
        <v>0</v>
      </c>
      <c r="H135" s="184">
        <f>+'2.2.3.3.StockCapTotal'!H135/'6.4.IPMC'!H$22</f>
        <v>0</v>
      </c>
      <c r="I135" s="170">
        <f>+'2.2.3.3.StockCapTotal'!I135/'6.4.IPMC'!H$22</f>
        <v>0</v>
      </c>
      <c r="J135" s="170">
        <f>+'2.2.3.3.StockCapTotal'!J135/'6.4.IPMC'!I$22</f>
        <v>0</v>
      </c>
      <c r="K135" s="184">
        <f>+'2.2.3.3.StockCapTotal'!K135/'6.4.IPMC'!I$22</f>
        <v>26583048.646147195</v>
      </c>
      <c r="L135" s="184">
        <f>+'2.2.3.3.StockCapTotal'!L135/'6.4.IPMC'!J$22</f>
        <v>24211450.675401121</v>
      </c>
      <c r="M135" s="184">
        <f>+'2.2.3.3.StockCapTotal'!M135/'6.4.IPMC'!K$22</f>
        <v>22565467.464673012</v>
      </c>
      <c r="N135" s="184">
        <f>+'2.2.3.3.StockCapTotal'!N135/'6.4.IPMC'!L$22</f>
        <v>21831842.911371309</v>
      </c>
    </row>
    <row r="136" spans="2:14" x14ac:dyDescent="0.2">
      <c r="B136" s="228" t="s">
        <v>405</v>
      </c>
      <c r="C136" s="184">
        <f>+'2.2.3.3.StockCapTotal'!C136/'6.4.IPMC'!D$22</f>
        <v>0</v>
      </c>
      <c r="D136" s="184">
        <f>+'2.2.3.3.StockCapTotal'!D136/'6.4.IPMC'!E$22</f>
        <v>0</v>
      </c>
      <c r="E136" s="184">
        <f>+'2.2.3.3.StockCapTotal'!E136/'6.4.IPMC'!F$22</f>
        <v>0</v>
      </c>
      <c r="F136" s="184">
        <f>+'2.2.3.3.StockCapTotal'!F136/'6.4.IPMC'!G$22</f>
        <v>0</v>
      </c>
      <c r="G136" s="184">
        <f>+'2.2.3.3.StockCapTotal'!G136/'6.4.IPMC'!H$22</f>
        <v>0</v>
      </c>
      <c r="H136" s="184">
        <f>+'2.2.3.3.StockCapTotal'!H136/'6.4.IPMC'!H$22</f>
        <v>0</v>
      </c>
      <c r="I136" s="170">
        <f>+'2.2.3.3.StockCapTotal'!I136/'6.4.IPMC'!H$22</f>
        <v>0</v>
      </c>
      <c r="J136" s="170">
        <f>+'2.2.3.3.StockCapTotal'!J136/'6.4.IPMC'!I$22</f>
        <v>0</v>
      </c>
      <c r="K136" s="184">
        <f>+'2.2.3.3.StockCapTotal'!K136/'6.4.IPMC'!I$22</f>
        <v>37725144.740258276</v>
      </c>
      <c r="L136" s="184">
        <f>+'2.2.3.3.StockCapTotal'!L136/'6.4.IPMC'!J$22</f>
        <v>34359508.318979494</v>
      </c>
      <c r="M136" s="184">
        <f>+'2.2.3.3.StockCapTotal'!M136/'6.4.IPMC'!K$22</f>
        <v>32023622.932344113</v>
      </c>
      <c r="N136" s="184">
        <f>+'2.2.3.3.StockCapTotal'!N136/'6.4.IPMC'!L$22</f>
        <v>30982504.856433533</v>
      </c>
    </row>
    <row r="137" spans="2:14" x14ac:dyDescent="0.2">
      <c r="B137" s="228" t="s">
        <v>406</v>
      </c>
      <c r="C137" s="184">
        <f>+'2.2.3.3.StockCapTotal'!C137/'6.4.IPMC'!D$22</f>
        <v>0</v>
      </c>
      <c r="D137" s="184">
        <f>+'2.2.3.3.StockCapTotal'!D137/'6.4.IPMC'!E$22</f>
        <v>0</v>
      </c>
      <c r="E137" s="184">
        <f>+'2.2.3.3.StockCapTotal'!E137/'6.4.IPMC'!F$22</f>
        <v>0</v>
      </c>
      <c r="F137" s="184">
        <f>+'2.2.3.3.StockCapTotal'!F137/'6.4.IPMC'!G$22</f>
        <v>0</v>
      </c>
      <c r="G137" s="184">
        <f>+'2.2.3.3.StockCapTotal'!G137/'6.4.IPMC'!H$22</f>
        <v>0</v>
      </c>
      <c r="H137" s="184">
        <f>+'2.2.3.3.StockCapTotal'!H137/'6.4.IPMC'!H$22</f>
        <v>0</v>
      </c>
      <c r="I137" s="170">
        <f>+'2.2.3.3.StockCapTotal'!I137/'6.4.IPMC'!H$22</f>
        <v>0</v>
      </c>
      <c r="J137" s="170">
        <f>+'2.2.3.3.StockCapTotal'!J137/'6.4.IPMC'!I$22</f>
        <v>0</v>
      </c>
      <c r="K137" s="184">
        <f>+'2.2.3.3.StockCapTotal'!K137/'6.4.IPMC'!I$22</f>
        <v>1694893.668561901</v>
      </c>
      <c r="L137" s="184">
        <f>+'2.2.3.3.StockCapTotal'!L137/'6.4.IPMC'!J$22</f>
        <v>1543684.2855262065</v>
      </c>
      <c r="M137" s="184">
        <f>+'2.2.3.3.StockCapTotal'!M137/'6.4.IPMC'!K$22</f>
        <v>1438738.9664411966</v>
      </c>
      <c r="N137" s="184">
        <f>+'2.2.3.3.StockCapTotal'!N137/'6.4.IPMC'!L$22</f>
        <v>1391964.2105791438</v>
      </c>
    </row>
    <row r="138" spans="2:14" x14ac:dyDescent="0.2">
      <c r="B138" s="228" t="s">
        <v>407</v>
      </c>
      <c r="C138" s="184">
        <f>+'2.2.3.3.StockCapTotal'!C138/'6.4.IPMC'!D$22</f>
        <v>0</v>
      </c>
      <c r="D138" s="184">
        <f>+'2.2.3.3.StockCapTotal'!D138/'6.4.IPMC'!E$22</f>
        <v>0</v>
      </c>
      <c r="E138" s="184">
        <f>+'2.2.3.3.StockCapTotal'!E138/'6.4.IPMC'!F$22</f>
        <v>0</v>
      </c>
      <c r="F138" s="184">
        <f>+'2.2.3.3.StockCapTotal'!F138/'6.4.IPMC'!G$22</f>
        <v>0</v>
      </c>
      <c r="G138" s="184">
        <f>+'2.2.3.3.StockCapTotal'!G138/'6.4.IPMC'!H$22</f>
        <v>0</v>
      </c>
      <c r="H138" s="184">
        <f>+'2.2.3.3.StockCapTotal'!H138/'6.4.IPMC'!H$22</f>
        <v>0</v>
      </c>
      <c r="I138" s="170">
        <f>+'2.2.3.3.StockCapTotal'!I138/'6.4.IPMC'!H$22</f>
        <v>0</v>
      </c>
      <c r="J138" s="170">
        <f>+'2.2.3.3.StockCapTotal'!J138/'6.4.IPMC'!I$22</f>
        <v>0</v>
      </c>
      <c r="K138" s="184">
        <f>+'2.2.3.3.StockCapTotal'!K138/'6.4.IPMC'!I$22</f>
        <v>29462860.03735863</v>
      </c>
      <c r="L138" s="184">
        <f>+'2.2.3.3.StockCapTotal'!L138/'6.4.IPMC'!J$22</f>
        <v>26834340.637379929</v>
      </c>
      <c r="M138" s="184">
        <f>+'2.2.3.3.StockCapTotal'!M138/'6.4.IPMC'!K$22</f>
        <v>25010043.747769676</v>
      </c>
      <c r="N138" s="184">
        <f>+'2.2.3.3.StockCapTotal'!N138/'6.4.IPMC'!L$22</f>
        <v>24196943.722200163</v>
      </c>
    </row>
    <row r="139" spans="2:14" x14ac:dyDescent="0.2">
      <c r="B139" s="228" t="s">
        <v>408</v>
      </c>
      <c r="C139" s="184">
        <f>+'2.2.3.3.StockCapTotal'!C139/'6.4.IPMC'!D$22</f>
        <v>0</v>
      </c>
      <c r="D139" s="184">
        <f>+'2.2.3.3.StockCapTotal'!D139/'6.4.IPMC'!E$22</f>
        <v>0</v>
      </c>
      <c r="E139" s="184">
        <f>+'2.2.3.3.StockCapTotal'!E139/'6.4.IPMC'!F$22</f>
        <v>0</v>
      </c>
      <c r="F139" s="184">
        <f>+'2.2.3.3.StockCapTotal'!F139/'6.4.IPMC'!G$22</f>
        <v>0</v>
      </c>
      <c r="G139" s="184">
        <f>+'2.2.3.3.StockCapTotal'!G139/'6.4.IPMC'!H$22</f>
        <v>0</v>
      </c>
      <c r="H139" s="184">
        <f>+'2.2.3.3.StockCapTotal'!H139/'6.4.IPMC'!H$22</f>
        <v>0</v>
      </c>
      <c r="I139" s="170">
        <f>+'2.2.3.3.StockCapTotal'!I139/'6.4.IPMC'!H$22</f>
        <v>0</v>
      </c>
      <c r="J139" s="170">
        <f>+'2.2.3.3.StockCapTotal'!J139/'6.4.IPMC'!I$22</f>
        <v>0</v>
      </c>
      <c r="K139" s="184">
        <f>+'2.2.3.3.StockCapTotal'!K139/'6.4.IPMC'!I$22</f>
        <v>5169042.0740400655</v>
      </c>
      <c r="L139" s="184">
        <f>+'2.2.3.3.StockCapTotal'!L139/'6.4.IPMC'!J$22</f>
        <v>4707887.6798742469</v>
      </c>
      <c r="M139" s="184">
        <f>+'2.2.3.3.StockCapTotal'!M139/'6.4.IPMC'!K$22</f>
        <v>4387828.2095452007</v>
      </c>
      <c r="N139" s="184">
        <f>+'2.2.3.3.StockCapTotal'!N139/'6.4.IPMC'!L$22</f>
        <v>4245175.7909666048</v>
      </c>
    </row>
    <row r="140" spans="2:14" x14ac:dyDescent="0.2">
      <c r="B140" s="228" t="s">
        <v>409</v>
      </c>
      <c r="C140" s="184">
        <f>+'2.2.3.3.StockCapTotal'!C140/'6.4.IPMC'!D$22</f>
        <v>0</v>
      </c>
      <c r="D140" s="184">
        <f>+'2.2.3.3.StockCapTotal'!D140/'6.4.IPMC'!E$22</f>
        <v>0</v>
      </c>
      <c r="E140" s="184">
        <f>+'2.2.3.3.StockCapTotal'!E140/'6.4.IPMC'!F$22</f>
        <v>0</v>
      </c>
      <c r="F140" s="184">
        <f>+'2.2.3.3.StockCapTotal'!F140/'6.4.IPMC'!G$22</f>
        <v>0</v>
      </c>
      <c r="G140" s="184">
        <f>+'2.2.3.3.StockCapTotal'!G140/'6.4.IPMC'!H$22</f>
        <v>0</v>
      </c>
      <c r="H140" s="184">
        <f>+'2.2.3.3.StockCapTotal'!H140/'6.4.IPMC'!H$22</f>
        <v>0</v>
      </c>
      <c r="I140" s="170">
        <f>+'2.2.3.3.StockCapTotal'!I140/'6.4.IPMC'!H$22</f>
        <v>0</v>
      </c>
      <c r="J140" s="170">
        <f>+'2.2.3.3.StockCapTotal'!J140/'6.4.IPMC'!I$22</f>
        <v>0</v>
      </c>
      <c r="K140" s="184">
        <f>+'2.2.3.3.StockCapTotal'!K140/'6.4.IPMC'!I$22</f>
        <v>1949868.9395409632</v>
      </c>
      <c r="L140" s="184">
        <f>+'2.2.3.3.StockCapTotal'!L140/'6.4.IPMC'!J$22</f>
        <v>1775912.0212886101</v>
      </c>
      <c r="M140" s="184">
        <f>+'2.2.3.3.StockCapTotal'!M140/'6.4.IPMC'!K$22</f>
        <v>1655179.0090473748</v>
      </c>
      <c r="N140" s="184">
        <f>+'2.2.3.3.StockCapTotal'!N140/'6.4.IPMC'!L$22</f>
        <v>1601367.5839994457</v>
      </c>
    </row>
    <row r="141" spans="2:14" x14ac:dyDescent="0.2">
      <c r="B141" s="228" t="s">
        <v>410</v>
      </c>
      <c r="C141" s="184">
        <f>+'2.2.3.3.StockCapTotal'!C141/'6.4.IPMC'!D$22</f>
        <v>0</v>
      </c>
      <c r="D141" s="184">
        <f>+'2.2.3.3.StockCapTotal'!D141/'6.4.IPMC'!E$22</f>
        <v>0</v>
      </c>
      <c r="E141" s="184">
        <f>+'2.2.3.3.StockCapTotal'!E141/'6.4.IPMC'!F$22</f>
        <v>0</v>
      </c>
      <c r="F141" s="184">
        <f>+'2.2.3.3.StockCapTotal'!F141/'6.4.IPMC'!G$22</f>
        <v>0</v>
      </c>
      <c r="G141" s="184">
        <f>+'2.2.3.3.StockCapTotal'!G141/'6.4.IPMC'!H$22</f>
        <v>0</v>
      </c>
      <c r="H141" s="184">
        <f>+'2.2.3.3.StockCapTotal'!H141/'6.4.IPMC'!H$22</f>
        <v>0</v>
      </c>
      <c r="I141" s="170">
        <f>+'2.2.3.3.StockCapTotal'!I141/'6.4.IPMC'!H$22</f>
        <v>0</v>
      </c>
      <c r="J141" s="170">
        <f>+'2.2.3.3.StockCapTotal'!J141/'6.4.IPMC'!I$22</f>
        <v>0</v>
      </c>
      <c r="K141" s="184">
        <f>+'2.2.3.3.StockCapTotal'!K141/'6.4.IPMC'!I$22</f>
        <v>1187083.5556562569</v>
      </c>
      <c r="L141" s="184">
        <f>+'2.2.3.3.StockCapTotal'!L141/'6.4.IPMC'!J$22</f>
        <v>1081178.2853776184</v>
      </c>
      <c r="M141" s="184">
        <f>+'2.2.3.3.StockCapTotal'!M141/'6.4.IPMC'!K$22</f>
        <v>1007675.8203913531</v>
      </c>
      <c r="N141" s="184">
        <f>+'2.2.3.3.StockCapTotal'!N141/'6.4.IPMC'!L$22</f>
        <v>974915.33250140073</v>
      </c>
    </row>
    <row r="142" spans="2:14" x14ac:dyDescent="0.2">
      <c r="B142" s="228" t="s">
        <v>411</v>
      </c>
      <c r="C142" s="184">
        <f>+'2.2.3.3.StockCapTotal'!C142/'6.4.IPMC'!D$22</f>
        <v>0</v>
      </c>
      <c r="D142" s="184">
        <f>+'2.2.3.3.StockCapTotal'!D142/'6.4.IPMC'!E$22</f>
        <v>0</v>
      </c>
      <c r="E142" s="184">
        <f>+'2.2.3.3.StockCapTotal'!E142/'6.4.IPMC'!F$22</f>
        <v>0</v>
      </c>
      <c r="F142" s="184">
        <f>+'2.2.3.3.StockCapTotal'!F142/'6.4.IPMC'!G$22</f>
        <v>0</v>
      </c>
      <c r="G142" s="184">
        <f>+'2.2.3.3.StockCapTotal'!G142/'6.4.IPMC'!H$22</f>
        <v>0</v>
      </c>
      <c r="H142" s="184">
        <f>+'2.2.3.3.StockCapTotal'!H142/'6.4.IPMC'!H$22</f>
        <v>0</v>
      </c>
      <c r="I142" s="170">
        <f>+'2.2.3.3.StockCapTotal'!I142/'6.4.IPMC'!H$22</f>
        <v>0</v>
      </c>
      <c r="J142" s="170">
        <f>+'2.2.3.3.StockCapTotal'!J142/'6.4.IPMC'!I$22</f>
        <v>0</v>
      </c>
      <c r="K142" s="184">
        <f>+'2.2.3.3.StockCapTotal'!K142/'6.4.IPMC'!I$22</f>
        <v>2518071.3594725579</v>
      </c>
      <c r="L142" s="184">
        <f>+'2.2.3.3.StockCapTotal'!L142/'6.4.IPMC'!J$22</f>
        <v>2293422.448589101</v>
      </c>
      <c r="M142" s="184">
        <f>+'2.2.3.3.StockCapTotal'!M142/'6.4.IPMC'!K$22</f>
        <v>2137507.1795664174</v>
      </c>
      <c r="N142" s="184">
        <f>+'2.2.3.3.StockCapTotal'!N142/'6.4.IPMC'!L$22</f>
        <v>2068014.8124242981</v>
      </c>
    </row>
    <row r="143" spans="2:14" x14ac:dyDescent="0.2">
      <c r="B143" s="228" t="s">
        <v>412</v>
      </c>
      <c r="C143" s="184">
        <f>+'2.2.3.3.StockCapTotal'!C143/'6.4.IPMC'!D$22</f>
        <v>0</v>
      </c>
      <c r="D143" s="184">
        <f>+'2.2.3.3.StockCapTotal'!D143/'6.4.IPMC'!E$22</f>
        <v>0</v>
      </c>
      <c r="E143" s="184">
        <f>+'2.2.3.3.StockCapTotal'!E143/'6.4.IPMC'!F$22</f>
        <v>0</v>
      </c>
      <c r="F143" s="184">
        <f>+'2.2.3.3.StockCapTotal'!F143/'6.4.IPMC'!G$22</f>
        <v>0</v>
      </c>
      <c r="G143" s="184">
        <f>+'2.2.3.3.StockCapTotal'!G143/'6.4.IPMC'!H$22</f>
        <v>0</v>
      </c>
      <c r="H143" s="184">
        <f>+'2.2.3.3.StockCapTotal'!H143/'6.4.IPMC'!H$22</f>
        <v>0</v>
      </c>
      <c r="I143" s="170">
        <f>+'2.2.3.3.StockCapTotal'!I143/'6.4.IPMC'!H$22</f>
        <v>0</v>
      </c>
      <c r="J143" s="170">
        <f>+'2.2.3.3.StockCapTotal'!J143/'6.4.IPMC'!I$22</f>
        <v>0</v>
      </c>
      <c r="K143" s="184">
        <f>+'2.2.3.3.StockCapTotal'!K143/'6.4.IPMC'!I$22</f>
        <v>202407.43951291422</v>
      </c>
      <c r="L143" s="184">
        <f>+'2.2.3.3.StockCapTotal'!L143/'6.4.IPMC'!J$22</f>
        <v>184349.72614818657</v>
      </c>
      <c r="M143" s="184">
        <f>+'2.2.3.3.StockCapTotal'!M143/'6.4.IPMC'!K$22</f>
        <v>171816.95567481173</v>
      </c>
      <c r="N143" s="184">
        <f>+'2.2.3.3.StockCapTotal'!N143/'6.4.IPMC'!L$22</f>
        <v>166231.02497987149</v>
      </c>
    </row>
    <row r="144" spans="2:14" x14ac:dyDescent="0.2">
      <c r="B144" s="228" t="s">
        <v>413</v>
      </c>
      <c r="C144" s="184">
        <f>+'2.2.3.3.StockCapTotal'!C144/'6.4.IPMC'!D$22</f>
        <v>0</v>
      </c>
      <c r="D144" s="184">
        <f>+'2.2.3.3.StockCapTotal'!D144/'6.4.IPMC'!E$22</f>
        <v>0</v>
      </c>
      <c r="E144" s="184">
        <f>+'2.2.3.3.StockCapTotal'!E144/'6.4.IPMC'!F$22</f>
        <v>0</v>
      </c>
      <c r="F144" s="184">
        <f>+'2.2.3.3.StockCapTotal'!F144/'6.4.IPMC'!G$22</f>
        <v>0</v>
      </c>
      <c r="G144" s="184">
        <f>+'2.2.3.3.StockCapTotal'!G144/'6.4.IPMC'!H$22</f>
        <v>0</v>
      </c>
      <c r="H144" s="184">
        <f>+'2.2.3.3.StockCapTotal'!H144/'6.4.IPMC'!H$22</f>
        <v>0</v>
      </c>
      <c r="I144" s="170">
        <f>+'2.2.3.3.StockCapTotal'!I144/'6.4.IPMC'!H$22</f>
        <v>0</v>
      </c>
      <c r="J144" s="170">
        <f>+'2.2.3.3.StockCapTotal'!J144/'6.4.IPMC'!I$22</f>
        <v>0</v>
      </c>
      <c r="K144" s="184">
        <f>+'2.2.3.3.StockCapTotal'!K144/'6.4.IPMC'!I$22</f>
        <v>602213.71065939229</v>
      </c>
      <c r="L144" s="184">
        <f>+'2.2.3.3.StockCapTotal'!L144/'6.4.IPMC'!J$22</f>
        <v>548487.41187528812</v>
      </c>
      <c r="M144" s="184">
        <f>+'2.2.3.3.StockCapTotal'!M144/'6.4.IPMC'!K$22</f>
        <v>511199.2260765048</v>
      </c>
      <c r="N144" s="184">
        <f>+'2.2.3.3.StockCapTotal'!N144/'6.4.IPMC'!L$22</f>
        <v>494579.65883440478</v>
      </c>
    </row>
    <row r="145" spans="2:14" x14ac:dyDescent="0.2">
      <c r="B145" s="228" t="s">
        <v>414</v>
      </c>
      <c r="C145" s="184">
        <f>+'2.2.3.3.StockCapTotal'!C145/'6.4.IPMC'!D$22</f>
        <v>0</v>
      </c>
      <c r="D145" s="184">
        <f>+'2.2.3.3.StockCapTotal'!D145/'6.4.IPMC'!E$22</f>
        <v>0</v>
      </c>
      <c r="E145" s="184">
        <f>+'2.2.3.3.StockCapTotal'!E145/'6.4.IPMC'!F$22</f>
        <v>0</v>
      </c>
      <c r="F145" s="184">
        <f>+'2.2.3.3.StockCapTotal'!F145/'6.4.IPMC'!G$22</f>
        <v>0</v>
      </c>
      <c r="G145" s="184">
        <f>+'2.2.3.3.StockCapTotal'!G145/'6.4.IPMC'!H$22</f>
        <v>0</v>
      </c>
      <c r="H145" s="184">
        <f>+'2.2.3.3.StockCapTotal'!H145/'6.4.IPMC'!H$22</f>
        <v>0</v>
      </c>
      <c r="I145" s="170">
        <f>+'2.2.3.3.StockCapTotal'!I145/'6.4.IPMC'!H$22</f>
        <v>0</v>
      </c>
      <c r="J145" s="170">
        <f>+'2.2.3.3.StockCapTotal'!J145/'6.4.IPMC'!I$22</f>
        <v>0</v>
      </c>
      <c r="K145" s="184">
        <f>+'2.2.3.3.StockCapTotal'!K145/'6.4.IPMC'!I$22</f>
        <v>998828.05557004258</v>
      </c>
      <c r="L145" s="184">
        <f>+'2.2.3.3.StockCapTotal'!L145/'6.4.IPMC'!J$22</f>
        <v>909717.93801934237</v>
      </c>
      <c r="M145" s="184">
        <f>+'2.2.3.3.StockCapTotal'!M145/'6.4.IPMC'!K$22</f>
        <v>847871.97626541206</v>
      </c>
      <c r="N145" s="184">
        <f>+'2.2.3.3.StockCapTotal'!N145/'6.4.IPMC'!L$22</f>
        <v>820306.86152455688</v>
      </c>
    </row>
    <row r="146" spans="2:14" x14ac:dyDescent="0.2">
      <c r="B146" s="228" t="s">
        <v>415</v>
      </c>
      <c r="C146" s="184">
        <f>+'2.2.3.3.StockCapTotal'!C146/'6.4.IPMC'!D$22</f>
        <v>0</v>
      </c>
      <c r="D146" s="184">
        <f>+'2.2.3.3.StockCapTotal'!D146/'6.4.IPMC'!E$22</f>
        <v>0</v>
      </c>
      <c r="E146" s="184">
        <f>+'2.2.3.3.StockCapTotal'!E146/'6.4.IPMC'!F$22</f>
        <v>0</v>
      </c>
      <c r="F146" s="184">
        <f>+'2.2.3.3.StockCapTotal'!F146/'6.4.IPMC'!G$22</f>
        <v>0</v>
      </c>
      <c r="G146" s="184">
        <f>+'2.2.3.3.StockCapTotal'!G146/'6.4.IPMC'!H$22</f>
        <v>0</v>
      </c>
      <c r="H146" s="184">
        <f>+'2.2.3.3.StockCapTotal'!H146/'6.4.IPMC'!H$22</f>
        <v>0</v>
      </c>
      <c r="I146" s="170">
        <f>+'2.2.3.3.StockCapTotal'!I146/'6.4.IPMC'!H$22</f>
        <v>0</v>
      </c>
      <c r="J146" s="170">
        <f>+'2.2.3.3.StockCapTotal'!J146/'6.4.IPMC'!I$22</f>
        <v>0</v>
      </c>
      <c r="K146" s="184">
        <f>+'2.2.3.3.StockCapTotal'!K146/'6.4.IPMC'!I$22</f>
        <v>2498513.2251877459</v>
      </c>
      <c r="L146" s="184">
        <f>+'2.2.3.3.StockCapTotal'!L146/'6.4.IPMC'!J$22</f>
        <v>2275609.1868431335</v>
      </c>
      <c r="M146" s="184">
        <f>+'2.2.3.3.StockCapTotal'!M146/'6.4.IPMC'!K$22</f>
        <v>2120904.9286828414</v>
      </c>
      <c r="N146" s="184">
        <f>+'2.2.3.3.StockCapTotal'!N146/'6.4.IPMC'!L$22</f>
        <v>2051952.3163190058</v>
      </c>
    </row>
    <row r="147" spans="2:14" x14ac:dyDescent="0.2">
      <c r="B147" s="227" t="s">
        <v>317</v>
      </c>
      <c r="C147" s="184"/>
      <c r="D147" s="184"/>
      <c r="E147" s="184"/>
      <c r="F147" s="184"/>
      <c r="G147" s="184"/>
      <c r="H147" s="184"/>
      <c r="I147" s="170"/>
      <c r="J147" s="170"/>
      <c r="K147" s="184"/>
      <c r="L147" s="184"/>
      <c r="M147" s="184"/>
      <c r="N147" s="184"/>
    </row>
    <row r="148" spans="2:14" x14ac:dyDescent="0.2">
      <c r="B148" s="228" t="s">
        <v>535</v>
      </c>
      <c r="C148" s="184">
        <f>+'2.2.3.3.StockCapTotal'!C148/'6.3.IPME'!D$22</f>
        <v>0</v>
      </c>
      <c r="D148" s="184">
        <f>+'2.2.3.3.StockCapTotal'!D148/'6.3.IPME'!E$22</f>
        <v>0</v>
      </c>
      <c r="E148" s="184">
        <f>+'2.2.3.3.StockCapTotal'!E148/'6.3.IPME'!F$22</f>
        <v>10295165.661083871</v>
      </c>
      <c r="F148" s="184">
        <f>+'2.2.3.3.StockCapTotal'!F148/'6.3.IPME'!G$22</f>
        <v>9660013.5566738136</v>
      </c>
      <c r="G148" s="184">
        <f>+'2.2.3.3.StockCapTotal'!G148/'6.3.IPME'!H$22</f>
        <v>9281742.1802822873</v>
      </c>
      <c r="H148" s="184">
        <f>+'2.2.3.3.StockCapTotal'!H148/'6.3.IPME'!H$22</f>
        <v>9281742.1802822873</v>
      </c>
      <c r="I148" s="170">
        <f>+'2.2.3.3.StockCapTotal'!I148/'6.3.IPME'!H$22</f>
        <v>9281742.1802822873</v>
      </c>
      <c r="J148" s="170">
        <f>+'2.2.3.3.StockCapTotal'!J148/'6.3.IPME'!I$22</f>
        <v>8681483.5944218189</v>
      </c>
      <c r="K148" s="184">
        <f>+'2.2.3.3.StockCapTotal'!K148/'6.3.IPME'!I$22</f>
        <v>8681483.5944218189</v>
      </c>
      <c r="L148" s="184">
        <f>+'2.2.3.3.StockCapTotal'!L148/'6.3.IPME'!J$22</f>
        <v>7873233.2091330802</v>
      </c>
      <c r="M148" s="184">
        <f>+'2.2.3.3.StockCapTotal'!M148/'6.3.IPME'!K$22</f>
        <v>7176852.0354644293</v>
      </c>
      <c r="N148" s="184">
        <f>+'2.2.3.3.StockCapTotal'!N148/'6.3.IPME'!L$22</f>
        <v>6457823.6316897403</v>
      </c>
    </row>
    <row r="149" spans="2:14" x14ac:dyDescent="0.2">
      <c r="B149" s="228" t="s">
        <v>536</v>
      </c>
      <c r="C149" s="184">
        <f>+'2.2.3.3.StockCapTotal'!C149/'6.3.IPME'!D$22</f>
        <v>0</v>
      </c>
      <c r="D149" s="184">
        <f>+'2.2.3.3.StockCapTotal'!D149/'6.3.IPME'!E$22</f>
        <v>0</v>
      </c>
      <c r="E149" s="184">
        <f>+'2.2.3.3.StockCapTotal'!E149/'6.3.IPME'!F$22</f>
        <v>490692.84770038823</v>
      </c>
      <c r="F149" s="184">
        <f>+'2.2.3.3.StockCapTotal'!F149/'6.3.IPME'!G$22</f>
        <v>443976.37118095055</v>
      </c>
      <c r="G149" s="184">
        <f>+'2.2.3.3.StockCapTotal'!G149/'6.3.IPME'!H$22</f>
        <v>408360.55278431729</v>
      </c>
      <c r="H149" s="184">
        <f>+'2.2.3.3.StockCapTotal'!H149/'6.3.IPME'!H$22</f>
        <v>408360.55278431729</v>
      </c>
      <c r="I149" s="170">
        <f>+'2.2.3.3.StockCapTotal'!I149/'6.3.IPME'!H$22</f>
        <v>408360.55278431729</v>
      </c>
      <c r="J149" s="170">
        <f>+'2.2.3.3.StockCapTotal'!J149/'6.3.IPME'!I$22</f>
        <v>362058.20202578831</v>
      </c>
      <c r="K149" s="184">
        <f>+'2.2.3.3.StockCapTotal'!K149/'6.3.IPME'!I$22</f>
        <v>362058.20202578831</v>
      </c>
      <c r="L149" s="184">
        <f>+'2.2.3.3.StockCapTotal'!L149/'6.3.IPME'!J$22</f>
        <v>307028.95073294756</v>
      </c>
      <c r="M149" s="184">
        <f>+'2.2.3.3.StockCapTotal'!M149/'6.3.IPME'!K$22</f>
        <v>256549.77870717511</v>
      </c>
      <c r="N149" s="184">
        <f>+'2.2.3.3.StockCapTotal'!N149/'6.3.IPME'!L$22</f>
        <v>205197.14282072656</v>
      </c>
    </row>
    <row r="150" spans="2:14" x14ac:dyDescent="0.2">
      <c r="B150" s="228" t="s">
        <v>537</v>
      </c>
      <c r="C150" s="184">
        <f>+'2.2.3.3.StockCapTotal'!C150/'6.3.IPME'!D$22</f>
        <v>0</v>
      </c>
      <c r="D150" s="184">
        <f>+'2.2.3.3.StockCapTotal'!D150/'6.3.IPME'!E$22</f>
        <v>0</v>
      </c>
      <c r="E150" s="184">
        <f>+'2.2.3.3.StockCapTotal'!E150/'6.3.IPME'!F$22</f>
        <v>785888.22225852823</v>
      </c>
      <c r="F150" s="184">
        <f>+'2.2.3.3.StockCapTotal'!F150/'6.3.IPME'!G$22</f>
        <v>711067.63163019239</v>
      </c>
      <c r="G150" s="184">
        <f>+'2.2.3.3.StockCapTotal'!G150/'6.3.IPME'!H$22</f>
        <v>654025.73192615772</v>
      </c>
      <c r="H150" s="184">
        <f>+'2.2.3.3.StockCapTotal'!H150/'6.3.IPME'!H$22</f>
        <v>654025.73192615772</v>
      </c>
      <c r="I150" s="170">
        <f>+'2.2.3.3.StockCapTotal'!I150/'6.3.IPME'!H$22</f>
        <v>654025.73192615772</v>
      </c>
      <c r="J150" s="170">
        <f>+'2.2.3.3.StockCapTotal'!J150/'6.3.IPME'!I$22</f>
        <v>579868.40052313404</v>
      </c>
      <c r="K150" s="184">
        <f>+'2.2.3.3.StockCapTotal'!K150/'6.3.IPME'!I$22</f>
        <v>579868.40052313404</v>
      </c>
      <c r="L150" s="184">
        <f>+'2.2.3.3.StockCapTotal'!L150/'6.3.IPME'!J$22</f>
        <v>491734.16202052904</v>
      </c>
      <c r="M150" s="184">
        <f>+'2.2.3.3.StockCapTotal'!M150/'6.3.IPME'!K$22</f>
        <v>410887.28000394139</v>
      </c>
      <c r="N150" s="184">
        <f>+'2.2.3.3.StockCapTotal'!N150/'6.3.IPME'!L$22</f>
        <v>328641.46795629495</v>
      </c>
    </row>
    <row r="151" spans="2:14" x14ac:dyDescent="0.2">
      <c r="B151" s="228" t="s">
        <v>538</v>
      </c>
      <c r="C151" s="184">
        <f>+'2.2.3.3.StockCapTotal'!C151/'6.3.IPME'!D$22</f>
        <v>0</v>
      </c>
      <c r="D151" s="184">
        <f>+'2.2.3.3.StockCapTotal'!D151/'6.3.IPME'!E$22</f>
        <v>0</v>
      </c>
      <c r="E151" s="184">
        <f>+'2.2.3.3.StockCapTotal'!E151/'6.3.IPME'!F$22</f>
        <v>1964720.5556463208</v>
      </c>
      <c r="F151" s="184">
        <f>+'2.2.3.3.StockCapTotal'!F151/'6.3.IPME'!G$22</f>
        <v>1777669.0790754808</v>
      </c>
      <c r="G151" s="184">
        <f>+'2.2.3.3.StockCapTotal'!G151/'6.3.IPME'!H$22</f>
        <v>1635064.3298153942</v>
      </c>
      <c r="H151" s="184">
        <f>+'2.2.3.3.StockCapTotal'!H151/'6.3.IPME'!H$22</f>
        <v>1635064.3298153942</v>
      </c>
      <c r="I151" s="170">
        <f>+'2.2.3.3.StockCapTotal'!I151/'6.3.IPME'!H$22</f>
        <v>1635064.3298153942</v>
      </c>
      <c r="J151" s="170">
        <f>+'2.2.3.3.StockCapTotal'!J151/'6.3.IPME'!I$22</f>
        <v>1449671.0013078349</v>
      </c>
      <c r="K151" s="184">
        <f>+'2.2.3.3.StockCapTotal'!K151/'6.3.IPME'!I$22</f>
        <v>1449671.0013078349</v>
      </c>
      <c r="L151" s="184">
        <f>+'2.2.3.3.StockCapTotal'!L151/'6.3.IPME'!J$22</f>
        <v>1229335.4050513222</v>
      </c>
      <c r="M151" s="184">
        <f>+'2.2.3.3.StockCapTotal'!M151/'6.3.IPME'!K$22</f>
        <v>1027218.200009853</v>
      </c>
      <c r="N151" s="184">
        <f>+'2.2.3.3.StockCapTotal'!N151/'6.3.IPME'!L$22</f>
        <v>821603.6698907367</v>
      </c>
    </row>
    <row r="152" spans="2:14" x14ac:dyDescent="0.2">
      <c r="B152" s="228" t="s">
        <v>539</v>
      </c>
      <c r="C152" s="184">
        <f>+'2.2.3.3.StockCapTotal'!C152/'6.3.IPME'!D$22</f>
        <v>0</v>
      </c>
      <c r="D152" s="184">
        <f>+'2.2.3.3.StockCapTotal'!D152/'6.3.IPME'!E$22</f>
        <v>0</v>
      </c>
      <c r="E152" s="184">
        <f>+'2.2.3.3.StockCapTotal'!E152/'6.3.IPME'!F$22</f>
        <v>0</v>
      </c>
      <c r="F152" s="184">
        <f>+'2.2.3.3.StockCapTotal'!F152/'6.3.IPME'!G$22</f>
        <v>394765.17664722598</v>
      </c>
      <c r="G152" s="184">
        <f>+'2.2.3.3.StockCapTotal'!G152/'6.3.IPME'!H$22</f>
        <v>350129.33103248139</v>
      </c>
      <c r="H152" s="184">
        <f>+'2.2.3.3.StockCapTotal'!H152/'6.3.IPME'!H$22</f>
        <v>350129.33103248139</v>
      </c>
      <c r="I152" s="170">
        <f>+'2.2.3.3.StockCapTotal'!I152/'6.3.IPME'!H$22</f>
        <v>350129.33103248139</v>
      </c>
      <c r="J152" s="170">
        <f>+'2.2.3.3.StockCapTotal'!J152/'6.3.IPME'!I$22</f>
        <v>295647.22180127533</v>
      </c>
      <c r="K152" s="184">
        <f>+'2.2.3.3.StockCapTotal'!K152/'6.3.IPME'!I$22</f>
        <v>295647.22180127533</v>
      </c>
      <c r="L152" s="184">
        <f>+'2.2.3.3.StockCapTotal'!L152/'6.3.IPME'!J$22</f>
        <v>233997.66134176703</v>
      </c>
      <c r="M152" s="184">
        <f>+'2.2.3.3.StockCapTotal'!M152/'6.3.IPME'!K$22</f>
        <v>175973.1233250972</v>
      </c>
      <c r="N152" s="184">
        <f>+'2.2.3.3.StockCapTotal'!N152/'6.3.IPME'!L$22</f>
        <v>117291.01950998037</v>
      </c>
    </row>
    <row r="153" spans="2:14" x14ac:dyDescent="0.2">
      <c r="B153" s="228" t="s">
        <v>299</v>
      </c>
      <c r="C153" s="184">
        <f>+'2.2.3.3.StockCapTotal'!C153/'6.3.IPME'!D$22</f>
        <v>0</v>
      </c>
      <c r="D153" s="184">
        <f>+'2.2.3.3.StockCapTotal'!D153/'6.3.IPME'!E$22</f>
        <v>0</v>
      </c>
      <c r="E153" s="184">
        <f>+'2.2.3.3.StockCapTotal'!E153/'6.3.IPME'!F$22</f>
        <v>0</v>
      </c>
      <c r="F153" s="184">
        <f>+'2.2.3.3.StockCapTotal'!F153/'6.3.IPME'!G$22</f>
        <v>920772.44313740754</v>
      </c>
      <c r="G153" s="184">
        <f>+'2.2.3.3.StockCapTotal'!G153/'6.3.IPME'!H$22</f>
        <v>816661.29289043369</v>
      </c>
      <c r="H153" s="184">
        <f>+'2.2.3.3.StockCapTotal'!H153/'6.3.IPME'!H$22</f>
        <v>816661.29289043369</v>
      </c>
      <c r="I153" s="170">
        <f>+'2.2.3.3.StockCapTotal'!I153/'6.3.IPME'!H$22</f>
        <v>816661.29289043369</v>
      </c>
      <c r="J153" s="170">
        <f>+'2.2.3.3.StockCapTotal'!J153/'6.3.IPME'!I$22</f>
        <v>689584.16503899149</v>
      </c>
      <c r="K153" s="184">
        <f>+'2.2.3.3.StockCapTotal'!K153/'6.3.IPME'!I$22</f>
        <v>689584.16503899149</v>
      </c>
      <c r="L153" s="184">
        <f>+'2.2.3.3.StockCapTotal'!L153/'6.3.IPME'!J$22</f>
        <v>545789.2718704486</v>
      </c>
      <c r="M153" s="184">
        <f>+'2.2.3.3.StockCapTotal'!M153/'6.3.IPME'!K$22</f>
        <v>410449.58440031286</v>
      </c>
      <c r="N153" s="184">
        <f>+'2.2.3.3.StockCapTotal'!N153/'6.3.IPME'!L$22</f>
        <v>273576.15357443865</v>
      </c>
    </row>
    <row r="154" spans="2:14" x14ac:dyDescent="0.2">
      <c r="B154" s="228" t="s">
        <v>535</v>
      </c>
      <c r="C154" s="184">
        <f>+'2.2.3.3.StockCapTotal'!C154/'6.3.IPME'!D$22</f>
        <v>0</v>
      </c>
      <c r="D154" s="184">
        <f>+'2.2.3.3.StockCapTotal'!D154/'6.3.IPME'!E$22</f>
        <v>0</v>
      </c>
      <c r="E154" s="184">
        <f>+'2.2.3.3.StockCapTotal'!E154/'6.3.IPME'!F$22</f>
        <v>0</v>
      </c>
      <c r="F154" s="184">
        <f>+'2.2.3.3.StockCapTotal'!F154/'6.3.IPME'!G$22</f>
        <v>10350014.525007656</v>
      </c>
      <c r="G154" s="184">
        <f>+'2.2.3.3.StockCapTotal'!G154/'6.3.IPME'!H$22</f>
        <v>9995722.3479963094</v>
      </c>
      <c r="H154" s="184">
        <f>+'2.2.3.3.StockCapTotal'!H154/'6.3.IPME'!H$22</f>
        <v>9995722.3479963094</v>
      </c>
      <c r="I154" s="170">
        <f>+'2.2.3.3.StockCapTotal'!I154/'6.3.IPME'!H$22</f>
        <v>9995722.3479963094</v>
      </c>
      <c r="J154" s="170">
        <f>+'2.2.3.3.StockCapTotal'!J154/'6.3.IPME'!I$22</f>
        <v>9404940.5606236365</v>
      </c>
      <c r="K154" s="184">
        <f>+'2.2.3.3.StockCapTotal'!K154/'6.3.IPME'!I$22</f>
        <v>9404940.5606236365</v>
      </c>
      <c r="L154" s="184">
        <f>+'2.2.3.3.StockCapTotal'!L154/'6.3.IPME'!J$22</f>
        <v>8588981.6826906335</v>
      </c>
      <c r="M154" s="184">
        <f>+'2.2.3.3.StockCapTotal'!M154/'6.3.IPME'!K$22</f>
        <v>7894537.2390108723</v>
      </c>
      <c r="N154" s="184">
        <f>+'2.2.3.3.StockCapTotal'!N154/'6.3.IPME'!L$22</f>
        <v>7175359.5907663777</v>
      </c>
    </row>
    <row r="155" spans="2:14" x14ac:dyDescent="0.2">
      <c r="B155" s="228" t="s">
        <v>540</v>
      </c>
      <c r="C155" s="184">
        <f>+'2.2.3.3.StockCapTotal'!C155/'6.3.IPME'!D$22</f>
        <v>0</v>
      </c>
      <c r="D155" s="184">
        <f>+'2.2.3.3.StockCapTotal'!D155/'6.3.IPME'!E$22</f>
        <v>0</v>
      </c>
      <c r="E155" s="184">
        <f>+'2.2.3.3.StockCapTotal'!E155/'6.3.IPME'!F$22</f>
        <v>0</v>
      </c>
      <c r="F155" s="184">
        <f>+'2.2.3.3.StockCapTotal'!F155/'6.3.IPME'!G$22</f>
        <v>45378.545098455688</v>
      </c>
      <c r="G155" s="184">
        <f>+'2.2.3.3.StockCapTotal'!G155/'6.3.IPME'!H$22</f>
        <v>37564.44727113819</v>
      </c>
      <c r="H155" s="184">
        <f>+'2.2.3.3.StockCapTotal'!H155/'6.3.IPME'!H$22</f>
        <v>37564.44727113819</v>
      </c>
      <c r="I155" s="170">
        <f>+'2.2.3.3.StockCapTotal'!I155/'6.3.IPME'!H$22</f>
        <v>37564.44727113819</v>
      </c>
      <c r="J155" s="170">
        <f>+'2.2.3.3.StockCapTotal'!J155/'6.3.IPME'!I$22</f>
        <v>28547.28564818238</v>
      </c>
      <c r="K155" s="184">
        <f>+'2.2.3.3.StockCapTotal'!K155/'6.3.IPME'!I$22</f>
        <v>28547.28564818238</v>
      </c>
      <c r="L155" s="184">
        <f>+'2.2.3.3.StockCapTotal'!L155/'6.3.IPME'!J$22</f>
        <v>18828.741336355677</v>
      </c>
      <c r="M155" s="184">
        <f>+'2.2.3.3.StockCapTotal'!M155/'6.3.IPME'!K$22</f>
        <v>9439.8448321798423</v>
      </c>
      <c r="N155" s="184">
        <f>+'2.2.3.3.StockCapTotal'!N155/'6.3.IPME'!L$22</f>
        <v>0</v>
      </c>
    </row>
    <row r="156" spans="2:14" x14ac:dyDescent="0.2">
      <c r="B156" s="228" t="s">
        <v>541</v>
      </c>
      <c r="C156" s="184">
        <f>+'2.2.3.3.StockCapTotal'!C156/'6.3.IPME'!D$22</f>
        <v>0</v>
      </c>
      <c r="D156" s="184">
        <f>+'2.2.3.3.StockCapTotal'!D156/'6.3.IPME'!E$22</f>
        <v>0</v>
      </c>
      <c r="E156" s="184">
        <f>+'2.2.3.3.StockCapTotal'!E156/'6.3.IPME'!F$22</f>
        <v>0</v>
      </c>
      <c r="F156" s="184">
        <f>+'2.2.3.3.StockCapTotal'!F156/'6.3.IPME'!G$22</f>
        <v>49631.746869202543</v>
      </c>
      <c r="G156" s="184">
        <f>+'2.2.3.3.StockCapTotal'!G156/'6.3.IPME'!H$22</f>
        <v>41085.255911082197</v>
      </c>
      <c r="H156" s="184">
        <f>+'2.2.3.3.StockCapTotal'!H156/'6.3.IPME'!H$22</f>
        <v>41085.255911082197</v>
      </c>
      <c r="I156" s="170">
        <f>+'2.2.3.3.StockCapTotal'!I156/'6.3.IPME'!H$22</f>
        <v>41085.255911082197</v>
      </c>
      <c r="J156" s="170">
        <f>+'2.2.3.3.StockCapTotal'!J156/'6.3.IPME'!I$22</f>
        <v>31222.941414700057</v>
      </c>
      <c r="K156" s="184">
        <f>+'2.2.3.3.StockCapTotal'!K156/'6.3.IPME'!I$22</f>
        <v>31222.941414700057</v>
      </c>
      <c r="L156" s="184">
        <f>+'2.2.3.3.StockCapTotal'!L156/'6.3.IPME'!J$22</f>
        <v>20593.505627916184</v>
      </c>
      <c r="M156" s="184">
        <f>+'2.2.3.3.StockCapTotal'!M156/'6.3.IPME'!K$22</f>
        <v>10324.614598788541</v>
      </c>
      <c r="N156" s="184">
        <f>+'2.2.3.3.StockCapTotal'!N156/'6.3.IPME'!L$22</f>
        <v>0</v>
      </c>
    </row>
    <row r="157" spans="2:14" x14ac:dyDescent="0.2">
      <c r="B157" s="228" t="s">
        <v>542</v>
      </c>
      <c r="C157" s="184">
        <f>+'2.2.3.3.StockCapTotal'!C157/'6.3.IPME'!D$22</f>
        <v>0</v>
      </c>
      <c r="D157" s="184">
        <f>+'2.2.3.3.StockCapTotal'!D157/'6.3.IPME'!E$22</f>
        <v>0</v>
      </c>
      <c r="E157" s="184">
        <f>+'2.2.3.3.StockCapTotal'!E157/'6.3.IPME'!F$22</f>
        <v>0</v>
      </c>
      <c r="F157" s="184">
        <f>+'2.2.3.3.StockCapTotal'!F157/'6.3.IPME'!G$22</f>
        <v>81461.00007548889</v>
      </c>
      <c r="G157" s="184">
        <f>+'2.2.3.3.StockCapTotal'!G157/'6.3.IPME'!H$22</f>
        <v>72250.256985447966</v>
      </c>
      <c r="H157" s="184">
        <f>+'2.2.3.3.StockCapTotal'!H157/'6.3.IPME'!H$22</f>
        <v>72250.256985447966</v>
      </c>
      <c r="I157" s="170">
        <f>+'2.2.3.3.StockCapTotal'!I157/'6.3.IPME'!H$22</f>
        <v>72250.256985447966</v>
      </c>
      <c r="J157" s="170">
        <f>+'2.2.3.3.StockCapTotal'!J157/'6.3.IPME'!I$22</f>
        <v>61007.707321139176</v>
      </c>
      <c r="K157" s="184">
        <f>+'2.2.3.3.StockCapTotal'!K157/'6.3.IPME'!I$22</f>
        <v>61007.707321139176</v>
      </c>
      <c r="L157" s="184">
        <f>+'2.2.3.3.StockCapTotal'!L157/'6.3.IPME'!J$22</f>
        <v>48286.132201726585</v>
      </c>
      <c r="M157" s="184">
        <f>+'2.2.3.3.StockCapTotal'!M157/'6.3.IPME'!K$22</f>
        <v>36312.5915366134</v>
      </c>
      <c r="N157" s="184">
        <f>+'2.2.3.3.StockCapTotal'!N157/'6.3.IPME'!L$22</f>
        <v>24203.360160349173</v>
      </c>
    </row>
    <row r="158" spans="2:14" x14ac:dyDescent="0.2">
      <c r="B158" s="228" t="s">
        <v>543</v>
      </c>
      <c r="C158" s="184">
        <f>+'2.2.3.3.StockCapTotal'!C158/'6.3.IPME'!D$22</f>
        <v>0</v>
      </c>
      <c r="D158" s="184">
        <f>+'2.2.3.3.StockCapTotal'!D158/'6.3.IPME'!E$22</f>
        <v>0</v>
      </c>
      <c r="E158" s="184">
        <f>+'2.2.3.3.StockCapTotal'!E158/'6.3.IPME'!F$22</f>
        <v>0</v>
      </c>
      <c r="F158" s="184">
        <f>+'2.2.3.3.StockCapTotal'!F158/'6.3.IPME'!G$22</f>
        <v>117867.80107374067</v>
      </c>
      <c r="G158" s="184">
        <f>+'2.2.3.3.StockCapTotal'!G158/'6.3.IPME'!H$22</f>
        <v>104540.56431907014</v>
      </c>
      <c r="H158" s="184">
        <f>+'2.2.3.3.StockCapTotal'!H158/'6.3.IPME'!H$22</f>
        <v>104540.56431907014</v>
      </c>
      <c r="I158" s="170">
        <f>+'2.2.3.3.StockCapTotal'!I158/'6.3.IPME'!H$22</f>
        <v>104540.56431907014</v>
      </c>
      <c r="J158" s="170">
        <f>+'2.2.3.3.StockCapTotal'!J158/'6.3.IPME'!I$22</f>
        <v>88273.459739376631</v>
      </c>
      <c r="K158" s="184">
        <f>+'2.2.3.3.StockCapTotal'!K158/'6.3.IPME'!I$22</f>
        <v>88273.459739376631</v>
      </c>
      <c r="L158" s="184">
        <f>+'2.2.3.3.StockCapTotal'!L158/'6.3.IPME'!J$22</f>
        <v>69866.319093791186</v>
      </c>
      <c r="M158" s="184">
        <f>+'2.2.3.3.StockCapTotal'!M158/'6.3.IPME'!K$22</f>
        <v>52541.526764258328</v>
      </c>
      <c r="N158" s="184">
        <f>+'2.2.3.3.StockCapTotal'!N158/'6.3.IPME'!L$22</f>
        <v>35020.400413111645</v>
      </c>
    </row>
    <row r="159" spans="2:14" x14ac:dyDescent="0.2">
      <c r="B159" s="228" t="s">
        <v>544</v>
      </c>
      <c r="C159" s="184">
        <f>+'2.2.3.3.StockCapTotal'!C159/'6.3.IPME'!D$22</f>
        <v>0</v>
      </c>
      <c r="D159" s="184">
        <f>+'2.2.3.3.StockCapTotal'!D159/'6.3.IPME'!E$22</f>
        <v>0</v>
      </c>
      <c r="E159" s="184">
        <f>+'2.2.3.3.StockCapTotal'!E159/'6.3.IPME'!F$22</f>
        <v>0</v>
      </c>
      <c r="F159" s="184">
        <f>+'2.2.3.3.StockCapTotal'!F159/'6.3.IPME'!G$22</f>
        <v>18928.409252438036</v>
      </c>
      <c r="G159" s="184">
        <f>+'2.2.3.3.StockCapTotal'!G159/'6.3.IPME'!H$22</f>
        <v>15668.973735209736</v>
      </c>
      <c r="H159" s="184">
        <f>+'2.2.3.3.StockCapTotal'!H159/'6.3.IPME'!H$22</f>
        <v>15668.973735209736</v>
      </c>
      <c r="I159" s="170">
        <f>+'2.2.3.3.StockCapTotal'!I159/'6.3.IPME'!H$22</f>
        <v>15668.973735209736</v>
      </c>
      <c r="J159" s="170">
        <f>+'2.2.3.3.StockCapTotal'!J159/'6.3.IPME'!I$22</f>
        <v>11907.71331744252</v>
      </c>
      <c r="K159" s="184">
        <f>+'2.2.3.3.StockCapTotal'!K159/'6.3.IPME'!I$22</f>
        <v>11907.71331744252</v>
      </c>
      <c r="L159" s="184">
        <f>+'2.2.3.3.StockCapTotal'!L159/'6.3.IPME'!J$22</f>
        <v>7853.890444252389</v>
      </c>
      <c r="M159" s="184">
        <f>+'2.2.3.3.StockCapTotal'!M159/'6.3.IPME'!K$22</f>
        <v>3937.5710674578909</v>
      </c>
      <c r="N159" s="184">
        <f>+'2.2.3.3.StockCapTotal'!N159/'6.3.IPME'!L$22</f>
        <v>0</v>
      </c>
    </row>
    <row r="160" spans="2:14" x14ac:dyDescent="0.2">
      <c r="B160" s="228" t="s">
        <v>545</v>
      </c>
      <c r="C160" s="184">
        <f>+'2.2.3.3.StockCapTotal'!C160/'6.3.IPME'!D$22</f>
        <v>0</v>
      </c>
      <c r="D160" s="184">
        <f>+'2.2.3.3.StockCapTotal'!D160/'6.3.IPME'!E$22</f>
        <v>0</v>
      </c>
      <c r="E160" s="184">
        <f>+'2.2.3.3.StockCapTotal'!E160/'6.3.IPME'!F$22</f>
        <v>0</v>
      </c>
      <c r="F160" s="184">
        <f>+'2.2.3.3.StockCapTotal'!F160/'6.3.IPME'!G$22</f>
        <v>172825.71423833538</v>
      </c>
      <c r="G160" s="184">
        <f>+'2.2.3.3.StockCapTotal'!G160/'6.3.IPME'!H$22</f>
        <v>143065.46002118706</v>
      </c>
      <c r="H160" s="184">
        <f>+'2.2.3.3.StockCapTotal'!H160/'6.3.IPME'!H$22</f>
        <v>143065.46002118706</v>
      </c>
      <c r="I160" s="170">
        <f>+'2.2.3.3.StockCapTotal'!I160/'6.3.IPME'!H$22</f>
        <v>143065.46002118706</v>
      </c>
      <c r="J160" s="170">
        <f>+'2.2.3.3.StockCapTotal'!J160/'6.3.IPME'!I$22</f>
        <v>108723.29690183926</v>
      </c>
      <c r="K160" s="184">
        <f>+'2.2.3.3.StockCapTotal'!K160/'6.3.IPME'!I$22</f>
        <v>108723.29690183926</v>
      </c>
      <c r="L160" s="184">
        <f>+'2.2.3.3.StockCapTotal'!L160/'6.3.IPME'!J$22</f>
        <v>71709.894237558576</v>
      </c>
      <c r="M160" s="184">
        <f>+'2.2.3.3.StockCapTotal'!M160/'6.3.IPME'!K$22</f>
        <v>35951.966328600101</v>
      </c>
      <c r="N160" s="184">
        <f>+'2.2.3.3.StockCapTotal'!N160/'6.3.IPME'!L$22</f>
        <v>0</v>
      </c>
    </row>
    <row r="161" spans="2:14" x14ac:dyDescent="0.2">
      <c r="B161" s="228" t="s">
        <v>546</v>
      </c>
      <c r="C161" s="184">
        <f>+'2.2.3.3.StockCapTotal'!C161/'6.3.IPME'!D$22</f>
        <v>0</v>
      </c>
      <c r="D161" s="184">
        <f>+'2.2.3.3.StockCapTotal'!D161/'6.3.IPME'!E$22</f>
        <v>0</v>
      </c>
      <c r="E161" s="184">
        <f>+'2.2.3.3.StockCapTotal'!E161/'6.3.IPME'!F$22</f>
        <v>0</v>
      </c>
      <c r="F161" s="184">
        <f>+'2.2.3.3.StockCapTotal'!F161/'6.3.IPME'!G$22</f>
        <v>1208315.3749714126</v>
      </c>
      <c r="G161" s="184">
        <f>+'2.2.3.3.StockCapTotal'!G161/'6.3.IPME'!H$22</f>
        <v>1071691.9296381294</v>
      </c>
      <c r="H161" s="184">
        <f>+'2.2.3.3.StockCapTotal'!H161/'6.3.IPME'!H$22</f>
        <v>1071691.9296381294</v>
      </c>
      <c r="I161" s="170">
        <f>+'2.2.3.3.StockCapTotal'!I161/'6.3.IPME'!H$22</f>
        <v>1071691.9296381294</v>
      </c>
      <c r="J161" s="170">
        <f>+'2.2.3.3.StockCapTotal'!J161/'6.3.IPME'!I$22</f>
        <v>904930.58862003009</v>
      </c>
      <c r="K161" s="184">
        <f>+'2.2.3.3.StockCapTotal'!K161/'6.3.IPME'!I$22</f>
        <v>904930.58862003009</v>
      </c>
      <c r="L161" s="184">
        <f>+'2.2.3.3.StockCapTotal'!L161/'6.3.IPME'!J$22</f>
        <v>716230.78384970711</v>
      </c>
      <c r="M161" s="184">
        <f>+'2.2.3.3.StockCapTotal'!M161/'6.3.IPME'!K$22</f>
        <v>538626.61418453534</v>
      </c>
      <c r="N161" s="184">
        <f>+'2.2.3.3.StockCapTotal'!N161/'6.3.IPME'!L$22</f>
        <v>359009.7369369294</v>
      </c>
    </row>
    <row r="162" spans="2:14" x14ac:dyDescent="0.2">
      <c r="B162" s="228" t="s">
        <v>547</v>
      </c>
      <c r="C162" s="184">
        <f>+'2.2.3.3.StockCapTotal'!C162/'6.3.IPME'!D$22</f>
        <v>0</v>
      </c>
      <c r="D162" s="184">
        <f>+'2.2.3.3.StockCapTotal'!D162/'6.3.IPME'!E$22</f>
        <v>0</v>
      </c>
      <c r="E162" s="184">
        <f>+'2.2.3.3.StockCapTotal'!E162/'6.3.IPME'!F$22</f>
        <v>0</v>
      </c>
      <c r="F162" s="184">
        <f>+'2.2.3.3.StockCapTotal'!F162/'6.3.IPME'!G$22</f>
        <v>473073.77711001976</v>
      </c>
      <c r="G162" s="184">
        <f>+'2.2.3.3.StockCapTotal'!G162/'6.3.IPME'!H$22</f>
        <v>419583.62820983736</v>
      </c>
      <c r="H162" s="184">
        <f>+'2.2.3.3.StockCapTotal'!H162/'6.3.IPME'!H$22</f>
        <v>419583.62820983736</v>
      </c>
      <c r="I162" s="170">
        <f>+'2.2.3.3.StockCapTotal'!I162/'6.3.IPME'!H$22</f>
        <v>419583.62820983736</v>
      </c>
      <c r="J162" s="170">
        <f>+'2.2.3.3.StockCapTotal'!J162/'6.3.IPME'!I$22</f>
        <v>354294.03651426645</v>
      </c>
      <c r="K162" s="184">
        <f>+'2.2.3.3.StockCapTotal'!K162/'6.3.IPME'!I$22</f>
        <v>354294.03651426645</v>
      </c>
      <c r="L162" s="184">
        <f>+'2.2.3.3.StockCapTotal'!L162/'6.3.IPME'!J$22</f>
        <v>280415.20385873399</v>
      </c>
      <c r="M162" s="184">
        <f>+'2.2.3.3.StockCapTotal'!M162/'6.3.IPME'!K$22</f>
        <v>210880.48046255155</v>
      </c>
      <c r="N162" s="184">
        <f>+'2.2.3.3.StockCapTotal'!N162/'6.3.IPME'!L$22</f>
        <v>140557.75155227678</v>
      </c>
    </row>
    <row r="163" spans="2:14" x14ac:dyDescent="0.2">
      <c r="B163" s="228" t="s">
        <v>548</v>
      </c>
      <c r="C163" s="184">
        <f>+'2.2.3.3.StockCapTotal'!C163/'6.3.IPME'!D$22</f>
        <v>0</v>
      </c>
      <c r="D163" s="184">
        <f>+'2.2.3.3.StockCapTotal'!D163/'6.3.IPME'!E$22</f>
        <v>0</v>
      </c>
      <c r="E163" s="184">
        <f>+'2.2.3.3.StockCapTotal'!E163/'6.3.IPME'!F$22</f>
        <v>0</v>
      </c>
      <c r="F163" s="184">
        <f>+'2.2.3.3.StockCapTotal'!F163/'6.3.IPME'!G$22</f>
        <v>0</v>
      </c>
      <c r="G163" s="184">
        <f>+'2.2.3.3.StockCapTotal'!G163/'6.3.IPME'!H$22</f>
        <v>416769.08374816144</v>
      </c>
      <c r="H163" s="184">
        <f>+'2.2.3.3.StockCapTotal'!H163/'6.3.IPME'!H$22</f>
        <v>416769.08374816144</v>
      </c>
      <c r="I163" s="170">
        <f>+'2.2.3.3.StockCapTotal'!I163/'6.3.IPME'!H$22</f>
        <v>416769.08374816144</v>
      </c>
      <c r="J163" s="170">
        <f>+'2.2.3.3.StockCapTotal'!J163/'6.3.IPME'!I$22</f>
        <v>361972.23544801207</v>
      </c>
      <c r="K163" s="184">
        <f>+'2.2.3.3.StockCapTotal'!K163/'6.3.IPME'!I$22</f>
        <v>361972.23544801207</v>
      </c>
      <c r="L163" s="184">
        <f>+'2.2.3.3.StockCapTotal'!L163/'6.3.IPME'!J$22</f>
        <v>298429.49327071139</v>
      </c>
      <c r="M163" s="184">
        <f>+'2.2.3.3.StockCapTotal'!M163/'6.3.IPME'!K$22</f>
        <v>239389.606304238</v>
      </c>
      <c r="N163" s="184">
        <f>+'2.2.3.3.StockCapTotal'!N163/'6.3.IPME'!L$22</f>
        <v>179504.86846846482</v>
      </c>
    </row>
    <row r="164" spans="2:14" x14ac:dyDescent="0.2">
      <c r="B164" s="228" t="s">
        <v>549</v>
      </c>
      <c r="C164" s="184">
        <f>+'2.2.3.3.StockCapTotal'!C164/'6.3.IPME'!D$22</f>
        <v>0</v>
      </c>
      <c r="D164" s="184">
        <f>+'2.2.3.3.StockCapTotal'!D164/'6.3.IPME'!E$22</f>
        <v>0</v>
      </c>
      <c r="E164" s="184">
        <f>+'2.2.3.3.StockCapTotal'!E164/'6.3.IPME'!F$22</f>
        <v>0</v>
      </c>
      <c r="F164" s="184">
        <f>+'2.2.3.3.StockCapTotal'!F164/'6.3.IPME'!G$22</f>
        <v>0</v>
      </c>
      <c r="G164" s="184">
        <f>+'2.2.3.3.StockCapTotal'!G164/'6.3.IPME'!H$22</f>
        <v>46373.183652405693</v>
      </c>
      <c r="H164" s="184">
        <f>+'2.2.3.3.StockCapTotal'!H164/'6.3.IPME'!H$22</f>
        <v>46373.183652405693</v>
      </c>
      <c r="I164" s="170">
        <f>+'2.2.3.3.StockCapTotal'!I164/'6.3.IPME'!H$22</f>
        <v>46373.183652405693</v>
      </c>
      <c r="J164" s="170">
        <f>+'2.2.3.3.StockCapTotal'!J164/'6.3.IPME'!I$22</f>
        <v>40276.031994843361</v>
      </c>
      <c r="K164" s="184">
        <f>+'2.2.3.3.StockCapTotal'!K164/'6.3.IPME'!I$22</f>
        <v>40276.031994843361</v>
      </c>
      <c r="L164" s="184">
        <f>+'2.2.3.3.StockCapTotal'!L164/'6.3.IPME'!J$22</f>
        <v>33205.739673098098</v>
      </c>
      <c r="M164" s="184">
        <f>+'2.2.3.3.StockCapTotal'!M164/'6.3.IPME'!K$22</f>
        <v>26636.472354872694</v>
      </c>
      <c r="N164" s="184">
        <f>+'2.2.3.3.StockCapTotal'!N164/'6.3.IPME'!L$22</f>
        <v>19973.199924347238</v>
      </c>
    </row>
    <row r="165" spans="2:14" x14ac:dyDescent="0.2">
      <c r="B165" s="228" t="s">
        <v>550</v>
      </c>
      <c r="C165" s="184">
        <f>+'2.2.3.3.StockCapTotal'!C165/'6.3.IPME'!D$22</f>
        <v>0</v>
      </c>
      <c r="D165" s="184">
        <f>+'2.2.3.3.StockCapTotal'!D165/'6.3.IPME'!E$22</f>
        <v>0</v>
      </c>
      <c r="E165" s="184">
        <f>+'2.2.3.3.StockCapTotal'!E165/'6.3.IPME'!F$22</f>
        <v>0</v>
      </c>
      <c r="F165" s="184">
        <f>+'2.2.3.3.StockCapTotal'!F165/'6.3.IPME'!G$22</f>
        <v>0</v>
      </c>
      <c r="G165" s="184">
        <f>+'2.2.3.3.StockCapTotal'!G165/'6.3.IPME'!H$22</f>
        <v>86384.8646314371</v>
      </c>
      <c r="H165" s="184">
        <f>+'2.2.3.3.StockCapTotal'!H165/'6.3.IPME'!H$22</f>
        <v>86384.8646314371</v>
      </c>
      <c r="I165" s="170">
        <f>+'2.2.3.3.StockCapTotal'!I165/'6.3.IPME'!H$22</f>
        <v>86384.8646314371</v>
      </c>
      <c r="J165" s="170">
        <f>+'2.2.3.3.StockCapTotal'!J165/'6.3.IPME'!I$22</f>
        <v>75026.972438315235</v>
      </c>
      <c r="K165" s="184">
        <f>+'2.2.3.3.StockCapTotal'!K165/'6.3.IPME'!I$22</f>
        <v>75026.972438315235</v>
      </c>
      <c r="L165" s="184">
        <f>+'2.2.3.3.StockCapTotal'!L165/'6.3.IPME'!J$22</f>
        <v>61856.29496883836</v>
      </c>
      <c r="M165" s="184">
        <f>+'2.2.3.3.StockCapTotal'!M165/'6.3.IPME'!K$22</f>
        <v>49618.936579423884</v>
      </c>
      <c r="N165" s="184">
        <f>+'2.2.3.3.StockCapTotal'!N165/'6.3.IPME'!L$22</f>
        <v>37206.463646190903</v>
      </c>
    </row>
    <row r="166" spans="2:14" x14ac:dyDescent="0.2">
      <c r="B166" s="228" t="s">
        <v>551</v>
      </c>
      <c r="C166" s="184">
        <f>+'2.2.3.3.StockCapTotal'!C166/'6.3.IPME'!D$22</f>
        <v>0</v>
      </c>
      <c r="D166" s="184">
        <f>+'2.2.3.3.StockCapTotal'!D166/'6.3.IPME'!E$22</f>
        <v>0</v>
      </c>
      <c r="E166" s="184">
        <f>+'2.2.3.3.StockCapTotal'!E166/'6.3.IPME'!F$22</f>
        <v>0</v>
      </c>
      <c r="F166" s="184">
        <f>+'2.2.3.3.StockCapTotal'!F166/'6.3.IPME'!G$22</f>
        <v>0</v>
      </c>
      <c r="G166" s="184">
        <f>+'2.2.3.3.StockCapTotal'!G166/'6.3.IPME'!H$22</f>
        <v>5192185.0215316406</v>
      </c>
      <c r="H166" s="184">
        <f>+'2.2.3.3.StockCapTotal'!H166/'6.3.IPME'!H$22</f>
        <v>5192185.0215316406</v>
      </c>
      <c r="I166" s="170">
        <f>+'2.2.3.3.StockCapTotal'!I166/'6.3.IPME'!H$22</f>
        <v>5192185.0215316406</v>
      </c>
      <c r="J166" s="170">
        <f>+'2.2.3.3.StockCapTotal'!J166/'6.3.IPME'!I$22</f>
        <v>4910361.7821090566</v>
      </c>
      <c r="K166" s="184">
        <f>+'2.2.3.3.StockCapTotal'!K166/'6.3.IPME'!I$22</f>
        <v>4910361.7821090566</v>
      </c>
      <c r="L166" s="184">
        <f>+'2.2.3.3.StockCapTotal'!L166/'6.3.IPME'!J$22</f>
        <v>4511038.5163169261</v>
      </c>
      <c r="M166" s="184">
        <f>+'2.2.3.3.StockCapTotal'!M166/'6.3.IPME'!K$22</f>
        <v>4175302.9370096256</v>
      </c>
      <c r="N166" s="184">
        <f>+'2.2.3.3.StockCapTotal'!N166/'6.3.IPME'!L$22</f>
        <v>3826565.1160984198</v>
      </c>
    </row>
    <row r="167" spans="2:14" x14ac:dyDescent="0.2">
      <c r="B167" s="228" t="s">
        <v>416</v>
      </c>
      <c r="C167" s="184">
        <f>+'2.2.3.3.StockCapTotal'!C167/'6.3.IPME'!D$22</f>
        <v>0</v>
      </c>
      <c r="D167" s="184">
        <f>+'2.2.3.3.StockCapTotal'!D167/'6.3.IPME'!E$22</f>
        <v>0</v>
      </c>
      <c r="E167" s="184">
        <f>+'2.2.3.3.StockCapTotal'!E167/'6.3.IPME'!F$22</f>
        <v>0</v>
      </c>
      <c r="F167" s="184">
        <f>+'2.2.3.3.StockCapTotal'!F167/'6.3.IPME'!G$22</f>
        <v>0</v>
      </c>
      <c r="G167" s="184">
        <f>+'2.2.3.3.StockCapTotal'!G167/'6.3.IPME'!H$22</f>
        <v>0</v>
      </c>
      <c r="H167" s="184">
        <f>+'2.2.3.3.StockCapTotal'!H167/'6.3.IPME'!H$22</f>
        <v>0</v>
      </c>
      <c r="I167" s="170">
        <f>+'2.2.3.3.StockCapTotal'!I167/'6.3.IPME'!H$22</f>
        <v>0</v>
      </c>
      <c r="J167" s="170">
        <f>+'2.2.3.3.StockCapTotal'!J167/'6.3.IPME'!I$22</f>
        <v>0</v>
      </c>
      <c r="K167" s="184">
        <f>+'2.2.3.3.StockCapTotal'!K167/'6.3.IPME'!I$22</f>
        <v>10667642.000498846</v>
      </c>
      <c r="L167" s="184">
        <f>+'2.2.3.3.StockCapTotal'!L167/'6.3.IPME'!J$22</f>
        <v>9046266.3513271119</v>
      </c>
      <c r="M167" s="184">
        <f>+'2.2.3.3.StockCapTotal'!M167/'6.3.IPME'!K$22</f>
        <v>7558953.724131939</v>
      </c>
      <c r="N167" s="184">
        <f>+'2.2.3.3.StockCapTotal'!N167/'6.3.IPME'!L$22</f>
        <v>6045905.4563300023</v>
      </c>
    </row>
    <row r="168" spans="2:14" x14ac:dyDescent="0.2">
      <c r="B168" s="228" t="s">
        <v>487</v>
      </c>
      <c r="C168" s="184">
        <f>+'2.2.3.3.StockCapTotal'!C168/'6.3.IPME'!D$22</f>
        <v>0</v>
      </c>
      <c r="D168" s="184">
        <f>+'2.2.3.3.StockCapTotal'!D168/'6.3.IPME'!E$22</f>
        <v>0</v>
      </c>
      <c r="E168" s="184">
        <f>+'2.2.3.3.StockCapTotal'!E168/'6.3.IPME'!F$22</f>
        <v>0</v>
      </c>
      <c r="F168" s="184">
        <f>+'2.2.3.3.StockCapTotal'!F168/'6.3.IPME'!G$22</f>
        <v>0</v>
      </c>
      <c r="G168" s="184">
        <f>+'2.2.3.3.StockCapTotal'!G168/'6.3.IPME'!H$22</f>
        <v>0</v>
      </c>
      <c r="H168" s="184">
        <f>+'2.2.3.3.StockCapTotal'!H168/'6.3.IPME'!H$22</f>
        <v>0</v>
      </c>
      <c r="I168" s="170">
        <f>+'2.2.3.3.StockCapTotal'!I168/'6.3.IPME'!H$22</f>
        <v>0</v>
      </c>
      <c r="J168" s="170">
        <f>+'2.2.3.3.StockCapTotal'!J168/'6.3.IPME'!I$22</f>
        <v>0</v>
      </c>
      <c r="K168" s="184">
        <f>+'2.2.3.3.StockCapTotal'!K168/'6.3.IPME'!I$22</f>
        <v>307127.95734982844</v>
      </c>
      <c r="L168" s="184">
        <f>+'2.2.3.3.StockCapTotal'!L168/'6.3.IPME'!J$22</f>
        <v>260447.55776352994</v>
      </c>
      <c r="M168" s="184">
        <f>+'2.2.3.3.StockCapTotal'!M168/'6.3.IPME'!K$22</f>
        <v>217626.91482203457</v>
      </c>
      <c r="N168" s="184">
        <f>+'2.2.3.3.StockCapTotal'!N168/'6.3.IPME'!L$22</f>
        <v>174065.32699972347</v>
      </c>
    </row>
    <row r="169" spans="2:14" x14ac:dyDescent="0.2">
      <c r="B169" s="228" t="s">
        <v>552</v>
      </c>
      <c r="C169" s="184">
        <f>+'2.2.3.3.StockCapTotal'!C169/'6.3.IPME'!D$22</f>
        <v>0</v>
      </c>
      <c r="D169" s="184">
        <f>+'2.2.3.3.StockCapTotal'!D169/'6.3.IPME'!E$22</f>
        <v>0</v>
      </c>
      <c r="E169" s="184">
        <f>+'2.2.3.3.StockCapTotal'!E169/'6.3.IPME'!F$22</f>
        <v>0</v>
      </c>
      <c r="F169" s="184">
        <f>+'2.2.3.3.StockCapTotal'!F169/'6.3.IPME'!G$22</f>
        <v>0</v>
      </c>
      <c r="G169" s="184">
        <f>+'2.2.3.3.StockCapTotal'!G169/'6.3.IPME'!H$22</f>
        <v>0</v>
      </c>
      <c r="H169" s="184">
        <f>+'2.2.3.3.StockCapTotal'!H169/'6.3.IPME'!H$22</f>
        <v>38797412.887101576</v>
      </c>
      <c r="I169" s="170">
        <f>+'2.2.3.3.StockCapTotal'!I169/'6.3.IPME'!H$22</f>
        <v>38797412.887101576</v>
      </c>
      <c r="J169" s="170">
        <f>+'2.2.3.3.StockCapTotal'!J169/'6.3.IPME'!I$22</f>
        <v>37346759.613739133</v>
      </c>
      <c r="K169" s="184">
        <f>+'2.2.3.3.StockCapTotal'!K169/'6.3.IPME'!I$22</f>
        <v>37346759.613739133</v>
      </c>
      <c r="L169" s="184">
        <f>+'2.2.3.3.StockCapTotal'!L169/'6.3.IPME'!J$22</f>
        <v>35004151.763418421</v>
      </c>
      <c r="M169" s="184">
        <f>+'2.2.3.3.StockCapTotal'!M169/'6.3.IPME'!K$22</f>
        <v>33148931.6656923</v>
      </c>
      <c r="N169" s="184">
        <f>+'2.2.3.3.StockCapTotal'!N169/'6.3.IPME'!L$22</f>
        <v>31192506.598350439</v>
      </c>
    </row>
    <row r="170" spans="2:14" x14ac:dyDescent="0.2">
      <c r="B170" s="228" t="s">
        <v>553</v>
      </c>
      <c r="C170" s="184">
        <f>+'2.2.3.3.StockCapTotal'!C170/'6.3.IPME'!D$22</f>
        <v>0</v>
      </c>
      <c r="D170" s="184">
        <f>+'2.2.3.3.StockCapTotal'!D170/'6.3.IPME'!E$22</f>
        <v>0</v>
      </c>
      <c r="E170" s="184">
        <f>+'2.2.3.3.StockCapTotal'!E170/'6.3.IPME'!F$22</f>
        <v>0</v>
      </c>
      <c r="F170" s="184">
        <f>+'2.2.3.3.StockCapTotal'!F170/'6.3.IPME'!G$22</f>
        <v>0</v>
      </c>
      <c r="G170" s="184">
        <f>+'2.2.3.3.StockCapTotal'!G170/'6.3.IPME'!H$22</f>
        <v>0</v>
      </c>
      <c r="H170" s="184">
        <f>+'2.2.3.3.StockCapTotal'!H170/'6.3.IPME'!H$22</f>
        <v>22097778.199891347</v>
      </c>
      <c r="I170" s="170">
        <f>+'2.2.3.3.StockCapTotal'!I170/'6.3.IPME'!H$22</f>
        <v>22097778.199891347</v>
      </c>
      <c r="J170" s="170">
        <f>+'2.2.3.3.StockCapTotal'!J170/'6.3.IPME'!I$22</f>
        <v>20898347.245387722</v>
      </c>
      <c r="K170" s="184">
        <f>+'2.2.3.3.StockCapTotal'!K170/'6.3.IPME'!I$22</f>
        <v>20898347.245387722</v>
      </c>
      <c r="L170" s="184">
        <f>+'2.2.3.3.StockCapTotal'!L170/'6.3.IPME'!J$22</f>
        <v>19198839.82780965</v>
      </c>
      <c r="M170" s="184">
        <f>+'2.2.3.3.StockCapTotal'!M170/'6.3.IPME'!K$22</f>
        <v>17769959.629092034</v>
      </c>
      <c r="N170" s="184">
        <f>+'2.2.3.3.StockCapTotal'!N170/'6.3.IPME'!L$22</f>
        <v>16285742.293913949</v>
      </c>
    </row>
    <row r="171" spans="2:14" x14ac:dyDescent="0.2">
      <c r="B171" s="225" t="s">
        <v>320</v>
      </c>
      <c r="C171" s="184"/>
      <c r="D171" s="184"/>
      <c r="E171" s="184"/>
      <c r="F171" s="184"/>
      <c r="G171" s="184"/>
      <c r="H171" s="184"/>
      <c r="I171" s="170"/>
      <c r="J171" s="170"/>
      <c r="K171" s="184"/>
      <c r="L171" s="184"/>
      <c r="M171" s="184"/>
      <c r="N171" s="184"/>
    </row>
    <row r="172" spans="2:14" x14ac:dyDescent="0.2">
      <c r="B172" s="227" t="s">
        <v>315</v>
      </c>
      <c r="C172" s="184"/>
      <c r="D172" s="184"/>
      <c r="E172" s="184"/>
      <c r="F172" s="184"/>
      <c r="G172" s="184"/>
      <c r="H172" s="184"/>
      <c r="I172" s="170"/>
      <c r="J172" s="170"/>
      <c r="K172" s="184"/>
      <c r="L172" s="184"/>
      <c r="M172" s="184"/>
      <c r="N172" s="184"/>
    </row>
    <row r="173" spans="2:14" x14ac:dyDescent="0.2">
      <c r="B173" s="228" t="s">
        <v>417</v>
      </c>
      <c r="C173" s="184">
        <f>+'2.2.3.3.StockCapTotal'!C173/'6.4.IPMC'!D$22</f>
        <v>0</v>
      </c>
      <c r="D173" s="184">
        <f>+'2.2.3.3.StockCapTotal'!D173/'6.4.IPMC'!E$22</f>
        <v>0</v>
      </c>
      <c r="E173" s="184">
        <f>+'2.2.3.3.StockCapTotal'!E173/'6.4.IPMC'!F$22</f>
        <v>0</v>
      </c>
      <c r="F173" s="184">
        <f>+'2.2.3.3.StockCapTotal'!F173/'6.4.IPMC'!G$22</f>
        <v>0</v>
      </c>
      <c r="G173" s="184">
        <f>+'2.2.3.3.StockCapTotal'!G173/'6.4.IPMC'!H$22</f>
        <v>0</v>
      </c>
      <c r="H173" s="184">
        <f>+'2.2.3.3.StockCapTotal'!H173/'6.4.IPMC'!H$22</f>
        <v>0</v>
      </c>
      <c r="I173" s="170">
        <f>+'2.2.3.3.StockCapTotal'!I173/'6.4.IPMC'!H$22</f>
        <v>0</v>
      </c>
      <c r="J173" s="170">
        <f>+'2.2.3.3.StockCapTotal'!J173/'6.4.IPMC'!I$22</f>
        <v>0</v>
      </c>
      <c r="K173" s="184">
        <f>+'2.2.3.3.StockCapTotal'!K173/'6.4.IPMC'!I$22</f>
        <v>0</v>
      </c>
      <c r="L173" s="184">
        <f>+'2.2.3.3.StockCapTotal'!L173/'6.4.IPMC'!J$22</f>
        <v>0</v>
      </c>
      <c r="M173" s="184">
        <f>+'2.2.3.3.StockCapTotal'!M173/'6.4.IPMC'!K$22</f>
        <v>789784.46044989617</v>
      </c>
      <c r="N173" s="184">
        <f>+'2.2.3.3.StockCapTotal'!N173/'6.4.IPMC'!L$22</f>
        <v>757463.40956291475</v>
      </c>
    </row>
    <row r="174" spans="2:14" x14ac:dyDescent="0.2">
      <c r="B174" s="227" t="s">
        <v>317</v>
      </c>
      <c r="C174" s="184"/>
      <c r="D174" s="184"/>
      <c r="E174" s="184"/>
      <c r="F174" s="184"/>
      <c r="G174" s="184"/>
      <c r="H174" s="184"/>
      <c r="I174" s="170"/>
      <c r="J174" s="170"/>
      <c r="K174" s="184"/>
      <c r="L174" s="184"/>
      <c r="M174" s="184"/>
      <c r="N174" s="184"/>
    </row>
    <row r="175" spans="2:14" x14ac:dyDescent="0.2">
      <c r="B175" s="228" t="s">
        <v>554</v>
      </c>
      <c r="C175" s="184">
        <f>+'2.2.3.3.StockCapTotal'!C175/'6.3.IPME'!D$22</f>
        <v>0</v>
      </c>
      <c r="D175" s="184">
        <f>+'2.2.3.3.StockCapTotal'!D175/'6.3.IPME'!E$22</f>
        <v>0</v>
      </c>
      <c r="E175" s="184">
        <f>+'2.2.3.3.StockCapTotal'!E175/'6.3.IPME'!F$22</f>
        <v>0</v>
      </c>
      <c r="F175" s="184">
        <f>+'2.2.3.3.StockCapTotal'!F175/'6.3.IPME'!G$22</f>
        <v>0</v>
      </c>
      <c r="G175" s="184">
        <f>+'2.2.3.3.StockCapTotal'!G175/'6.3.IPME'!H$22</f>
        <v>0</v>
      </c>
      <c r="H175" s="184">
        <f>+'2.2.3.3.StockCapTotal'!H175/'6.3.IPME'!H$22</f>
        <v>0</v>
      </c>
      <c r="I175" s="170">
        <f>+'2.2.3.3.StockCapTotal'!I175/'6.3.IPME'!H$22</f>
        <v>0</v>
      </c>
      <c r="J175" s="170">
        <f>+'2.2.3.3.StockCapTotal'!J175/'6.3.IPME'!I$22</f>
        <v>0</v>
      </c>
      <c r="K175" s="184">
        <f>+'2.2.3.3.StockCapTotal'!K175/'6.3.IPME'!I$22</f>
        <v>0</v>
      </c>
      <c r="L175" s="184">
        <f>+'2.2.3.3.StockCapTotal'!L175/'6.3.IPME'!J$22</f>
        <v>563145.4971198102</v>
      </c>
      <c r="M175" s="184">
        <f>+'2.2.3.3.StockCapTotal'!M175/'6.3.IPME'!K$22</f>
        <v>484002.25856420479</v>
      </c>
      <c r="N175" s="184">
        <f>+'2.2.3.3.StockCapTotal'!N175/'6.3.IPME'!L$22</f>
        <v>403251.3408826926</v>
      </c>
    </row>
    <row r="176" spans="2:14" x14ac:dyDescent="0.2">
      <c r="B176" s="228" t="s">
        <v>555</v>
      </c>
      <c r="C176" s="184">
        <f>+'2.2.3.3.StockCapTotal'!C176/'6.3.IPME'!D$22</f>
        <v>0</v>
      </c>
      <c r="D176" s="184">
        <f>+'2.2.3.3.StockCapTotal'!D176/'6.3.IPME'!E$22</f>
        <v>0</v>
      </c>
      <c r="E176" s="184">
        <f>+'2.2.3.3.StockCapTotal'!E176/'6.3.IPME'!F$22</f>
        <v>0</v>
      </c>
      <c r="F176" s="184">
        <f>+'2.2.3.3.StockCapTotal'!F176/'6.3.IPME'!G$22</f>
        <v>0</v>
      </c>
      <c r="G176" s="184">
        <f>+'2.2.3.3.StockCapTotal'!G176/'6.3.IPME'!H$22</f>
        <v>0</v>
      </c>
      <c r="H176" s="184">
        <f>+'2.2.3.3.StockCapTotal'!H176/'6.3.IPME'!H$22</f>
        <v>0</v>
      </c>
      <c r="I176" s="170">
        <f>+'2.2.3.3.StockCapTotal'!I176/'6.3.IPME'!H$22</f>
        <v>0</v>
      </c>
      <c r="J176" s="170">
        <f>+'2.2.3.3.StockCapTotal'!J176/'6.3.IPME'!I$22</f>
        <v>0</v>
      </c>
      <c r="K176" s="184">
        <f>+'2.2.3.3.StockCapTotal'!K176/'6.3.IPME'!I$22</f>
        <v>0</v>
      </c>
      <c r="L176" s="184">
        <f>+'2.2.3.3.StockCapTotal'!L176/'6.3.IPME'!J$22</f>
        <v>735330.27141903283</v>
      </c>
      <c r="M176" s="184">
        <f>+'2.2.3.3.StockCapTotal'!M176/'6.3.IPME'!K$22</f>
        <v>631988.56064318831</v>
      </c>
      <c r="N176" s="184">
        <f>+'2.2.3.3.StockCapTotal'!N176/'6.3.IPME'!L$22</f>
        <v>526547.61417416343</v>
      </c>
    </row>
    <row r="177" spans="2:14" x14ac:dyDescent="0.2">
      <c r="B177" s="228" t="s">
        <v>556</v>
      </c>
      <c r="C177" s="184">
        <f>+'2.2.3.3.StockCapTotal'!C177/'6.3.IPME'!D$22</f>
        <v>0</v>
      </c>
      <c r="D177" s="184">
        <f>+'2.2.3.3.StockCapTotal'!D177/'6.3.IPME'!E$22</f>
        <v>0</v>
      </c>
      <c r="E177" s="184">
        <f>+'2.2.3.3.StockCapTotal'!E177/'6.3.IPME'!F$22</f>
        <v>0</v>
      </c>
      <c r="F177" s="184">
        <f>+'2.2.3.3.StockCapTotal'!F177/'6.3.IPME'!G$22</f>
        <v>0</v>
      </c>
      <c r="G177" s="184">
        <f>+'2.2.3.3.StockCapTotal'!G177/'6.3.IPME'!H$22</f>
        <v>0</v>
      </c>
      <c r="H177" s="184">
        <f>+'2.2.3.3.StockCapTotal'!H177/'6.3.IPME'!H$22</f>
        <v>0</v>
      </c>
      <c r="I177" s="170">
        <f>+'2.2.3.3.StockCapTotal'!I177/'6.3.IPME'!H$22</f>
        <v>0</v>
      </c>
      <c r="J177" s="170">
        <f>+'2.2.3.3.StockCapTotal'!J177/'6.3.IPME'!I$22</f>
        <v>0</v>
      </c>
      <c r="K177" s="184">
        <f>+'2.2.3.3.StockCapTotal'!K177/'6.3.IPME'!I$22</f>
        <v>0</v>
      </c>
      <c r="L177" s="184">
        <f>+'2.2.3.3.StockCapTotal'!L177/'6.3.IPME'!J$22</f>
        <v>167120.51623159836</v>
      </c>
      <c r="M177" s="184">
        <f>+'2.2.3.3.StockCapTotal'!M177/'6.3.IPME'!K$22</f>
        <v>143633.76378254278</v>
      </c>
      <c r="N177" s="184">
        <f>+'2.2.3.3.StockCapTotal'!N177/'6.3.IPME'!L$22</f>
        <v>119669.91231230985</v>
      </c>
    </row>
    <row r="178" spans="2:14" x14ac:dyDescent="0.2">
      <c r="B178" s="228" t="s">
        <v>557</v>
      </c>
      <c r="C178" s="184">
        <f>+'2.2.3.3.StockCapTotal'!C178/'6.3.IPME'!D$22</f>
        <v>0</v>
      </c>
      <c r="D178" s="184">
        <f>+'2.2.3.3.StockCapTotal'!D178/'6.3.IPME'!E$22</f>
        <v>0</v>
      </c>
      <c r="E178" s="184">
        <f>+'2.2.3.3.StockCapTotal'!E178/'6.3.IPME'!F$22</f>
        <v>0</v>
      </c>
      <c r="F178" s="184">
        <f>+'2.2.3.3.StockCapTotal'!F178/'6.3.IPME'!G$22</f>
        <v>0</v>
      </c>
      <c r="G178" s="184">
        <f>+'2.2.3.3.StockCapTotal'!G178/'6.3.IPME'!H$22</f>
        <v>0</v>
      </c>
      <c r="H178" s="184">
        <f>+'2.2.3.3.StockCapTotal'!H178/'6.3.IPME'!H$22</f>
        <v>0</v>
      </c>
      <c r="I178" s="170">
        <f>+'2.2.3.3.StockCapTotal'!I178/'6.3.IPME'!H$22</f>
        <v>0</v>
      </c>
      <c r="J178" s="170">
        <f>+'2.2.3.3.StockCapTotal'!J178/'6.3.IPME'!I$22</f>
        <v>0</v>
      </c>
      <c r="K178" s="184">
        <f>+'2.2.3.3.StockCapTotal'!K178/'6.3.IPME'!I$22</f>
        <v>0</v>
      </c>
      <c r="L178" s="184">
        <f>+'2.2.3.3.StockCapTotal'!L178/'6.3.IPME'!J$22</f>
        <v>142812.07750700225</v>
      </c>
      <c r="M178" s="184">
        <f>+'2.2.3.3.StockCapTotal'!M178/'6.3.IPME'!K$22</f>
        <v>122741.57995962747</v>
      </c>
      <c r="N178" s="184">
        <f>+'2.2.3.3.StockCapTotal'!N178/'6.3.IPME'!L$22</f>
        <v>102263.37961233751</v>
      </c>
    </row>
    <row r="179" spans="2:14" x14ac:dyDescent="0.2">
      <c r="B179" s="228" t="s">
        <v>558</v>
      </c>
      <c r="C179" s="184">
        <f>+'2.2.3.3.StockCapTotal'!C179/'6.3.IPME'!D$22</f>
        <v>0</v>
      </c>
      <c r="D179" s="184">
        <f>+'2.2.3.3.StockCapTotal'!D179/'6.3.IPME'!E$22</f>
        <v>0</v>
      </c>
      <c r="E179" s="184">
        <f>+'2.2.3.3.StockCapTotal'!E179/'6.3.IPME'!F$22</f>
        <v>0</v>
      </c>
      <c r="F179" s="184">
        <f>+'2.2.3.3.StockCapTotal'!F179/'6.3.IPME'!G$22</f>
        <v>0</v>
      </c>
      <c r="G179" s="184">
        <f>+'2.2.3.3.StockCapTotal'!G179/'6.3.IPME'!H$22</f>
        <v>0</v>
      </c>
      <c r="H179" s="184">
        <f>+'2.2.3.3.StockCapTotal'!H179/'6.3.IPME'!H$22</f>
        <v>0</v>
      </c>
      <c r="I179" s="170">
        <f>+'2.2.3.3.StockCapTotal'!I179/'6.3.IPME'!H$22</f>
        <v>0</v>
      </c>
      <c r="J179" s="170">
        <f>+'2.2.3.3.StockCapTotal'!J179/'6.3.IPME'!I$22</f>
        <v>0</v>
      </c>
      <c r="K179" s="184">
        <f>+'2.2.3.3.StockCapTotal'!K179/'6.3.IPME'!I$22</f>
        <v>0</v>
      </c>
      <c r="L179" s="184">
        <f>+'2.2.3.3.StockCapTotal'!L179/'6.3.IPME'!J$22</f>
        <v>1800850.168847163</v>
      </c>
      <c r="M179" s="184">
        <f>+'2.2.3.3.StockCapTotal'!M179/'6.3.IPME'!K$22</f>
        <v>1547762.6182143097</v>
      </c>
      <c r="N179" s="184">
        <f>+'2.2.3.3.StockCapTotal'!N179/'6.3.IPME'!L$22</f>
        <v>1289533.9641896177</v>
      </c>
    </row>
    <row r="180" spans="2:14" x14ac:dyDescent="0.2">
      <c r="B180" s="228" t="s">
        <v>321</v>
      </c>
      <c r="C180" s="184">
        <f>+'2.2.3.3.StockCapTotal'!C180/'6.3.IPME'!D$22</f>
        <v>0</v>
      </c>
      <c r="D180" s="184">
        <f>+'2.2.3.3.StockCapTotal'!D180/'6.3.IPME'!E$22</f>
        <v>0</v>
      </c>
      <c r="E180" s="184">
        <f>+'2.2.3.3.StockCapTotal'!E180/'6.3.IPME'!F$22</f>
        <v>0</v>
      </c>
      <c r="F180" s="184">
        <f>+'2.2.3.3.StockCapTotal'!F180/'6.3.IPME'!G$22</f>
        <v>0</v>
      </c>
      <c r="G180" s="184">
        <f>+'2.2.3.3.StockCapTotal'!G180/'6.3.IPME'!H$22</f>
        <v>0</v>
      </c>
      <c r="H180" s="184">
        <f>+'2.2.3.3.StockCapTotal'!H180/'6.3.IPME'!H$22</f>
        <v>0</v>
      </c>
      <c r="I180" s="170">
        <f>+'2.2.3.3.StockCapTotal'!I180/'6.3.IPME'!H$22</f>
        <v>0</v>
      </c>
      <c r="J180" s="170">
        <f>+'2.2.3.3.StockCapTotal'!J180/'6.3.IPME'!I$22</f>
        <v>0</v>
      </c>
      <c r="K180" s="184">
        <f>+'2.2.3.3.StockCapTotal'!K180/'6.3.IPME'!I$22</f>
        <v>0</v>
      </c>
      <c r="L180" s="184">
        <f>+'2.2.3.3.StockCapTotal'!L180/'6.3.IPME'!J$22</f>
        <v>834589.72954446694</v>
      </c>
      <c r="M180" s="184">
        <f>+'2.2.3.3.StockCapTotal'!M180/'6.3.IPME'!K$22</f>
        <v>717298.3112534259</v>
      </c>
      <c r="N180" s="184">
        <f>+'2.2.3.3.StockCapTotal'!N180/'6.3.IPME'!L$22</f>
        <v>597624.28936571721</v>
      </c>
    </row>
    <row r="181" spans="2:14" x14ac:dyDescent="0.2">
      <c r="B181" s="228" t="s">
        <v>559</v>
      </c>
      <c r="C181" s="184">
        <f>+'2.2.3.3.StockCapTotal'!C181/'6.3.IPME'!D$22</f>
        <v>0</v>
      </c>
      <c r="D181" s="184">
        <f>+'2.2.3.3.StockCapTotal'!D181/'6.3.IPME'!E$22</f>
        <v>0</v>
      </c>
      <c r="E181" s="184">
        <f>+'2.2.3.3.StockCapTotal'!E181/'6.3.IPME'!F$22</f>
        <v>0</v>
      </c>
      <c r="F181" s="184">
        <f>+'2.2.3.3.StockCapTotal'!F181/'6.3.IPME'!G$22</f>
        <v>0</v>
      </c>
      <c r="G181" s="184">
        <f>+'2.2.3.3.StockCapTotal'!G181/'6.3.IPME'!H$22</f>
        <v>0</v>
      </c>
      <c r="H181" s="184">
        <f>+'2.2.3.3.StockCapTotal'!H181/'6.3.IPME'!H$22</f>
        <v>0</v>
      </c>
      <c r="I181" s="170">
        <f>+'2.2.3.3.StockCapTotal'!I181/'6.3.IPME'!H$22</f>
        <v>0</v>
      </c>
      <c r="J181" s="170">
        <f>+'2.2.3.3.StockCapTotal'!J181/'6.3.IPME'!I$22</f>
        <v>0</v>
      </c>
      <c r="K181" s="184">
        <f>+'2.2.3.3.StockCapTotal'!K181/'6.3.IPME'!I$22</f>
        <v>0</v>
      </c>
      <c r="L181" s="184">
        <f>+'2.2.3.3.StockCapTotal'!L181/'6.3.IPME'!J$22</f>
        <v>842692.54245266563</v>
      </c>
      <c r="M181" s="184">
        <f>+'2.2.3.3.StockCapTotal'!M181/'6.3.IPME'!K$22</f>
        <v>724262.37252773088</v>
      </c>
      <c r="N181" s="184">
        <f>+'2.2.3.3.StockCapTotal'!N181/'6.3.IPME'!L$22</f>
        <v>603426.46693237463</v>
      </c>
    </row>
    <row r="182" spans="2:14" x14ac:dyDescent="0.2">
      <c r="B182" s="228" t="s">
        <v>560</v>
      </c>
      <c r="C182" s="184">
        <f>+'2.2.3.3.StockCapTotal'!C182/'6.3.IPME'!D$22</f>
        <v>0</v>
      </c>
      <c r="D182" s="184">
        <f>+'2.2.3.3.StockCapTotal'!D182/'6.3.IPME'!E$22</f>
        <v>0</v>
      </c>
      <c r="E182" s="184">
        <f>+'2.2.3.3.StockCapTotal'!E182/'6.3.IPME'!F$22</f>
        <v>0</v>
      </c>
      <c r="F182" s="184">
        <f>+'2.2.3.3.StockCapTotal'!F182/'6.3.IPME'!G$22</f>
        <v>0</v>
      </c>
      <c r="G182" s="184">
        <f>+'2.2.3.3.StockCapTotal'!G182/'6.3.IPME'!H$22</f>
        <v>0</v>
      </c>
      <c r="H182" s="184">
        <f>+'2.2.3.3.StockCapTotal'!H182/'6.3.IPME'!H$22</f>
        <v>0</v>
      </c>
      <c r="I182" s="170">
        <f>+'2.2.3.3.StockCapTotal'!I182/'6.3.IPME'!H$22</f>
        <v>0</v>
      </c>
      <c r="J182" s="170">
        <f>+'2.2.3.3.StockCapTotal'!J182/'6.3.IPME'!I$22</f>
        <v>0</v>
      </c>
      <c r="K182" s="184">
        <f>+'2.2.3.3.StockCapTotal'!K182/'6.3.IPME'!I$22</f>
        <v>0</v>
      </c>
      <c r="L182" s="184">
        <f>+'2.2.3.3.StockCapTotal'!L182/'6.3.IPME'!J$22</f>
        <v>3160097.0341974963</v>
      </c>
      <c r="M182" s="184">
        <f>+'2.2.3.3.StockCapTotal'!M182/'6.3.IPME'!K$22</f>
        <v>2715983.8969789911</v>
      </c>
      <c r="N182" s="184">
        <f>+'2.2.3.3.StockCapTotal'!N182/'6.3.IPME'!L$22</f>
        <v>2262849.2509964053</v>
      </c>
    </row>
    <row r="183" spans="2:14" x14ac:dyDescent="0.2">
      <c r="B183" s="228" t="s">
        <v>559</v>
      </c>
      <c r="C183" s="184">
        <f>+'2.2.3.3.StockCapTotal'!C183/'6.3.IPME'!D$22</f>
        <v>0</v>
      </c>
      <c r="D183" s="184">
        <f>+'2.2.3.3.StockCapTotal'!D183/'6.3.IPME'!E$22</f>
        <v>0</v>
      </c>
      <c r="E183" s="184">
        <f>+'2.2.3.3.StockCapTotal'!E183/'6.3.IPME'!F$22</f>
        <v>0</v>
      </c>
      <c r="F183" s="184">
        <f>+'2.2.3.3.StockCapTotal'!F183/'6.3.IPME'!G$22</f>
        <v>0</v>
      </c>
      <c r="G183" s="184">
        <f>+'2.2.3.3.StockCapTotal'!G183/'6.3.IPME'!H$22</f>
        <v>0</v>
      </c>
      <c r="H183" s="184">
        <f>+'2.2.3.3.StockCapTotal'!H183/'6.3.IPME'!H$22</f>
        <v>0</v>
      </c>
      <c r="I183" s="170">
        <f>+'2.2.3.3.StockCapTotal'!I183/'6.3.IPME'!H$22</f>
        <v>0</v>
      </c>
      <c r="J183" s="170">
        <f>+'2.2.3.3.StockCapTotal'!J183/'6.3.IPME'!I$22</f>
        <v>0</v>
      </c>
      <c r="K183" s="184">
        <f>+'2.2.3.3.StockCapTotal'!K183/'6.3.IPME'!I$22</f>
        <v>0</v>
      </c>
      <c r="L183" s="184">
        <f>+'2.2.3.3.StockCapTotal'!L183/'6.3.IPME'!J$22</f>
        <v>842692.54245266563</v>
      </c>
      <c r="M183" s="184">
        <f>+'2.2.3.3.StockCapTotal'!M183/'6.3.IPME'!K$22</f>
        <v>724262.37252773088</v>
      </c>
      <c r="N183" s="184">
        <f>+'2.2.3.3.StockCapTotal'!N183/'6.3.IPME'!L$22</f>
        <v>603426.46693237463</v>
      </c>
    </row>
    <row r="184" spans="2:14" x14ac:dyDescent="0.2">
      <c r="B184" s="228" t="s">
        <v>556</v>
      </c>
      <c r="C184" s="184">
        <f>+'2.2.3.3.StockCapTotal'!C184/'6.3.IPME'!D$22</f>
        <v>0</v>
      </c>
      <c r="D184" s="184">
        <f>+'2.2.3.3.StockCapTotal'!D184/'6.3.IPME'!E$22</f>
        <v>0</v>
      </c>
      <c r="E184" s="184">
        <f>+'2.2.3.3.StockCapTotal'!E184/'6.3.IPME'!F$22</f>
        <v>0</v>
      </c>
      <c r="F184" s="184">
        <f>+'2.2.3.3.StockCapTotal'!F184/'6.3.IPME'!G$22</f>
        <v>0</v>
      </c>
      <c r="G184" s="184">
        <f>+'2.2.3.3.StockCapTotal'!G184/'6.3.IPME'!H$22</f>
        <v>0</v>
      </c>
      <c r="H184" s="184">
        <f>+'2.2.3.3.StockCapTotal'!H184/'6.3.IPME'!H$22</f>
        <v>0</v>
      </c>
      <c r="I184" s="170">
        <f>+'2.2.3.3.StockCapTotal'!I184/'6.3.IPME'!H$22</f>
        <v>0</v>
      </c>
      <c r="J184" s="170">
        <f>+'2.2.3.3.StockCapTotal'!J184/'6.3.IPME'!I$22</f>
        <v>0</v>
      </c>
      <c r="K184" s="184">
        <f>+'2.2.3.3.StockCapTotal'!K184/'6.3.IPME'!I$22</f>
        <v>0</v>
      </c>
      <c r="L184" s="184">
        <f>+'2.2.3.3.StockCapTotal'!L184/'6.3.IPME'!J$22</f>
        <v>167120.51623159836</v>
      </c>
      <c r="M184" s="184">
        <f>+'2.2.3.3.StockCapTotal'!M184/'6.3.IPME'!K$22</f>
        <v>143633.76378254278</v>
      </c>
      <c r="N184" s="184">
        <f>+'2.2.3.3.StockCapTotal'!N184/'6.3.IPME'!L$22</f>
        <v>119669.91231230985</v>
      </c>
    </row>
    <row r="185" spans="2:14" x14ac:dyDescent="0.2">
      <c r="B185" s="228" t="s">
        <v>561</v>
      </c>
      <c r="C185" s="184">
        <f>+'2.2.3.3.StockCapTotal'!C185/'6.3.IPME'!D$22</f>
        <v>0</v>
      </c>
      <c r="D185" s="184">
        <f>+'2.2.3.3.StockCapTotal'!D185/'6.3.IPME'!E$22</f>
        <v>0</v>
      </c>
      <c r="E185" s="184">
        <f>+'2.2.3.3.StockCapTotal'!E185/'6.3.IPME'!F$22</f>
        <v>0</v>
      </c>
      <c r="F185" s="184">
        <f>+'2.2.3.3.StockCapTotal'!F185/'6.3.IPME'!G$22</f>
        <v>0</v>
      </c>
      <c r="G185" s="184">
        <f>+'2.2.3.3.StockCapTotal'!G185/'6.3.IPME'!H$22</f>
        <v>0</v>
      </c>
      <c r="H185" s="184">
        <f>+'2.2.3.3.StockCapTotal'!H185/'6.3.IPME'!H$22</f>
        <v>0</v>
      </c>
      <c r="I185" s="170">
        <f>+'2.2.3.3.StockCapTotal'!I185/'6.3.IPME'!H$22</f>
        <v>0</v>
      </c>
      <c r="J185" s="170">
        <f>+'2.2.3.3.StockCapTotal'!J185/'6.3.IPME'!I$22</f>
        <v>0</v>
      </c>
      <c r="K185" s="184">
        <f>+'2.2.3.3.StockCapTotal'!K185/'6.3.IPME'!I$22</f>
        <v>0</v>
      </c>
      <c r="L185" s="184">
        <f>+'2.2.3.3.StockCapTotal'!L185/'6.3.IPME'!J$22</f>
        <v>587453.93584440637</v>
      </c>
      <c r="M185" s="184">
        <f>+'2.2.3.3.StockCapTotal'!M185/'6.3.IPME'!K$22</f>
        <v>504894.44238712016</v>
      </c>
      <c r="N185" s="184">
        <f>+'2.2.3.3.StockCapTotal'!N185/'6.3.IPME'!L$22</f>
        <v>420657.87358266499</v>
      </c>
    </row>
    <row r="186" spans="2:14" x14ac:dyDescent="0.2">
      <c r="B186" s="228" t="s">
        <v>418</v>
      </c>
      <c r="C186" s="184">
        <f>+'2.2.3.3.StockCapTotal'!C186/'6.3.IPME'!D$22</f>
        <v>0</v>
      </c>
      <c r="D186" s="184">
        <f>+'2.2.3.3.StockCapTotal'!D186/'6.3.IPME'!E$22</f>
        <v>0</v>
      </c>
      <c r="E186" s="184">
        <f>+'2.2.3.3.StockCapTotal'!E186/'6.3.IPME'!F$22</f>
        <v>0</v>
      </c>
      <c r="F186" s="184">
        <f>+'2.2.3.3.StockCapTotal'!F186/'6.3.IPME'!G$22</f>
        <v>0</v>
      </c>
      <c r="G186" s="184">
        <f>+'2.2.3.3.StockCapTotal'!G186/'6.3.IPME'!H$22</f>
        <v>0</v>
      </c>
      <c r="H186" s="184">
        <f>+'2.2.3.3.StockCapTotal'!H186/'6.3.IPME'!H$22</f>
        <v>0</v>
      </c>
      <c r="I186" s="170">
        <f>+'2.2.3.3.StockCapTotal'!I186/'6.3.IPME'!H$22</f>
        <v>0</v>
      </c>
      <c r="J186" s="170">
        <f>+'2.2.3.3.StockCapTotal'!J186/'6.3.IPME'!I$22</f>
        <v>0</v>
      </c>
      <c r="K186" s="184">
        <f>+'2.2.3.3.StockCapTotal'!K186/'6.3.IPME'!I$22</f>
        <v>0</v>
      </c>
      <c r="L186" s="184">
        <f>+'2.2.3.3.StockCapTotal'!L186/'6.3.IPME'!J$22</f>
        <v>173197.6259127474</v>
      </c>
      <c r="M186" s="184">
        <f>+'2.2.3.3.StockCapTotal'!M186/'6.3.IPME'!K$22</f>
        <v>148856.80973827164</v>
      </c>
      <c r="N186" s="184">
        <f>+'2.2.3.3.StockCapTotal'!N186/'6.3.IPME'!L$22</f>
        <v>124021.54548730297</v>
      </c>
    </row>
    <row r="187" spans="2:14" x14ac:dyDescent="0.2">
      <c r="B187" s="228" t="s">
        <v>562</v>
      </c>
      <c r="C187" s="184">
        <f>+'2.2.3.3.StockCapTotal'!C187/'6.3.IPME'!D$22</f>
        <v>0</v>
      </c>
      <c r="D187" s="184">
        <f>+'2.2.3.3.StockCapTotal'!D187/'6.3.IPME'!E$22</f>
        <v>0</v>
      </c>
      <c r="E187" s="184">
        <f>+'2.2.3.3.StockCapTotal'!E187/'6.3.IPME'!F$22</f>
        <v>0</v>
      </c>
      <c r="F187" s="184">
        <f>+'2.2.3.3.StockCapTotal'!F187/'6.3.IPME'!G$22</f>
        <v>0</v>
      </c>
      <c r="G187" s="184">
        <f>+'2.2.3.3.StockCapTotal'!G187/'6.3.IPME'!H$22</f>
        <v>0</v>
      </c>
      <c r="H187" s="184">
        <f>+'2.2.3.3.StockCapTotal'!H187/'6.3.IPME'!H$22</f>
        <v>0</v>
      </c>
      <c r="I187" s="170">
        <f>+'2.2.3.3.StockCapTotal'!I187/'6.3.IPME'!H$22</f>
        <v>0</v>
      </c>
      <c r="J187" s="170">
        <f>+'2.2.3.3.StockCapTotal'!J187/'6.3.IPME'!I$22</f>
        <v>0</v>
      </c>
      <c r="K187" s="184">
        <f>+'2.2.3.3.StockCapTotal'!K187/'6.3.IPME'!I$22</f>
        <v>0</v>
      </c>
      <c r="L187" s="184">
        <f>+'2.2.3.3.StockCapTotal'!L187/'6.3.IPME'!J$22</f>
        <v>364626.58086894191</v>
      </c>
      <c r="M187" s="184">
        <f>+'2.2.3.3.StockCapTotal'!M187/'6.3.IPME'!K$22</f>
        <v>313382.75734372973</v>
      </c>
      <c r="N187" s="184">
        <f>+'2.2.3.3.StockCapTotal'!N187/'6.3.IPME'!L$22</f>
        <v>261097.99049958517</v>
      </c>
    </row>
    <row r="188" spans="2:14" x14ac:dyDescent="0.2">
      <c r="B188" s="228" t="s">
        <v>563</v>
      </c>
      <c r="C188" s="184">
        <f>+'2.2.3.3.StockCapTotal'!C188/'6.3.IPME'!D$22</f>
        <v>0</v>
      </c>
      <c r="D188" s="184">
        <f>+'2.2.3.3.StockCapTotal'!D188/'6.3.IPME'!E$22</f>
        <v>0</v>
      </c>
      <c r="E188" s="184">
        <f>+'2.2.3.3.StockCapTotal'!E188/'6.3.IPME'!F$22</f>
        <v>0</v>
      </c>
      <c r="F188" s="184">
        <f>+'2.2.3.3.StockCapTotal'!F188/'6.3.IPME'!G$22</f>
        <v>0</v>
      </c>
      <c r="G188" s="184">
        <f>+'2.2.3.3.StockCapTotal'!G188/'6.3.IPME'!H$22</f>
        <v>0</v>
      </c>
      <c r="H188" s="184">
        <f>+'2.2.3.3.StockCapTotal'!H188/'6.3.IPME'!H$22</f>
        <v>0</v>
      </c>
      <c r="I188" s="170">
        <f>+'2.2.3.3.StockCapTotal'!I188/'6.3.IPME'!H$22</f>
        <v>0</v>
      </c>
      <c r="J188" s="170">
        <f>+'2.2.3.3.StockCapTotal'!J188/'6.3.IPME'!I$22</f>
        <v>0</v>
      </c>
      <c r="K188" s="184">
        <f>+'2.2.3.3.StockCapTotal'!K188/'6.3.IPME'!I$22</f>
        <v>0</v>
      </c>
      <c r="L188" s="184">
        <f>+'2.2.3.3.StockCapTotal'!L188/'6.3.IPME'!J$22</f>
        <v>0</v>
      </c>
      <c r="M188" s="184">
        <f>+'2.2.3.3.StockCapTotal'!M188/'6.3.IPME'!K$22</f>
        <v>546007.16212501738</v>
      </c>
      <c r="N188" s="184">
        <f>+'2.2.3.3.StockCapTotal'!N188/'6.3.IPME'!L$22</f>
        <v>467908.81589322415</v>
      </c>
    </row>
    <row r="189" spans="2:14" x14ac:dyDescent="0.2">
      <c r="B189" s="228" t="s">
        <v>564</v>
      </c>
      <c r="C189" s="184">
        <f>+'2.2.3.3.StockCapTotal'!C189/'6.3.IPME'!D$22</f>
        <v>0</v>
      </c>
      <c r="D189" s="184">
        <f>+'2.2.3.3.StockCapTotal'!D189/'6.3.IPME'!E$22</f>
        <v>0</v>
      </c>
      <c r="E189" s="184">
        <f>+'2.2.3.3.StockCapTotal'!E189/'6.3.IPME'!F$22</f>
        <v>0</v>
      </c>
      <c r="F189" s="184">
        <f>+'2.2.3.3.StockCapTotal'!F189/'6.3.IPME'!G$22</f>
        <v>0</v>
      </c>
      <c r="G189" s="184">
        <f>+'2.2.3.3.StockCapTotal'!G189/'6.3.IPME'!H$22</f>
        <v>0</v>
      </c>
      <c r="H189" s="184">
        <f>+'2.2.3.3.StockCapTotal'!H189/'6.3.IPME'!H$22</f>
        <v>0</v>
      </c>
      <c r="I189" s="170">
        <f>+'2.2.3.3.StockCapTotal'!I189/'6.3.IPME'!H$22</f>
        <v>0</v>
      </c>
      <c r="J189" s="170">
        <f>+'2.2.3.3.StockCapTotal'!J189/'6.3.IPME'!I$22</f>
        <v>0</v>
      </c>
      <c r="K189" s="184">
        <f>+'2.2.3.3.StockCapTotal'!K189/'6.3.IPME'!I$22</f>
        <v>0</v>
      </c>
      <c r="L189" s="184">
        <f>+'2.2.3.3.StockCapTotal'!L189/'6.3.IPME'!J$22</f>
        <v>0</v>
      </c>
      <c r="M189" s="184">
        <f>+'2.2.3.3.StockCapTotal'!M189/'6.3.IPME'!K$22</f>
        <v>40623.690766779779</v>
      </c>
      <c r="N189" s="184">
        <f>+'2.2.3.3.StockCapTotal'!N189/'6.3.IPME'!L$22</f>
        <v>34813.065399944688</v>
      </c>
    </row>
    <row r="190" spans="2:14" x14ac:dyDescent="0.2">
      <c r="B190" s="227" t="s">
        <v>319</v>
      </c>
      <c r="C190" s="184"/>
      <c r="D190" s="184"/>
      <c r="E190" s="184"/>
      <c r="F190" s="184"/>
      <c r="G190" s="184"/>
      <c r="H190" s="184"/>
      <c r="I190" s="170"/>
      <c r="J190" s="170"/>
      <c r="K190" s="184"/>
      <c r="L190" s="184"/>
      <c r="M190" s="184"/>
      <c r="N190" s="184"/>
    </row>
    <row r="191" spans="2:14" x14ac:dyDescent="0.2">
      <c r="B191" s="228" t="s">
        <v>322</v>
      </c>
      <c r="C191" s="184">
        <f>+'2.2.3.3.StockCapTotal'!C191/'6.3.IPME'!D$22</f>
        <v>0</v>
      </c>
      <c r="D191" s="184">
        <f>+'2.2.3.3.StockCapTotal'!D191/'6.3.IPME'!E$22</f>
        <v>0</v>
      </c>
      <c r="E191" s="184">
        <f>+'2.2.3.3.StockCapTotal'!E191/'6.3.IPME'!F$22</f>
        <v>0</v>
      </c>
      <c r="F191" s="184">
        <f>+'2.2.3.3.StockCapTotal'!F191/'6.3.IPME'!G$22</f>
        <v>0</v>
      </c>
      <c r="G191" s="184">
        <f>+'2.2.3.3.StockCapTotal'!G191/'6.3.IPME'!H$22</f>
        <v>0</v>
      </c>
      <c r="H191" s="184">
        <f>+'2.2.3.3.StockCapTotal'!H191/'6.3.IPME'!H$22</f>
        <v>0</v>
      </c>
      <c r="I191" s="170">
        <f>+'2.2.3.3.StockCapTotal'!I191/'6.3.IPME'!H$22</f>
        <v>0</v>
      </c>
      <c r="J191" s="170">
        <f>+'2.2.3.3.StockCapTotal'!J191/'6.3.IPME'!I$22</f>
        <v>0</v>
      </c>
      <c r="K191" s="184">
        <f>+'2.2.3.3.StockCapTotal'!K191/'6.3.IPME'!I$22</f>
        <v>0</v>
      </c>
      <c r="L191" s="184">
        <f>+'2.2.3.3.StockCapTotal'!L191/'6.3.IPME'!J$22</f>
        <v>0</v>
      </c>
      <c r="M191" s="184">
        <f>+'2.2.3.3.StockCapTotal'!M191/'6.3.IPME'!K$22</f>
        <v>0</v>
      </c>
      <c r="N191" s="184">
        <f>+'2.2.3.3.StockCapTotal'!N191/'6.3.IPME'!L$22</f>
        <v>784966.47898500436</v>
      </c>
    </row>
    <row r="192" spans="2:14" x14ac:dyDescent="0.2">
      <c r="B192" s="229" t="s">
        <v>323</v>
      </c>
      <c r="C192" s="184"/>
      <c r="D192" s="184"/>
      <c r="E192" s="184"/>
      <c r="F192" s="184"/>
      <c r="G192" s="184"/>
      <c r="H192" s="184"/>
      <c r="I192" s="170"/>
      <c r="J192" s="170"/>
      <c r="K192" s="184"/>
      <c r="L192" s="184"/>
      <c r="M192" s="184"/>
      <c r="N192" s="184"/>
    </row>
    <row r="193" spans="2:14" x14ac:dyDescent="0.2">
      <c r="B193" s="225" t="s">
        <v>324</v>
      </c>
      <c r="C193" s="184"/>
      <c r="D193" s="184"/>
      <c r="E193" s="184"/>
      <c r="F193" s="184"/>
      <c r="G193" s="184"/>
      <c r="H193" s="184"/>
      <c r="I193" s="170"/>
      <c r="J193" s="170"/>
      <c r="K193" s="184"/>
      <c r="L193" s="184"/>
      <c r="M193" s="184"/>
      <c r="N193" s="184"/>
    </row>
    <row r="194" spans="2:14" x14ac:dyDescent="0.2">
      <c r="B194" s="226" t="s">
        <v>325</v>
      </c>
      <c r="C194" s="184">
        <f>+'2.2.3.3.StockCapTotal'!C194/'6.3.IPME'!D$22</f>
        <v>9468.75</v>
      </c>
      <c r="D194" s="184">
        <f>+'2.2.3.3.StockCapTotal'!D194/'6.3.IPME'!E$22</f>
        <v>6114.3677666405219</v>
      </c>
      <c r="E194" s="184">
        <f>+'2.2.3.3.StockCapTotal'!E194/'6.3.IPME'!F$22</f>
        <v>3065.4826997920723</v>
      </c>
      <c r="F194" s="184">
        <f>+'2.2.3.3.StockCapTotal'!F194/'6.3.IPME'!G$22</f>
        <v>0</v>
      </c>
      <c r="G194" s="184">
        <f>+'2.2.3.3.StockCapTotal'!G194/'6.3.IPME'!H$22</f>
        <v>0</v>
      </c>
      <c r="H194" s="184">
        <f>+'2.2.3.3.StockCapTotal'!H194/'6.3.IPME'!H$22</f>
        <v>0</v>
      </c>
      <c r="I194" s="170">
        <f>+'2.2.3.3.StockCapTotal'!I194/'6.3.IPME'!H$22</f>
        <v>0</v>
      </c>
      <c r="J194" s="170">
        <f>+'2.2.3.3.StockCapTotal'!J194/'6.3.IPME'!I$22</f>
        <v>0</v>
      </c>
      <c r="K194" s="184">
        <f>+'2.2.3.3.StockCapTotal'!K194/'6.3.IPME'!I$22</f>
        <v>0</v>
      </c>
      <c r="L194" s="184">
        <f>+'2.2.3.3.StockCapTotal'!L194/'6.3.IPME'!J$22</f>
        <v>0</v>
      </c>
      <c r="M194" s="184">
        <f>+'2.2.3.3.StockCapTotal'!M194/'6.3.IPME'!K$22</f>
        <v>0</v>
      </c>
      <c r="N194" s="184">
        <f>+'2.2.3.3.StockCapTotal'!N194/'6.3.IPME'!L$22</f>
        <v>0</v>
      </c>
    </row>
    <row r="195" spans="2:14" x14ac:dyDescent="0.2">
      <c r="B195" s="245" t="s">
        <v>326</v>
      </c>
      <c r="C195" s="184">
        <f>+'2.2.3.3.StockCapTotal'!C195/'6.3.IPME'!D$22</f>
        <v>0</v>
      </c>
      <c r="D195" s="184">
        <f>+'2.2.3.3.StockCapTotal'!D195/'6.3.IPME'!E$22</f>
        <v>1222958.7026853324</v>
      </c>
      <c r="E195" s="184">
        <f>+'2.2.3.3.StockCapTotal'!E195/'6.3.IPME'!F$22</f>
        <v>271857.14928542078</v>
      </c>
      <c r="F195" s="184">
        <f>+'2.2.3.3.StockCapTotal'!F195/'6.3.IPME'!G$22</f>
        <v>353824.69545996393</v>
      </c>
      <c r="G195" s="184">
        <f>+'2.2.3.3.StockCapTotal'!G195/'6.3.IPME'!H$22</f>
        <v>668461.49756256805</v>
      </c>
      <c r="H195" s="184">
        <f>+'2.2.3.3.StockCapTotal'!H195/'6.3.IPME'!H$22</f>
        <v>668461.49756256805</v>
      </c>
      <c r="I195" s="170">
        <f>+'2.2.3.3.StockCapTotal'!I195/'6.3.IPME'!H$22</f>
        <v>668461.49756256805</v>
      </c>
      <c r="J195" s="170">
        <f>+'2.2.3.3.StockCapTotal'!J195/'6.3.IPME'!I$22</f>
        <v>2706621.4246009905</v>
      </c>
      <c r="K195" s="184">
        <f>+'2.2.3.3.StockCapTotal'!K195/'6.3.IPME'!I$22</f>
        <v>2706621.4246009905</v>
      </c>
      <c r="L195" s="184">
        <f>+'2.2.3.3.StockCapTotal'!L195/'6.3.IPME'!J$22</f>
        <v>1291119.4581386675</v>
      </c>
      <c r="M195" s="184">
        <f>+'2.2.3.3.StockCapTotal'!M195/'6.3.IPME'!K$22</f>
        <v>0</v>
      </c>
      <c r="N195" s="184">
        <f>+'2.2.3.3.StockCapTotal'!N195/'6.3.IPME'!L$22</f>
        <v>29308.192862347612</v>
      </c>
    </row>
    <row r="196" spans="2:14" x14ac:dyDescent="0.2">
      <c r="B196" s="226" t="s">
        <v>319</v>
      </c>
      <c r="C196" s="184">
        <f>+'2.2.3.3.StockCapTotal'!C196/'6.3.IPME'!D$22</f>
        <v>0</v>
      </c>
      <c r="D196" s="184">
        <f>+'2.2.3.3.StockCapTotal'!D196/'6.3.IPME'!E$22</f>
        <v>0</v>
      </c>
      <c r="E196" s="184">
        <f>+'2.2.3.3.StockCapTotal'!E196/'6.3.IPME'!F$22</f>
        <v>0</v>
      </c>
      <c r="F196" s="184">
        <f>+'2.2.3.3.StockCapTotal'!F196/'6.3.IPME'!G$22</f>
        <v>106552.46217514777</v>
      </c>
      <c r="G196" s="184">
        <f>+'2.2.3.3.StockCapTotal'!G196/'6.3.IPME'!H$22</f>
        <v>73503.611642610442</v>
      </c>
      <c r="H196" s="184">
        <f>+'2.2.3.3.StockCapTotal'!H196/'6.3.IPME'!H$22</f>
        <v>73503.611642610442</v>
      </c>
      <c r="I196" s="170">
        <f>+'2.2.3.3.StockCapTotal'!I196/'6.3.IPME'!H$22</f>
        <v>73503.611642610442</v>
      </c>
      <c r="J196" s="170">
        <f>+'2.2.3.3.StockCapTotal'!J196/'6.3.IPME'!I$22</f>
        <v>37239.619732084073</v>
      </c>
      <c r="K196" s="184">
        <f>+'2.2.3.3.StockCapTotal'!K196/'6.3.IPME'!I$22</f>
        <v>37239.619732084073</v>
      </c>
      <c r="L196" s="184">
        <f>+'2.2.3.3.StockCapTotal'!L196/'6.3.IPME'!J$22</f>
        <v>0</v>
      </c>
      <c r="M196" s="184">
        <f>+'2.2.3.3.StockCapTotal'!M196/'6.3.IPME'!K$22</f>
        <v>0</v>
      </c>
      <c r="N196" s="184">
        <f>+'2.2.3.3.StockCapTotal'!N196/'6.3.IPME'!L$22</f>
        <v>0</v>
      </c>
    </row>
    <row r="197" spans="2:14" x14ac:dyDescent="0.2">
      <c r="B197" s="226" t="s">
        <v>488</v>
      </c>
      <c r="C197" s="184">
        <f>+'2.2.3.3.StockCapTotal'!C197/'6.4.IPMC'!D$22</f>
        <v>0</v>
      </c>
      <c r="D197" s="184">
        <f>+'2.2.3.3.StockCapTotal'!D197/'6.4.IPMC'!E$22</f>
        <v>0</v>
      </c>
      <c r="E197" s="184">
        <f>+'2.2.3.3.StockCapTotal'!E197/'6.4.IPMC'!F$22</f>
        <v>0</v>
      </c>
      <c r="F197" s="184">
        <f>+'2.2.3.3.StockCapTotal'!F197/'6.4.IPMC'!G$22</f>
        <v>0</v>
      </c>
      <c r="G197" s="184">
        <f>+'2.2.3.3.StockCapTotal'!G197/'6.4.IPMC'!H$22</f>
        <v>0</v>
      </c>
      <c r="H197" s="184">
        <f>+'2.2.3.3.StockCapTotal'!H197/'6.4.IPMC'!H$22</f>
        <v>0</v>
      </c>
      <c r="I197" s="170">
        <f>+'2.2.3.3.StockCapTotal'!I197/'6.4.IPMC'!H$22</f>
        <v>0</v>
      </c>
      <c r="J197" s="170">
        <f>+'2.2.3.3.StockCapTotal'!J197/'6.4.IPMC'!I$22</f>
        <v>0</v>
      </c>
      <c r="K197" s="184">
        <f>+'2.2.3.3.StockCapTotal'!K197/'6.4.IPMC'!I$22</f>
        <v>0</v>
      </c>
      <c r="L197" s="184">
        <f>+'2.2.3.3.StockCapTotal'!L197/'6.4.IPMC'!J$22</f>
        <v>0</v>
      </c>
      <c r="M197" s="184">
        <f>+'2.2.3.3.StockCapTotal'!M197/'6.4.IPMC'!K$22</f>
        <v>537179.38738903846</v>
      </c>
      <c r="N197" s="184">
        <f>+'2.2.3.3.StockCapTotal'!N197/'6.4.IPMC'!L$22</f>
        <v>515195.9182469027</v>
      </c>
    </row>
    <row r="198" spans="2:14" x14ac:dyDescent="0.2">
      <c r="B198" s="226" t="s">
        <v>327</v>
      </c>
      <c r="C198" s="184">
        <f>+'2.2.3.3.StockCapTotal'!C198/'6.4.IPMC'!D$22</f>
        <v>0</v>
      </c>
      <c r="D198" s="184">
        <f>+'2.2.3.3.StockCapTotal'!D198/'6.4.IPMC'!E$22</f>
        <v>0</v>
      </c>
      <c r="E198" s="184">
        <f>+'2.2.3.3.StockCapTotal'!E198/'6.4.IPMC'!F$22</f>
        <v>0</v>
      </c>
      <c r="F198" s="184">
        <f>+'2.2.3.3.StockCapTotal'!F198/'6.4.IPMC'!G$22</f>
        <v>0</v>
      </c>
      <c r="G198" s="184">
        <f>+'2.2.3.3.StockCapTotal'!G198/'6.4.IPMC'!H$22</f>
        <v>0</v>
      </c>
      <c r="H198" s="184">
        <f>+'2.2.3.3.StockCapTotal'!H198/'6.4.IPMC'!H$22</f>
        <v>0</v>
      </c>
      <c r="I198" s="170">
        <f>+'2.2.3.3.StockCapTotal'!I198/'6.4.IPMC'!H$22</f>
        <v>0</v>
      </c>
      <c r="J198" s="170">
        <f>+'2.2.3.3.StockCapTotal'!J198/'6.4.IPMC'!I$22</f>
        <v>6251487.7736756792</v>
      </c>
      <c r="K198" s="184">
        <f>+'2.2.3.3.StockCapTotal'!K198/'6.4.IPMC'!I$22</f>
        <v>6251487.7736756792</v>
      </c>
      <c r="L198" s="184">
        <f>+'2.2.3.3.StockCapTotal'!L198/'6.4.IPMC'!J$22</f>
        <v>5678992.2675955575</v>
      </c>
      <c r="M198" s="184">
        <f>+'2.2.3.3.StockCapTotal'!M198/'6.4.IPMC'!K$22</f>
        <v>5277999.4238763871</v>
      </c>
      <c r="N198" s="184">
        <f>+'2.2.3.3.StockCapTotal'!N198/'6.4.IPMC'!L$22</f>
        <v>5090722.7352564298</v>
      </c>
    </row>
    <row r="199" spans="2:14" x14ac:dyDescent="0.2">
      <c r="B199" s="226" t="s">
        <v>440</v>
      </c>
      <c r="C199" s="184">
        <f>+'2.2.3.3.StockCapTotal'!C199/'6.4.IPMC'!D$22</f>
        <v>0</v>
      </c>
      <c r="D199" s="184">
        <f>+'2.2.3.3.StockCapTotal'!D199/'6.4.IPMC'!E$22</f>
        <v>0</v>
      </c>
      <c r="E199" s="184">
        <f>+'2.2.3.3.StockCapTotal'!E199/'6.4.IPMC'!F$22</f>
        <v>0</v>
      </c>
      <c r="F199" s="184">
        <f>+'2.2.3.3.StockCapTotal'!F199/'6.4.IPMC'!G$22</f>
        <v>0</v>
      </c>
      <c r="G199" s="184">
        <f>+'2.2.3.3.StockCapTotal'!G199/'6.4.IPMC'!H$22</f>
        <v>0</v>
      </c>
      <c r="H199" s="184">
        <f>+'2.2.3.3.StockCapTotal'!H199/'6.4.IPMC'!H$22</f>
        <v>0</v>
      </c>
      <c r="I199" s="170">
        <f>+'2.2.3.3.StockCapTotal'!I199/'6.4.IPMC'!H$22</f>
        <v>0</v>
      </c>
      <c r="J199" s="170">
        <f>+'2.2.3.3.StockCapTotal'!J199/'6.4.IPMC'!I$22</f>
        <v>412858.5242905214</v>
      </c>
      <c r="K199" s="184">
        <f>+'2.2.3.3.StockCapTotal'!K199/'6.4.IPMC'!I$22</f>
        <v>412858.5242905214</v>
      </c>
      <c r="L199" s="184">
        <f>+'2.2.3.3.StockCapTotal'!L199/'6.4.IPMC'!J$22</f>
        <v>375049.98041101824</v>
      </c>
      <c r="M199" s="184">
        <f>+'2.2.3.3.StockCapTotal'!M199/'6.4.IPMC'!K$22</f>
        <v>348567.75414704264</v>
      </c>
      <c r="N199" s="184">
        <f>+'2.2.3.3.StockCapTotal'!N199/'6.4.IPMC'!L$22</f>
        <v>336199.69391932664</v>
      </c>
    </row>
    <row r="200" spans="2:14" x14ac:dyDescent="0.2">
      <c r="B200" s="226" t="s">
        <v>489</v>
      </c>
      <c r="C200" s="184">
        <f>+'2.2.3.3.StockCapTotal'!C200/'6.4.IPMC'!D$22</f>
        <v>0</v>
      </c>
      <c r="D200" s="184">
        <f>+'2.2.3.3.StockCapTotal'!D200/'6.4.IPMC'!E$22</f>
        <v>0</v>
      </c>
      <c r="E200" s="184">
        <f>+'2.2.3.3.StockCapTotal'!E200/'6.4.IPMC'!F$22</f>
        <v>0</v>
      </c>
      <c r="F200" s="184">
        <f>+'2.2.3.3.StockCapTotal'!F200/'6.4.IPMC'!G$22</f>
        <v>0</v>
      </c>
      <c r="G200" s="184">
        <f>+'2.2.3.3.StockCapTotal'!G200/'6.4.IPMC'!H$22</f>
        <v>0</v>
      </c>
      <c r="H200" s="184">
        <f>+'2.2.3.3.StockCapTotal'!H200/'6.4.IPMC'!H$22</f>
        <v>0</v>
      </c>
      <c r="I200" s="170">
        <f>+'2.2.3.3.StockCapTotal'!I200/'6.4.IPMC'!H$22</f>
        <v>0</v>
      </c>
      <c r="J200" s="170">
        <f>+'2.2.3.3.StockCapTotal'!J200/'6.4.IPMC'!I$22</f>
        <v>6086.8611642667784</v>
      </c>
      <c r="K200" s="184">
        <f>+'2.2.3.3.StockCapTotal'!K200/'6.4.IPMC'!I$22</f>
        <v>6086.8611642667784</v>
      </c>
      <c r="L200" s="184">
        <f>+'2.2.3.3.StockCapTotal'!L200/'6.4.IPMC'!J$22</f>
        <v>5536.3354513359373</v>
      </c>
      <c r="M200" s="184">
        <f>+'2.2.3.3.StockCapTotal'!M200/'6.4.IPMC'!K$22</f>
        <v>5152.3941534645792</v>
      </c>
      <c r="N200" s="184">
        <f>+'2.2.3.3.StockCapTotal'!N200/'6.4.IPMC'!L$22</f>
        <v>4976.9337846289691</v>
      </c>
    </row>
    <row r="201" spans="2:14" x14ac:dyDescent="0.2">
      <c r="B201" s="226" t="s">
        <v>444</v>
      </c>
      <c r="C201" s="184">
        <f>+'2.2.3.3.StockCapTotal'!C201/'6.4.IPMC'!D$22</f>
        <v>0</v>
      </c>
      <c r="D201" s="184">
        <f>+'2.2.3.3.StockCapTotal'!D201/'6.4.IPMC'!E$22</f>
        <v>0</v>
      </c>
      <c r="E201" s="184">
        <f>+'2.2.3.3.StockCapTotal'!E201/'6.4.IPMC'!F$22</f>
        <v>0</v>
      </c>
      <c r="F201" s="184">
        <f>+'2.2.3.3.StockCapTotal'!F201/'6.4.IPMC'!G$22</f>
        <v>0</v>
      </c>
      <c r="G201" s="184">
        <f>+'2.2.3.3.StockCapTotal'!G201/'6.4.IPMC'!H$22</f>
        <v>0</v>
      </c>
      <c r="H201" s="184">
        <f>+'2.2.3.3.StockCapTotal'!H201/'6.4.IPMC'!H$22</f>
        <v>0</v>
      </c>
      <c r="I201" s="170">
        <f>+'2.2.3.3.StockCapTotal'!I201/'6.4.IPMC'!H$22</f>
        <v>0</v>
      </c>
      <c r="J201" s="170">
        <f>+'2.2.3.3.StockCapTotal'!J201/'6.4.IPMC'!I$22</f>
        <v>61433.099780636403</v>
      </c>
      <c r="K201" s="184">
        <f>+'2.2.3.3.StockCapTotal'!K201/'6.4.IPMC'!I$22</f>
        <v>61433.099780636403</v>
      </c>
      <c r="L201" s="184">
        <f>+'2.2.3.3.StockCapTotal'!L201/'6.4.IPMC'!J$22</f>
        <v>55807.211220622936</v>
      </c>
      <c r="M201" s="184">
        <f>+'2.2.3.3.StockCapTotal'!M201/'6.4.IPMC'!K$22</f>
        <v>51866.671900806454</v>
      </c>
      <c r="N201" s="184">
        <f>+'2.2.3.3.StockCapTotal'!N201/'6.4.IPMC'!L$22</f>
        <v>50026.311987279434</v>
      </c>
    </row>
    <row r="202" spans="2:14" x14ac:dyDescent="0.2">
      <c r="B202" s="226" t="s">
        <v>316</v>
      </c>
      <c r="C202" s="184">
        <f>+'2.2.3.3.StockCapTotal'!C202/'6.4.IPMC'!D$22</f>
        <v>0</v>
      </c>
      <c r="D202" s="184">
        <f>+'2.2.3.3.StockCapTotal'!D202/'6.4.IPMC'!E$22</f>
        <v>0</v>
      </c>
      <c r="E202" s="184">
        <f>+'2.2.3.3.StockCapTotal'!E202/'6.4.IPMC'!F$22</f>
        <v>0</v>
      </c>
      <c r="F202" s="184">
        <f>+'2.2.3.3.StockCapTotal'!F202/'6.4.IPMC'!G$22</f>
        <v>0</v>
      </c>
      <c r="G202" s="184">
        <f>+'2.2.3.3.StockCapTotal'!G202/'6.4.IPMC'!H$22</f>
        <v>0</v>
      </c>
      <c r="H202" s="184">
        <f>+'2.2.3.3.StockCapTotal'!H202/'6.4.IPMC'!H$22</f>
        <v>0</v>
      </c>
      <c r="I202" s="170">
        <f>+'2.2.3.3.StockCapTotal'!I202/'6.4.IPMC'!H$22</f>
        <v>0</v>
      </c>
      <c r="J202" s="170">
        <f>+'2.2.3.3.StockCapTotal'!J202/'6.4.IPMC'!I$22</f>
        <v>0</v>
      </c>
      <c r="K202" s="184">
        <f>+'2.2.3.3.StockCapTotal'!K202/'6.4.IPMC'!I$22</f>
        <v>0</v>
      </c>
      <c r="L202" s="184">
        <f>+'2.2.3.3.StockCapTotal'!L202/'6.4.IPMC'!J$22</f>
        <v>816129.58375255775</v>
      </c>
      <c r="M202" s="184">
        <f>+'2.2.3.3.StockCapTotal'!M202/'6.4.IPMC'!K$22</f>
        <v>758913.4308479717</v>
      </c>
      <c r="N202" s="184">
        <f>+'2.2.3.3.StockCapTotal'!N202/'6.4.IPMC'!L$22</f>
        <v>732418.33337697771</v>
      </c>
    </row>
    <row r="203" spans="2:14" x14ac:dyDescent="0.2">
      <c r="B203" s="225" t="s">
        <v>317</v>
      </c>
      <c r="C203" s="184"/>
      <c r="D203" s="184"/>
      <c r="E203" s="184"/>
      <c r="F203" s="184"/>
      <c r="G203" s="184"/>
      <c r="H203" s="184"/>
      <c r="I203" s="170"/>
      <c r="J203" s="170"/>
      <c r="K203" s="184"/>
      <c r="L203" s="184"/>
      <c r="M203" s="184"/>
      <c r="N203" s="184"/>
    </row>
    <row r="204" spans="2:14" x14ac:dyDescent="0.2">
      <c r="B204" s="226" t="s">
        <v>318</v>
      </c>
      <c r="C204" s="184">
        <f>+'2.2.3.3.StockCapTotal'!C204/'6.3.IPME'!D$22</f>
        <v>826371.86</v>
      </c>
      <c r="D204" s="184">
        <f>+'2.2.3.3.StockCapTotal'!D204/'6.3.IPME'!E$22</f>
        <v>720390.86220015795</v>
      </c>
      <c r="E204" s="184">
        <f>+'2.2.3.3.StockCapTotal'!E204/'6.3.IPME'!F$22</f>
        <v>642085.67519683077</v>
      </c>
      <c r="F204" s="184">
        <f>+'2.2.3.3.StockCapTotal'!F204/'6.3.IPME'!G$22</f>
        <v>564818.16300380335</v>
      </c>
      <c r="G204" s="184">
        <f>+'2.2.3.3.StockCapTotal'!G204/'6.3.IPME'!H$22</f>
        <v>500954.53516722028</v>
      </c>
      <c r="H204" s="184">
        <f>+'2.2.3.3.StockCapTotal'!H204/'6.3.IPME'!H$22</f>
        <v>500954.53516722028</v>
      </c>
      <c r="I204" s="170">
        <f>+'2.2.3.3.StockCapTotal'!I204/'6.3.IPME'!H$22</f>
        <v>500954.53516722028</v>
      </c>
      <c r="J204" s="170">
        <f>+'2.2.3.3.StockCapTotal'!J204/'6.3.IPME'!I$22</f>
        <v>423003.16895529738</v>
      </c>
      <c r="K204" s="184">
        <f>+'2.2.3.3.StockCapTotal'!K204/'6.3.IPME'!I$22</f>
        <v>423003.16895529738</v>
      </c>
      <c r="L204" s="184">
        <f>+'2.2.3.3.StockCapTotal'!L204/'6.3.IPME'!J$22</f>
        <v>334796.82870900887</v>
      </c>
      <c r="M204" s="184">
        <f>+'2.2.3.3.StockCapTotal'!M204/'6.3.IPME'!K$22</f>
        <v>251777.06174256481</v>
      </c>
      <c r="N204" s="184">
        <f>+'2.2.3.3.StockCapTotal'!N204/'6.3.IPME'!L$22</f>
        <v>167816.4693733147</v>
      </c>
    </row>
    <row r="205" spans="2:14" x14ac:dyDescent="0.2">
      <c r="B205" s="226" t="s">
        <v>299</v>
      </c>
      <c r="C205" s="184">
        <f>+'2.2.3.3.StockCapTotal'!C205/'6.3.IPME'!D$22</f>
        <v>0</v>
      </c>
      <c r="D205" s="184">
        <f>+'2.2.3.3.StockCapTotal'!D205/'6.3.IPME'!E$22</f>
        <v>0</v>
      </c>
      <c r="E205" s="184">
        <f>+'2.2.3.3.StockCapTotal'!E205/'6.3.IPME'!F$22</f>
        <v>0</v>
      </c>
      <c r="F205" s="184">
        <f>+'2.2.3.3.StockCapTotal'!F205/'6.3.IPME'!G$22</f>
        <v>0</v>
      </c>
      <c r="G205" s="184">
        <f>+'2.2.3.3.StockCapTotal'!G205/'6.3.IPME'!H$22</f>
        <v>0</v>
      </c>
      <c r="H205" s="184">
        <f>+'2.2.3.3.StockCapTotal'!H205/'6.3.IPME'!H$22</f>
        <v>0</v>
      </c>
      <c r="I205" s="170">
        <f>+'2.2.3.3.StockCapTotal'!I205/'6.3.IPME'!H$22</f>
        <v>0</v>
      </c>
      <c r="J205" s="170">
        <f>+'2.2.3.3.StockCapTotal'!J205/'6.3.IPME'!I$22</f>
        <v>0</v>
      </c>
      <c r="K205" s="184">
        <f>+'2.2.3.3.StockCapTotal'!K205/'6.3.IPME'!I$22</f>
        <v>0</v>
      </c>
      <c r="L205" s="184">
        <f>+'2.2.3.3.StockCapTotal'!L205/'6.3.IPME'!J$22</f>
        <v>0</v>
      </c>
      <c r="M205" s="184">
        <f>+'2.2.3.3.StockCapTotal'!M205/'6.3.IPME'!K$22</f>
        <v>0</v>
      </c>
      <c r="N205" s="184">
        <f>+'2.2.3.3.StockCapTotal'!N205/'6.3.IPME'!L$22</f>
        <v>0</v>
      </c>
    </row>
    <row r="206" spans="2:14" x14ac:dyDescent="0.2">
      <c r="B206" s="226" t="s">
        <v>293</v>
      </c>
      <c r="C206" s="184">
        <f>+'2.2.3.3.StockCapTotal'!C206/'6.3.IPME'!D$22</f>
        <v>5800.05</v>
      </c>
      <c r="D206" s="184">
        <f>+'2.2.3.3.StockCapTotal'!D206/'6.3.IPME'!E$22</f>
        <v>4815.4304404960722</v>
      </c>
      <c r="E206" s="184">
        <f>+'2.2.3.3.StockCapTotal'!E206/'6.3.IPME'!F$22</f>
        <v>4023.7517245666791</v>
      </c>
      <c r="F206" s="184">
        <f>+'2.2.3.3.StockCapTotal'!F206/'6.3.IPME'!G$22</f>
        <v>3236.1510375078528</v>
      </c>
      <c r="G206" s="184">
        <f>+'2.2.3.3.StockCapTotal'!G206/'6.3.IPME'!H$22</f>
        <v>2511.4613238374282</v>
      </c>
      <c r="H206" s="184">
        <f>+'2.2.3.3.StockCapTotal'!H206/'6.3.IPME'!H$22</f>
        <v>2511.4613238374282</v>
      </c>
      <c r="I206" s="170">
        <f>+'2.2.3.3.StockCapTotal'!I206/'6.3.IPME'!H$22</f>
        <v>2511.4613238374282</v>
      </c>
      <c r="J206" s="170">
        <f>+'2.2.3.3.StockCapTotal'!J206/'6.3.IPME'!I$22</f>
        <v>1696.5309609779749</v>
      </c>
      <c r="K206" s="184">
        <f>+'2.2.3.3.StockCapTotal'!K206/'6.3.IPME'!I$22</f>
        <v>1696.5309609779749</v>
      </c>
      <c r="L206" s="184">
        <f>+'2.2.3.3.StockCapTotal'!L206/'6.3.IPME'!J$22</f>
        <v>839.22714300353539</v>
      </c>
      <c r="M206" s="184">
        <f>+'2.2.3.3.StockCapTotal'!M206/'6.3.IPME'!K$22</f>
        <v>1.1545947349640011E-12</v>
      </c>
      <c r="N206" s="184">
        <f>+'2.2.3.3.StockCapTotal'!N206/'6.3.IPME'!L$22</f>
        <v>1.1543546340420258E-12</v>
      </c>
    </row>
    <row r="207" spans="2:14" x14ac:dyDescent="0.2">
      <c r="B207" s="226" t="s">
        <v>490</v>
      </c>
      <c r="C207" s="184">
        <f>+'2.2.3.3.StockCapTotal'!C207/'6.3.IPME'!D$22</f>
        <v>0</v>
      </c>
      <c r="D207" s="184">
        <f>+'2.2.3.3.StockCapTotal'!D207/'6.3.IPME'!E$22</f>
        <v>53075.831147383666</v>
      </c>
      <c r="E207" s="184">
        <f>+'2.2.3.3.StockCapTotal'!E207/'6.3.IPME'!F$22</f>
        <v>45617.063200946097</v>
      </c>
      <c r="F207" s="184">
        <f>+'2.2.3.3.StockCapTotal'!F207/'6.3.IPME'!G$22</f>
        <v>38216.745142065534</v>
      </c>
      <c r="G207" s="184">
        <f>+'2.2.3.3.StockCapTotal'!G207/'6.3.IPME'!H$22</f>
        <v>31635.895435803715</v>
      </c>
      <c r="H207" s="184">
        <f>+'2.2.3.3.StockCapTotal'!H207/'6.3.IPME'!H$22</f>
        <v>31635.895435803715</v>
      </c>
      <c r="I207" s="170">
        <f>+'2.2.3.3.StockCapTotal'!I207/'6.3.IPME'!H$22</f>
        <v>31635.895435803715</v>
      </c>
      <c r="J207" s="170">
        <f>+'2.2.3.3.StockCapTotal'!J207/'6.3.IPME'!I$22</f>
        <v>24041.853650161633</v>
      </c>
      <c r="K207" s="184">
        <f>+'2.2.3.3.StockCapTotal'!K207/'6.3.IPME'!I$22</f>
        <v>24041.853650161633</v>
      </c>
      <c r="L207" s="184">
        <f>+'2.2.3.3.StockCapTotal'!L207/'6.3.IPME'!J$22</f>
        <v>15857.123833215795</v>
      </c>
      <c r="M207" s="184">
        <f>+'2.2.3.3.StockCapTotal'!M207/'6.3.IPME'!K$22</f>
        <v>7950.0156593680413</v>
      </c>
      <c r="N207" s="184">
        <f>+'2.2.3.3.StockCapTotal'!N207/'6.3.IPME'!L$22</f>
        <v>0</v>
      </c>
    </row>
    <row r="208" spans="2:14" x14ac:dyDescent="0.2">
      <c r="B208" s="226" t="s">
        <v>328</v>
      </c>
      <c r="C208" s="184">
        <f>+'2.2.3.3.StockCapTotal'!C208/'6.3.IPME'!D$22</f>
        <v>0</v>
      </c>
      <c r="D208" s="184">
        <f>+'2.2.3.3.StockCapTotal'!D208/'6.3.IPME'!E$22</f>
        <v>0</v>
      </c>
      <c r="E208" s="184">
        <f>+'2.2.3.3.StockCapTotal'!E208/'6.3.IPME'!F$22</f>
        <v>162854.65104266087</v>
      </c>
      <c r="F208" s="184">
        <f>+'2.2.3.3.StockCapTotal'!F208/'6.3.IPME'!G$22</f>
        <v>140333.38358532664</v>
      </c>
      <c r="G208" s="184">
        <f>+'2.2.3.3.StockCapTotal'!G208/'6.3.IPME'!H$22</f>
        <v>121008.58953631949</v>
      </c>
      <c r="H208" s="184">
        <f>+'2.2.3.3.StockCapTotal'!H208/'6.3.IPME'!H$22</f>
        <v>121008.58953631949</v>
      </c>
      <c r="I208" s="170">
        <f>+'2.2.3.3.StockCapTotal'!I208/'6.3.IPME'!H$22</f>
        <v>121008.58953631949</v>
      </c>
      <c r="J208" s="170">
        <f>+'2.2.3.3.StockCapTotal'!J208/'6.3.IPME'!I$22</f>
        <v>98091.808180724591</v>
      </c>
      <c r="K208" s="184">
        <f>+'2.2.3.3.StockCapTotal'!K208/'6.3.IPME'!I$22</f>
        <v>98091.808180724591</v>
      </c>
      <c r="L208" s="184">
        <f>+'2.2.3.3.StockCapTotal'!L208/'6.3.IPME'!J$22</f>
        <v>72784.974007287514</v>
      </c>
      <c r="M208" s="184">
        <f>+'2.2.3.3.StockCapTotal'!M208/'6.3.IPME'!K$22</f>
        <v>48654.614309694276</v>
      </c>
      <c r="N208" s="184">
        <f>+'2.2.3.3.StockCapTotal'!N208/'6.3.IPME'!L$22</f>
        <v>24322.248229234403</v>
      </c>
    </row>
    <row r="209" spans="2:14" x14ac:dyDescent="0.2">
      <c r="B209" s="226" t="s">
        <v>321</v>
      </c>
      <c r="C209" s="184">
        <f>+'2.2.3.3.StockCapTotal'!C209/'6.3.IPME'!D$22</f>
        <v>0</v>
      </c>
      <c r="D209" s="184">
        <f>+'2.2.3.3.StockCapTotal'!D209/'6.3.IPME'!E$22</f>
        <v>0</v>
      </c>
      <c r="E209" s="184">
        <f>+'2.2.3.3.StockCapTotal'!E209/'6.3.IPME'!F$22</f>
        <v>0</v>
      </c>
      <c r="F209" s="184">
        <f>+'2.2.3.3.StockCapTotal'!F209/'6.3.IPME'!G$22</f>
        <v>556391.49167797784</v>
      </c>
      <c r="G209" s="184">
        <f>+'2.2.3.3.StockCapTotal'!G209/'6.3.IPME'!H$22</f>
        <v>493480.66216960666</v>
      </c>
      <c r="H209" s="184">
        <f>+'2.2.3.3.StockCapTotal'!H209/'6.3.IPME'!H$22</f>
        <v>493480.66216960666</v>
      </c>
      <c r="I209" s="170">
        <f>+'2.2.3.3.StockCapTotal'!I209/'6.3.IPME'!H$22</f>
        <v>493480.66216960666</v>
      </c>
      <c r="J209" s="170">
        <f>+'2.2.3.3.StockCapTotal'!J209/'6.3.IPME'!I$22</f>
        <v>416692.27297487733</v>
      </c>
      <c r="K209" s="184">
        <f>+'2.2.3.3.StockCapTotal'!K209/'6.3.IPME'!I$22</f>
        <v>416692.27297487733</v>
      </c>
      <c r="L209" s="184">
        <f>+'2.2.3.3.StockCapTotal'!L209/'6.3.IPME'!J$22</f>
        <v>329801.90641144005</v>
      </c>
      <c r="M209" s="184">
        <f>+'2.2.3.3.StockCapTotal'!M209/'6.3.IPME'!K$22</f>
        <v>248020.73327146287</v>
      </c>
      <c r="N209" s="184">
        <f>+'2.2.3.3.StockCapTotal'!N209/'6.3.IPME'!L$22</f>
        <v>165312.77115130852</v>
      </c>
    </row>
    <row r="210" spans="2:14" x14ac:dyDescent="0.2">
      <c r="B210" s="226" t="s">
        <v>329</v>
      </c>
      <c r="C210" s="184">
        <f>+'2.2.3.3.StockCapTotal'!C210/'6.3.IPME'!D$22</f>
        <v>0</v>
      </c>
      <c r="D210" s="184">
        <f>+'2.2.3.3.StockCapTotal'!D210/'6.3.IPME'!E$22</f>
        <v>0</v>
      </c>
      <c r="E210" s="184">
        <f>+'2.2.3.3.StockCapTotal'!E210/'6.3.IPME'!F$22</f>
        <v>0</v>
      </c>
      <c r="F210" s="184">
        <f>+'2.2.3.3.StockCapTotal'!F210/'6.3.IPME'!G$22</f>
        <v>0</v>
      </c>
      <c r="G210" s="184">
        <f>+'2.2.3.3.StockCapTotal'!G210/'6.3.IPME'!H$22</f>
        <v>0</v>
      </c>
      <c r="H210" s="184">
        <f>+'2.2.3.3.StockCapTotal'!H210/'6.3.IPME'!H$22</f>
        <v>0</v>
      </c>
      <c r="I210" s="170">
        <f>+'2.2.3.3.StockCapTotal'!I210/'6.3.IPME'!H$22</f>
        <v>0</v>
      </c>
      <c r="J210" s="170">
        <f>+'2.2.3.3.StockCapTotal'!J210/'6.3.IPME'!I$22</f>
        <v>226000.58858300443</v>
      </c>
      <c r="K210" s="184">
        <f>+'2.2.3.3.StockCapTotal'!K210/'6.3.IPME'!I$22</f>
        <v>226000.58858300443</v>
      </c>
      <c r="L210" s="184">
        <f>+'2.2.3.3.StockCapTotal'!L210/'6.3.IPME'!J$22</f>
        <v>191650.74341480067</v>
      </c>
      <c r="M210" s="184">
        <f>+'2.2.3.3.StockCapTotal'!M210/'6.3.IPME'!K$22</f>
        <v>160141.10622062735</v>
      </c>
      <c r="N210" s="184">
        <f>+'2.2.3.3.StockCapTotal'!N210/'6.3.IPME'!L$22</f>
        <v>128086.24357509214</v>
      </c>
    </row>
    <row r="211" spans="2:14" x14ac:dyDescent="0.2">
      <c r="B211" s="226" t="s">
        <v>330</v>
      </c>
      <c r="C211" s="184">
        <f>+'2.2.3.3.StockCapTotal'!C211/'6.3.IPME'!D$22</f>
        <v>0</v>
      </c>
      <c r="D211" s="184">
        <f>+'2.2.3.3.StockCapTotal'!D211/'6.3.IPME'!E$22</f>
        <v>0</v>
      </c>
      <c r="E211" s="184">
        <f>+'2.2.3.3.StockCapTotal'!E211/'6.3.IPME'!F$22</f>
        <v>0</v>
      </c>
      <c r="F211" s="184">
        <f>+'2.2.3.3.StockCapTotal'!F211/'6.3.IPME'!G$22</f>
        <v>0</v>
      </c>
      <c r="G211" s="184">
        <f>+'2.2.3.3.StockCapTotal'!G211/'6.3.IPME'!H$22</f>
        <v>0</v>
      </c>
      <c r="H211" s="184">
        <f>+'2.2.3.3.StockCapTotal'!H211/'6.3.IPME'!H$22</f>
        <v>0</v>
      </c>
      <c r="I211" s="170">
        <f>+'2.2.3.3.StockCapTotal'!I211/'6.3.IPME'!H$22</f>
        <v>0</v>
      </c>
      <c r="J211" s="170">
        <f>+'2.2.3.3.StockCapTotal'!J211/'6.3.IPME'!I$22</f>
        <v>56271.73864326968</v>
      </c>
      <c r="K211" s="184">
        <f>+'2.2.3.3.StockCapTotal'!K211/'6.3.IPME'!I$22</f>
        <v>56271.73864326968</v>
      </c>
      <c r="L211" s="184">
        <f>+'2.2.3.3.StockCapTotal'!L211/'6.3.IPME'!J$22</f>
        <v>44537.726963695219</v>
      </c>
      <c r="M211" s="184">
        <f>+'2.2.3.3.StockCapTotal'!M211/'6.3.IPME'!K$22</f>
        <v>33493.68055501549</v>
      </c>
      <c r="N211" s="184">
        <f>+'2.2.3.3.StockCapTotal'!N211/'6.3.IPME'!L$22</f>
        <v>22324.476972439399</v>
      </c>
    </row>
    <row r="212" spans="2:14" x14ac:dyDescent="0.2">
      <c r="B212" s="226" t="s">
        <v>331</v>
      </c>
      <c r="C212" s="184">
        <f>+'2.2.3.3.StockCapTotal'!C212/'6.3.IPME'!D$22</f>
        <v>0</v>
      </c>
      <c r="D212" s="184">
        <f>+'2.2.3.3.StockCapTotal'!D212/'6.3.IPME'!E$22</f>
        <v>0</v>
      </c>
      <c r="E212" s="184">
        <f>+'2.2.3.3.StockCapTotal'!E212/'6.3.IPME'!F$22</f>
        <v>0</v>
      </c>
      <c r="F212" s="184">
        <f>+'2.2.3.3.StockCapTotal'!F212/'6.3.IPME'!G$22</f>
        <v>0</v>
      </c>
      <c r="G212" s="184">
        <f>+'2.2.3.3.StockCapTotal'!G212/'6.3.IPME'!H$22</f>
        <v>0</v>
      </c>
      <c r="H212" s="184">
        <f>+'2.2.3.3.StockCapTotal'!H212/'6.3.IPME'!H$22</f>
        <v>0</v>
      </c>
      <c r="I212" s="170">
        <f>+'2.2.3.3.StockCapTotal'!I212/'6.3.IPME'!H$22</f>
        <v>0</v>
      </c>
      <c r="J212" s="170">
        <f>+'2.2.3.3.StockCapTotal'!J212/'6.3.IPME'!I$22</f>
        <v>50080.786367793364</v>
      </c>
      <c r="K212" s="184">
        <f>+'2.2.3.3.StockCapTotal'!K212/'6.3.IPME'!I$22</f>
        <v>50080.786367793364</v>
      </c>
      <c r="L212" s="184">
        <f>+'2.2.3.3.StockCapTotal'!L212/'6.3.IPME'!J$22</f>
        <v>37160.378645774021</v>
      </c>
      <c r="M212" s="184">
        <f>+'2.2.3.3.StockCapTotal'!M212/'6.3.IPME'!K$22</f>
        <v>24840.620131722619</v>
      </c>
      <c r="N212" s="184">
        <f>+'2.2.3.3.StockCapTotal'!N212/'6.3.IPME'!L$22</f>
        <v>12417.727230683109</v>
      </c>
    </row>
    <row r="213" spans="2:14" x14ac:dyDescent="0.2">
      <c r="B213" s="226" t="s">
        <v>332</v>
      </c>
      <c r="C213" s="184">
        <f>+'2.2.3.3.StockCapTotal'!C213/'6.3.IPME'!D$22</f>
        <v>0</v>
      </c>
      <c r="D213" s="184">
        <f>+'2.2.3.3.StockCapTotal'!D213/'6.3.IPME'!E$22</f>
        <v>0</v>
      </c>
      <c r="E213" s="184">
        <f>+'2.2.3.3.StockCapTotal'!E213/'6.3.IPME'!F$22</f>
        <v>0</v>
      </c>
      <c r="F213" s="184">
        <f>+'2.2.3.3.StockCapTotal'!F213/'6.3.IPME'!G$22</f>
        <v>0</v>
      </c>
      <c r="G213" s="184">
        <f>+'2.2.3.3.StockCapTotal'!G213/'6.3.IPME'!H$22</f>
        <v>0</v>
      </c>
      <c r="H213" s="184">
        <f>+'2.2.3.3.StockCapTotal'!H213/'6.3.IPME'!H$22</f>
        <v>0</v>
      </c>
      <c r="I213" s="170">
        <f>+'2.2.3.3.StockCapTotal'!I213/'6.3.IPME'!H$22</f>
        <v>0</v>
      </c>
      <c r="J213" s="170">
        <f>+'2.2.3.3.StockCapTotal'!J213/'6.3.IPME'!I$22</f>
        <v>0</v>
      </c>
      <c r="K213" s="184">
        <f>+'2.2.3.3.StockCapTotal'!K213/'6.3.IPME'!I$22</f>
        <v>0</v>
      </c>
      <c r="L213" s="184">
        <f>+'2.2.3.3.StockCapTotal'!L213/'6.3.IPME'!J$22</f>
        <v>20797.86464657063</v>
      </c>
      <c r="M213" s="184">
        <f>+'2.2.3.3.StockCapTotal'!M213/'6.3.IPME'!K$22</f>
        <v>19463.865108201102</v>
      </c>
      <c r="N213" s="184">
        <f>+'2.2.3.3.StockCapTotal'!N213/'6.3.IPME'!L$22</f>
        <v>18069.830580076581</v>
      </c>
    </row>
    <row r="214" spans="2:14" x14ac:dyDescent="0.2">
      <c r="B214" s="226" t="s">
        <v>333</v>
      </c>
      <c r="C214" s="184">
        <f>+'2.2.3.3.StockCapTotal'!C214/'6.3.IPME'!D$22</f>
        <v>0</v>
      </c>
      <c r="D214" s="184">
        <f>+'2.2.3.3.StockCapTotal'!D214/'6.3.IPME'!E$22</f>
        <v>0</v>
      </c>
      <c r="E214" s="184">
        <f>+'2.2.3.3.StockCapTotal'!E214/'6.3.IPME'!F$22</f>
        <v>0</v>
      </c>
      <c r="F214" s="184">
        <f>+'2.2.3.3.StockCapTotal'!F214/'6.3.IPME'!G$22</f>
        <v>0</v>
      </c>
      <c r="G214" s="184">
        <f>+'2.2.3.3.StockCapTotal'!G214/'6.3.IPME'!H$22</f>
        <v>0</v>
      </c>
      <c r="H214" s="184">
        <f>+'2.2.3.3.StockCapTotal'!H214/'6.3.IPME'!H$22</f>
        <v>0</v>
      </c>
      <c r="I214" s="170">
        <f>+'2.2.3.3.StockCapTotal'!I214/'6.3.IPME'!H$22</f>
        <v>0</v>
      </c>
      <c r="J214" s="170">
        <f>+'2.2.3.3.StockCapTotal'!J214/'6.3.IPME'!I$22</f>
        <v>0</v>
      </c>
      <c r="K214" s="184">
        <f>+'2.2.3.3.StockCapTotal'!K214/'6.3.IPME'!I$22</f>
        <v>0</v>
      </c>
      <c r="L214" s="184">
        <f>+'2.2.3.3.StockCapTotal'!L214/'6.3.IPME'!J$22</f>
        <v>468649.38897613814</v>
      </c>
      <c r="M214" s="184">
        <f>+'2.2.3.3.StockCapTotal'!M214/'6.3.IPME'!K$22</f>
        <v>422925.74848640547</v>
      </c>
      <c r="N214" s="184">
        <f>+'2.2.3.3.StockCapTotal'!N214/'6.3.IPME'!L$22</f>
        <v>375855.82222007675</v>
      </c>
    </row>
    <row r="215" spans="2:14" x14ac:dyDescent="0.2">
      <c r="B215" s="226" t="s">
        <v>334</v>
      </c>
      <c r="C215" s="184">
        <f>+'2.2.3.3.StockCapTotal'!C215/'6.3.IPME'!D$22</f>
        <v>0</v>
      </c>
      <c r="D215" s="184">
        <f>+'2.2.3.3.StockCapTotal'!D215/'6.3.IPME'!E$22</f>
        <v>0</v>
      </c>
      <c r="E215" s="184">
        <f>+'2.2.3.3.StockCapTotal'!E215/'6.3.IPME'!F$22</f>
        <v>0</v>
      </c>
      <c r="F215" s="184">
        <f>+'2.2.3.3.StockCapTotal'!F215/'6.3.IPME'!G$22</f>
        <v>0</v>
      </c>
      <c r="G215" s="184">
        <f>+'2.2.3.3.StockCapTotal'!G215/'6.3.IPME'!H$22</f>
        <v>0</v>
      </c>
      <c r="H215" s="184">
        <f>+'2.2.3.3.StockCapTotal'!H215/'6.3.IPME'!H$22</f>
        <v>0</v>
      </c>
      <c r="I215" s="170">
        <f>+'2.2.3.3.StockCapTotal'!I215/'6.3.IPME'!H$22</f>
        <v>0</v>
      </c>
      <c r="J215" s="170">
        <f>+'2.2.3.3.StockCapTotal'!J215/'6.3.IPME'!I$22</f>
        <v>0</v>
      </c>
      <c r="K215" s="184">
        <f>+'2.2.3.3.StockCapTotal'!K215/'6.3.IPME'!I$22</f>
        <v>0</v>
      </c>
      <c r="L215" s="184">
        <f>+'2.2.3.3.StockCapTotal'!L215/'6.3.IPME'!J$22</f>
        <v>0</v>
      </c>
      <c r="M215" s="184">
        <f>+'2.2.3.3.StockCapTotal'!M215/'6.3.IPME'!K$22</f>
        <v>0</v>
      </c>
      <c r="N215" s="184">
        <f>+'2.2.3.3.StockCapTotal'!N215/'6.3.IPME'!L$22</f>
        <v>162968.66240349106</v>
      </c>
    </row>
    <row r="216" spans="2:14" x14ac:dyDescent="0.2">
      <c r="B216" s="226" t="s">
        <v>335</v>
      </c>
      <c r="C216" s="184">
        <f>+'2.2.3.3.StockCapTotal'!C216/'6.3.IPME'!D$22</f>
        <v>0</v>
      </c>
      <c r="D216" s="184">
        <f>+'2.2.3.3.StockCapTotal'!D216/'6.3.IPME'!E$22</f>
        <v>0</v>
      </c>
      <c r="E216" s="184">
        <f>+'2.2.3.3.StockCapTotal'!E216/'6.3.IPME'!F$22</f>
        <v>0</v>
      </c>
      <c r="F216" s="184">
        <f>+'2.2.3.3.StockCapTotal'!F216/'6.3.IPME'!G$22</f>
        <v>0</v>
      </c>
      <c r="G216" s="184">
        <f>+'2.2.3.3.StockCapTotal'!G216/'6.3.IPME'!H$22</f>
        <v>0</v>
      </c>
      <c r="H216" s="184">
        <f>+'2.2.3.3.StockCapTotal'!H216/'6.3.IPME'!H$22</f>
        <v>0</v>
      </c>
      <c r="I216" s="170">
        <f>+'2.2.3.3.StockCapTotal'!I216/'6.3.IPME'!H$22</f>
        <v>0</v>
      </c>
      <c r="J216" s="170">
        <f>+'2.2.3.3.StockCapTotal'!J216/'6.3.IPME'!I$22</f>
        <v>0</v>
      </c>
      <c r="K216" s="184">
        <f>+'2.2.3.3.StockCapTotal'!K216/'6.3.IPME'!I$22</f>
        <v>0</v>
      </c>
      <c r="L216" s="184">
        <f>+'2.2.3.3.StockCapTotal'!L216/'6.3.IPME'!J$22</f>
        <v>0</v>
      </c>
      <c r="M216" s="184">
        <f>+'2.2.3.3.StockCapTotal'!M216/'6.3.IPME'!K$22</f>
        <v>0</v>
      </c>
      <c r="N216" s="184">
        <f>+'2.2.3.3.StockCapTotal'!N216/'6.3.IPME'!L$22</f>
        <v>1583991.7646300152</v>
      </c>
    </row>
    <row r="217" spans="2:14" x14ac:dyDescent="0.2">
      <c r="B217" s="226" t="s">
        <v>336</v>
      </c>
      <c r="C217" s="184">
        <f>+'2.2.3.3.StockCapTotal'!C217/'6.3.IPME'!D$22</f>
        <v>0</v>
      </c>
      <c r="D217" s="184">
        <f>+'2.2.3.3.StockCapTotal'!D217/'6.3.IPME'!E$22</f>
        <v>0</v>
      </c>
      <c r="E217" s="184">
        <f>+'2.2.3.3.StockCapTotal'!E217/'6.3.IPME'!F$22</f>
        <v>0</v>
      </c>
      <c r="F217" s="184">
        <f>+'2.2.3.3.StockCapTotal'!F217/'6.3.IPME'!G$22</f>
        <v>0</v>
      </c>
      <c r="G217" s="184">
        <f>+'2.2.3.3.StockCapTotal'!G217/'6.3.IPME'!H$22</f>
        <v>0</v>
      </c>
      <c r="H217" s="184">
        <f>+'2.2.3.3.StockCapTotal'!H217/'6.3.IPME'!H$22</f>
        <v>0</v>
      </c>
      <c r="I217" s="170">
        <f>+'2.2.3.3.StockCapTotal'!I217/'6.3.IPME'!H$22</f>
        <v>0</v>
      </c>
      <c r="J217" s="170">
        <f>+'2.2.3.3.StockCapTotal'!J217/'6.3.IPME'!I$22</f>
        <v>0</v>
      </c>
      <c r="K217" s="184">
        <f>+'2.2.3.3.StockCapTotal'!K217/'6.3.IPME'!I$22</f>
        <v>0</v>
      </c>
      <c r="L217" s="184">
        <f>+'2.2.3.3.StockCapTotal'!L217/'6.3.IPME'!J$22</f>
        <v>0</v>
      </c>
      <c r="M217" s="184">
        <f>+'2.2.3.3.StockCapTotal'!M217/'6.3.IPME'!K$22</f>
        <v>0</v>
      </c>
      <c r="N217" s="184">
        <f>+'2.2.3.3.StockCapTotal'!N217/'6.3.IPME'!L$22</f>
        <v>572935.50307415309</v>
      </c>
    </row>
    <row r="218" spans="2:14" x14ac:dyDescent="0.2">
      <c r="B218" s="226" t="s">
        <v>491</v>
      </c>
      <c r="C218" s="184">
        <f>+'2.2.3.3.StockCapTotal'!C218/'6.3.IPME'!D$22</f>
        <v>0</v>
      </c>
      <c r="D218" s="184">
        <f>+'2.2.3.3.StockCapTotal'!D218/'6.3.IPME'!E$22</f>
        <v>0</v>
      </c>
      <c r="E218" s="184">
        <f>+'2.2.3.3.StockCapTotal'!E218/'6.3.IPME'!F$22</f>
        <v>0</v>
      </c>
      <c r="F218" s="184">
        <f>+'2.2.3.3.StockCapTotal'!F218/'6.3.IPME'!G$22</f>
        <v>0</v>
      </c>
      <c r="G218" s="184">
        <f>+'2.2.3.3.StockCapTotal'!G218/'6.3.IPME'!H$22</f>
        <v>0</v>
      </c>
      <c r="H218" s="184">
        <f>+'2.2.3.3.StockCapTotal'!H218/'6.3.IPME'!H$22</f>
        <v>0</v>
      </c>
      <c r="I218" s="170">
        <f>+'2.2.3.3.StockCapTotal'!I218/'6.3.IPME'!H$22</f>
        <v>0</v>
      </c>
      <c r="J218" s="170">
        <f>+'2.2.3.3.StockCapTotal'!J218/'6.3.IPME'!I$22</f>
        <v>0</v>
      </c>
      <c r="K218" s="184">
        <f>+'2.2.3.3.StockCapTotal'!K218/'6.3.IPME'!I$22</f>
        <v>0</v>
      </c>
      <c r="L218" s="184">
        <f>+'2.2.3.3.StockCapTotal'!L218/'6.3.IPME'!J$22</f>
        <v>0</v>
      </c>
      <c r="M218" s="184">
        <f>+'2.2.3.3.StockCapTotal'!M218/'6.3.IPME'!K$22</f>
        <v>0</v>
      </c>
      <c r="N218" s="184">
        <f>+'2.2.3.3.StockCapTotal'!N218/'6.3.IPME'!L$22</f>
        <v>120169.05043965913</v>
      </c>
    </row>
    <row r="219" spans="2:14" x14ac:dyDescent="0.2">
      <c r="B219" s="225" t="s">
        <v>337</v>
      </c>
      <c r="C219" s="184"/>
      <c r="D219" s="184"/>
      <c r="E219" s="184"/>
      <c r="F219" s="184"/>
      <c r="G219" s="184"/>
      <c r="H219" s="184"/>
      <c r="I219" s="170"/>
      <c r="J219" s="170"/>
      <c r="K219" s="184"/>
      <c r="L219" s="184"/>
      <c r="M219" s="184"/>
      <c r="N219" s="184"/>
    </row>
    <row r="220" spans="2:14" x14ac:dyDescent="0.2">
      <c r="B220" s="226" t="s">
        <v>338</v>
      </c>
      <c r="C220" s="184">
        <f>+'2.2.3.3.StockCapTotal'!C220/'6.3.IPME'!D$22</f>
        <v>3599</v>
      </c>
      <c r="D220" s="184">
        <f>+'2.2.3.3.StockCapTotal'!D220/'6.3.IPME'!E$22</f>
        <v>279618.77566211444</v>
      </c>
      <c r="E220" s="184">
        <f>+'2.2.3.3.StockCapTotal'!E220/'6.3.IPME'!F$22</f>
        <v>3040608.6625406076</v>
      </c>
      <c r="F220" s="184">
        <f>+'2.2.3.3.StockCapTotal'!F220/'6.3.IPME'!G$22</f>
        <v>2057259.2730490481</v>
      </c>
      <c r="G220" s="184">
        <f>+'2.2.3.3.StockCapTotal'!G220/'6.3.IPME'!H$22</f>
        <v>1514915.187771776</v>
      </c>
      <c r="H220" s="184">
        <f>+'2.2.3.3.StockCapTotal'!H220/'6.3.IPME'!H$22</f>
        <v>1514915.187771776</v>
      </c>
      <c r="I220" s="170">
        <f>+'2.2.3.3.StockCapTotal'!I220/'6.3.IPME'!H$22</f>
        <v>1514915.187771776</v>
      </c>
      <c r="J220" s="170">
        <f>+'2.2.3.3.StockCapTotal'!J220/'6.3.IPME'!I$22</f>
        <v>853296.76988246886</v>
      </c>
      <c r="K220" s="184">
        <f>+'2.2.3.3.StockCapTotal'!K220/'6.3.IPME'!I$22</f>
        <v>853296.76988246886</v>
      </c>
      <c r="L220" s="184">
        <f>+'2.2.3.3.StockCapTotal'!L220/'6.3.IPME'!J$22</f>
        <v>0</v>
      </c>
      <c r="M220" s="184">
        <f>+'2.2.3.3.StockCapTotal'!M220/'6.3.IPME'!K$22</f>
        <v>105697.1865262217</v>
      </c>
      <c r="N220" s="184">
        <f>+'2.2.3.3.StockCapTotal'!N220/'6.3.IPME'!L$22</f>
        <v>70450.137684343776</v>
      </c>
    </row>
    <row r="221" spans="2:14" x14ac:dyDescent="0.2">
      <c r="B221" s="31" t="s">
        <v>339</v>
      </c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</row>
    <row r="222" spans="2:14" x14ac:dyDescent="0.2">
      <c r="B222" s="230" t="s">
        <v>315</v>
      </c>
      <c r="C222" s="163">
        <f>+'2.2.3.3.StockCapTotal'!C222/'6.4.IPMC'!D$22</f>
        <v>30527949</v>
      </c>
      <c r="D222" s="163">
        <f>+'2.2.3.3.StockCapTotal'!D222/'6.4.IPMC'!E$22</f>
        <v>28639200.935570329</v>
      </c>
      <c r="E222" s="163">
        <f>+'2.2.3.3.StockCapTotal'!E222/'6.4.IPMC'!F$22</f>
        <v>28212543.313500989</v>
      </c>
      <c r="F222" s="163">
        <f>+'2.2.3.3.StockCapTotal'!F222/'6.4.IPMC'!G$22</f>
        <v>28075528.606857069</v>
      </c>
      <c r="G222" s="163">
        <f>+'2.2.3.3.StockCapTotal'!G222/'6.4.IPMC'!H$22</f>
        <v>29232362.312706787</v>
      </c>
      <c r="H222" s="163">
        <f>+'2.2.3.3.StockCapTotal'!H222/'6.4.IPMC'!H$22</f>
        <v>29232362.312706787</v>
      </c>
      <c r="I222" s="163">
        <f>+'2.2.3.3.StockCapTotal'!I222/'6.4.IPMC'!H$22</f>
        <v>29232362.312706787</v>
      </c>
      <c r="J222" s="163">
        <f>+'2.2.3.3.StockCapTotal'!J222/'6.4.IPMC'!I$22</f>
        <v>28900290.278075896</v>
      </c>
      <c r="K222" s="163">
        <f>+'2.2.3.3.StockCapTotal'!K222/'6.4.IPMC'!I$22</f>
        <v>28900290.278075896</v>
      </c>
      <c r="L222" s="163">
        <f>+'2.2.3.3.StockCapTotal'!L222/'6.4.IPMC'!J$22</f>
        <v>26279845.218187355</v>
      </c>
      <c r="M222" s="163">
        <f>+'2.2.3.3.StockCapTotal'!M222/'6.4.IPMC'!K$22</f>
        <v>24450721.966023743</v>
      </c>
      <c r="N222" s="240">
        <f>+'2.2.3.3.StockCapTotal'!N222/'6.4.IPMC'!L$22</f>
        <v>23611088.047417808</v>
      </c>
    </row>
    <row r="223" spans="2:14" x14ac:dyDescent="0.2">
      <c r="B223" s="176" t="s">
        <v>317</v>
      </c>
      <c r="C223" s="164">
        <f>+'2.2.3.3.StockCapTotal'!C223/'6.3.IPME'!D$22</f>
        <v>27780819</v>
      </c>
      <c r="D223" s="164">
        <f>+'2.2.3.3.StockCapTotal'!D223/'6.3.IPME'!E$22</f>
        <v>24217969.077548854</v>
      </c>
      <c r="E223" s="164">
        <f>+'2.2.3.3.StockCapTotal'!E223/'6.3.IPME'!F$22</f>
        <v>21585519.532497086</v>
      </c>
      <c r="F223" s="164">
        <f>+'2.2.3.3.StockCapTotal'!F223/'6.3.IPME'!G$22</f>
        <v>18987954.350625105</v>
      </c>
      <c r="G223" s="164">
        <f>+'2.2.3.3.StockCapTotal'!G223/'6.3.IPME'!H$22</f>
        <v>16840998.51695057</v>
      </c>
      <c r="H223" s="164">
        <f>+'2.2.3.3.StockCapTotal'!H223/'6.3.IPME'!H$22</f>
        <v>16840998.51695057</v>
      </c>
      <c r="I223" s="164">
        <f>+'2.2.3.3.StockCapTotal'!I223/'6.3.IPME'!H$22</f>
        <v>16840998.51695057</v>
      </c>
      <c r="J223" s="164">
        <f>+'2.2.3.3.StockCapTotal'!J223/'6.3.IPME'!I$22</f>
        <v>14220443.654958842</v>
      </c>
      <c r="K223" s="164">
        <f>+'2.2.3.3.StockCapTotal'!K223/'6.3.IPME'!I$22</f>
        <v>14220443.654958842</v>
      </c>
      <c r="L223" s="164">
        <f>+'2.2.3.3.StockCapTotal'!L223/'6.3.IPME'!J$22</f>
        <v>11255138.9396766</v>
      </c>
      <c r="M223" s="164">
        <f>+'2.2.3.3.StockCapTotal'!M223/'6.3.IPME'!K$22</f>
        <v>8464195.5022791047</v>
      </c>
      <c r="N223" s="241">
        <f>+'2.2.3.3.StockCapTotal'!N223/'6.3.IPME'!L$22</f>
        <v>5641623.5674809869</v>
      </c>
    </row>
    <row r="224" spans="2:14" x14ac:dyDescent="0.2"/>
    <row r="225" x14ac:dyDescent="0.2"/>
  </sheetData>
  <hyperlinks>
    <hyperlink ref="A2" location="Índice!A1" display="Índice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O229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8.5703125" customWidth="1"/>
    <col min="3" max="15" width="11.42578125" customWidth="1"/>
    <col min="16" max="16384" width="11.42578125" hidden="1"/>
  </cols>
  <sheetData>
    <row r="1" spans="1:14" x14ac:dyDescent="0.2"/>
    <row r="2" spans="1:14" x14ac:dyDescent="0.2">
      <c r="A2" s="5" t="s">
        <v>13</v>
      </c>
    </row>
    <row r="3" spans="1:14" x14ac:dyDescent="0.2"/>
    <row r="4" spans="1:14" x14ac:dyDescent="0.2">
      <c r="B4" s="7" t="s">
        <v>580</v>
      </c>
    </row>
    <row r="5" spans="1:14" x14ac:dyDescent="0.2"/>
    <row r="6" spans="1:14" x14ac:dyDescent="0.2"/>
    <row r="7" spans="1:14" x14ac:dyDescent="0.2">
      <c r="B7" s="35"/>
      <c r="C7" s="272">
        <v>2011</v>
      </c>
      <c r="D7" s="272">
        <v>2012</v>
      </c>
      <c r="E7" s="272">
        <v>2013</v>
      </c>
      <c r="F7" s="272">
        <v>2014</v>
      </c>
      <c r="G7" s="272" t="s">
        <v>422</v>
      </c>
      <c r="H7" s="272">
        <v>2015</v>
      </c>
      <c r="I7" s="272" t="s">
        <v>467</v>
      </c>
      <c r="J7" s="272" t="s">
        <v>468</v>
      </c>
      <c r="K7" s="272">
        <v>2016</v>
      </c>
      <c r="L7" s="272">
        <v>2017</v>
      </c>
      <c r="M7" s="272">
        <v>2018</v>
      </c>
      <c r="N7" s="272">
        <v>2019</v>
      </c>
    </row>
    <row r="8" spans="1:14" x14ac:dyDescent="0.2">
      <c r="B8" s="31" t="s">
        <v>284</v>
      </c>
    </row>
    <row r="9" spans="1:14" x14ac:dyDescent="0.2">
      <c r="B9" s="173" t="s">
        <v>285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x14ac:dyDescent="0.2">
      <c r="B10" s="169" t="s">
        <v>342</v>
      </c>
      <c r="C10" s="170">
        <f>+AVERAGE('2.2.3.4.StockCapReal'!C10:C10)</f>
        <v>47395.262375740436</v>
      </c>
      <c r="D10" s="170">
        <f>+AVERAGE('2.2.3.4.StockCapReal'!C10:D10)</f>
        <v>57549.31845372486</v>
      </c>
      <c r="E10" s="170">
        <f>+AVERAGE('2.2.3.4.StockCapReal'!D10:E10)</f>
        <v>106219.63335639</v>
      </c>
      <c r="F10" s="170">
        <f>+AVERAGE('2.2.3.4.StockCapReal'!E10:F10)</f>
        <v>135041.78173975748</v>
      </c>
      <c r="G10" s="170">
        <f>+AVERAGE('2.2.3.4.StockCapReal'!F10:G10)</f>
        <v>117514.28292895484</v>
      </c>
      <c r="H10" s="170">
        <f>+AVERAGE('2.2.3.4.StockCapReal'!F10,'2.2.3.4.StockCapReal'!H10)</f>
        <v>117514.28292895484</v>
      </c>
      <c r="I10" s="170">
        <f>+AVERAGE('2.2.3.4.StockCapReal'!F10,'2.2.3.4.StockCapReal'!I10)</f>
        <v>117514.28292895484</v>
      </c>
      <c r="J10" s="170">
        <f>+AVERAGE('2.2.3.4.StockCapReal'!H10,'2.2.3.4.StockCapReal'!J10)</f>
        <v>97936.619670971224</v>
      </c>
      <c r="K10" s="170">
        <f>+AVERAGE('2.2.3.4.StockCapReal'!H10,'2.2.3.4.StockCapReal'!K10)</f>
        <v>97936.619670971224</v>
      </c>
      <c r="L10" s="170">
        <f>+AVERAGE('2.2.3.4.StockCapReal'!K10:L10)</f>
        <v>71329.077266505337</v>
      </c>
      <c r="M10" s="170">
        <f>+AVERAGE('2.2.3.4.StockCapReal'!L10:M10)</f>
        <v>43421.270007690524</v>
      </c>
      <c r="N10" s="184">
        <f>+AVERAGE('2.2.3.4.StockCapReal'!M10:N10)</f>
        <v>18183.514183973475</v>
      </c>
    </row>
    <row r="11" spans="1:14" x14ac:dyDescent="0.2">
      <c r="B11" s="169" t="s">
        <v>501</v>
      </c>
      <c r="C11" s="170">
        <f>+AVERAGE('2.2.3.4.StockCapReal'!C11:C11)</f>
        <v>0</v>
      </c>
      <c r="D11" s="170">
        <f>+AVERAGE('2.2.3.4.StockCapReal'!D11:D11)</f>
        <v>0</v>
      </c>
      <c r="E11" s="170">
        <f>+AVERAGE('2.2.3.4.StockCapReal'!E11:E11)</f>
        <v>9786.5393604228375</v>
      </c>
      <c r="F11" s="170">
        <f>+AVERAGE('2.2.3.4.StockCapReal'!E11:F11)</f>
        <v>9690.6342900263044</v>
      </c>
      <c r="G11" s="170">
        <f>+AVERAGE('2.2.3.4.StockCapReal'!F11:G11)</f>
        <v>9711.5101904155945</v>
      </c>
      <c r="H11" s="170">
        <f>+AVERAGE('2.2.3.4.StockCapReal'!F11,'2.2.3.4.StockCapReal'!H11)</f>
        <v>9711.5101904155945</v>
      </c>
      <c r="I11" s="170">
        <f>+AVERAGE('2.2.3.4.StockCapReal'!F11,'2.2.3.4.StockCapReal'!I11)</f>
        <v>9711.5101904155945</v>
      </c>
      <c r="J11" s="170">
        <f>+AVERAGE('2.2.3.4.StockCapReal'!H11,'2.2.3.4.StockCapReal'!J11)</f>
        <v>9686.0975734072126</v>
      </c>
      <c r="K11" s="170">
        <f>+AVERAGE('2.2.3.4.StockCapReal'!H11,'2.2.3.4.StockCapReal'!K11)</f>
        <v>9686.0975734072126</v>
      </c>
      <c r="L11" s="170">
        <f>+AVERAGE('2.2.3.4.StockCapReal'!K11:L11)</f>
        <v>9026.1381711312752</v>
      </c>
      <c r="M11" s="170">
        <f>+AVERAGE('2.2.3.4.StockCapReal'!L11:M11)</f>
        <v>8126.228170502327</v>
      </c>
      <c r="N11" s="184">
        <f>+AVERAGE('2.2.3.4.StockCapReal'!M11:N11)</f>
        <v>7520.4743925490457</v>
      </c>
    </row>
    <row r="12" spans="1:14" x14ac:dyDescent="0.2">
      <c r="B12" s="169" t="s">
        <v>343</v>
      </c>
      <c r="C12" s="170">
        <f>+AVERAGE('2.2.3.4.StockCapReal'!C12:C12)</f>
        <v>6268.3973716160326</v>
      </c>
      <c r="D12" s="170">
        <f>+AVERAGE('2.2.3.4.StockCapReal'!C12:D12)</f>
        <v>6082.8915970276812</v>
      </c>
      <c r="E12" s="170">
        <f>+AVERAGE('2.2.3.4.StockCapReal'!D12:E12)</f>
        <v>5851.7253487278695</v>
      </c>
      <c r="F12" s="170">
        <f>+AVERAGE('2.2.3.4.StockCapReal'!E12:F12)</f>
        <v>5790.1152067783678</v>
      </c>
      <c r="G12" s="170">
        <f>+AVERAGE('2.2.3.4.StockCapReal'!F12:G12)</f>
        <v>5891.050320298179</v>
      </c>
      <c r="H12" s="170">
        <f>+AVERAGE('2.2.3.4.StockCapReal'!F12,'2.2.3.4.StockCapReal'!H12)</f>
        <v>5891.050320298179</v>
      </c>
      <c r="I12" s="170">
        <f>+AVERAGE('2.2.3.4.StockCapReal'!F12,'2.2.3.4.StockCapReal'!I12)</f>
        <v>5891.050320298179</v>
      </c>
      <c r="J12" s="170">
        <f>+AVERAGE('2.2.3.4.StockCapReal'!H12,'2.2.3.4.StockCapReal'!J12)</f>
        <v>5971.594664158325</v>
      </c>
      <c r="K12" s="170">
        <f>+AVERAGE('2.2.3.4.StockCapReal'!H12,'2.2.3.4.StockCapReal'!K12)</f>
        <v>5971.594664158325</v>
      </c>
      <c r="L12" s="170">
        <f>+AVERAGE('2.2.3.4.StockCapReal'!K12:L12)</f>
        <v>5663.9906131856496</v>
      </c>
      <c r="M12" s="170">
        <f>+AVERAGE('2.2.3.4.StockCapReal'!L12:M12)</f>
        <v>5202.8475644216733</v>
      </c>
      <c r="N12" s="184">
        <f>+AVERAGE('2.2.3.4.StockCapReal'!M12:N12)</f>
        <v>4924.5700472204298</v>
      </c>
    </row>
    <row r="13" spans="1:14" x14ac:dyDescent="0.2">
      <c r="B13" s="169" t="s">
        <v>469</v>
      </c>
      <c r="C13" s="170">
        <f>+AVERAGE('2.2.3.4.StockCapReal'!C13:C13)</f>
        <v>3698.3528219782174</v>
      </c>
      <c r="D13" s="170">
        <f>+AVERAGE('2.2.3.4.StockCapReal'!C13:D13)</f>
        <v>3588.7914158692511</v>
      </c>
      <c r="E13" s="170">
        <f>+AVERAGE('2.2.3.4.StockCapReal'!D13:E13)</f>
        <v>3452.1723274631472</v>
      </c>
      <c r="F13" s="170">
        <f>+AVERAGE('2.2.3.4.StockCapReal'!E13:F13)</f>
        <v>3415.5775262017532</v>
      </c>
      <c r="G13" s="170">
        <f>+AVERAGE('2.2.3.4.StockCapReal'!F13:G13)</f>
        <v>3474.8441920315017</v>
      </c>
      <c r="H13" s="170">
        <f>+AVERAGE('2.2.3.4.StockCapReal'!F13,'2.2.3.4.StockCapReal'!H13)</f>
        <v>3474.8441920315017</v>
      </c>
      <c r="I13" s="170">
        <f>+AVERAGE('2.2.3.4.StockCapReal'!F13,'2.2.3.4.StockCapReal'!I13)</f>
        <v>3474.8441920315017</v>
      </c>
      <c r="J13" s="170">
        <f>+AVERAGE('2.2.3.4.StockCapReal'!H13,'2.2.3.4.StockCapReal'!J13)</f>
        <v>3522.0598139056347</v>
      </c>
      <c r="K13" s="170">
        <f>+AVERAGE('2.2.3.4.StockCapReal'!H13,'2.2.3.4.StockCapReal'!K13)</f>
        <v>3522.0598139056347</v>
      </c>
      <c r="L13" s="170">
        <f>+AVERAGE('2.2.3.4.StockCapReal'!K13:L13)</f>
        <v>3340.3354464227596</v>
      </c>
      <c r="M13" s="170">
        <f>+AVERAGE('2.2.3.4.StockCapReal'!L13:M13)</f>
        <v>3068.0703132603307</v>
      </c>
      <c r="N13" s="184">
        <f>+AVERAGE('2.2.3.4.StockCapReal'!M13:N13)</f>
        <v>2903.6551177976962</v>
      </c>
    </row>
    <row r="14" spans="1:14" x14ac:dyDescent="0.2">
      <c r="B14" s="169" t="s">
        <v>470</v>
      </c>
      <c r="C14" s="170">
        <f>+AVERAGE('2.2.3.4.StockCapReal'!C14:C14)</f>
        <v>0</v>
      </c>
      <c r="D14" s="170">
        <f>+AVERAGE('2.2.3.4.StockCapReal'!D14:D14)</f>
        <v>9425.431360548755</v>
      </c>
      <c r="E14" s="170">
        <f>+AVERAGE('2.2.3.4.StockCapReal'!D14:E14)</f>
        <v>9357.1885825610552</v>
      </c>
      <c r="F14" s="170">
        <f>+AVERAGE('2.2.3.4.StockCapReal'!E14:F14)</f>
        <v>9268.4909457082686</v>
      </c>
      <c r="G14" s="170">
        <f>+AVERAGE('2.2.3.4.StockCapReal'!F14:G14)</f>
        <v>9440.9216736490562</v>
      </c>
      <c r="H14" s="170">
        <f>+AVERAGE('2.2.3.4.StockCapReal'!F14,'2.2.3.4.StockCapReal'!H14)</f>
        <v>9440.9216736490562</v>
      </c>
      <c r="I14" s="170">
        <f>+AVERAGE('2.2.3.4.StockCapReal'!F14,'2.2.3.4.StockCapReal'!I14)</f>
        <v>9440.9216736490562</v>
      </c>
      <c r="J14" s="170">
        <f>+AVERAGE('2.2.3.4.StockCapReal'!H14,'2.2.3.4.StockCapReal'!J14)</f>
        <v>9581.6040226408677</v>
      </c>
      <c r="K14" s="170">
        <f>+AVERAGE('2.2.3.4.StockCapReal'!H14,'2.2.3.4.StockCapReal'!K14)</f>
        <v>9581.6040226408677</v>
      </c>
      <c r="L14" s="170">
        <f>+AVERAGE('2.2.3.4.StockCapReal'!K14:L14)</f>
        <v>9099.8542775400674</v>
      </c>
      <c r="M14" s="170">
        <f>+AVERAGE('2.2.3.4.StockCapReal'!L14:M14)</f>
        <v>8371.0795427635203</v>
      </c>
      <c r="N14" s="184">
        <f>+AVERAGE('2.2.3.4.StockCapReal'!M14:N14)</f>
        <v>7935.8982861681698</v>
      </c>
    </row>
    <row r="15" spans="1:14" x14ac:dyDescent="0.2">
      <c r="B15" s="169" t="s">
        <v>471</v>
      </c>
      <c r="C15" s="170">
        <f>+AVERAGE('2.2.3.4.StockCapReal'!C15:C15)</f>
        <v>0</v>
      </c>
      <c r="D15" s="170">
        <f>+AVERAGE('2.2.3.4.StockCapReal'!D15:D15)</f>
        <v>0</v>
      </c>
      <c r="E15" s="170">
        <f>+AVERAGE('2.2.3.4.StockCapReal'!E15:E15)</f>
        <v>9117.2171188963475</v>
      </c>
      <c r="F15" s="170">
        <f>+AVERAGE('2.2.3.4.StockCapReal'!E15:F15)</f>
        <v>9098.8547318265628</v>
      </c>
      <c r="G15" s="170">
        <f>+AVERAGE('2.2.3.4.StockCapReal'!F15:G15)</f>
        <v>9271.8048662652218</v>
      </c>
      <c r="H15" s="170">
        <f>+AVERAGE('2.2.3.4.StockCapReal'!F15,'2.2.3.4.StockCapReal'!H15)</f>
        <v>9271.8048662652218</v>
      </c>
      <c r="I15" s="170">
        <f>+AVERAGE('2.2.3.4.StockCapReal'!F15,'2.2.3.4.StockCapReal'!I15)</f>
        <v>9271.8048662652218</v>
      </c>
      <c r="J15" s="170">
        <f>+AVERAGE('2.2.3.4.StockCapReal'!H15,'2.2.3.4.StockCapReal'!J15)</f>
        <v>9413.8895929465871</v>
      </c>
      <c r="K15" s="170">
        <f>+AVERAGE('2.2.3.4.StockCapReal'!H15,'2.2.3.4.StockCapReal'!K15)</f>
        <v>9413.8895929465871</v>
      </c>
      <c r="L15" s="170">
        <f>+AVERAGE('2.2.3.4.StockCapReal'!K15:L15)</f>
        <v>8944.5599606119722</v>
      </c>
      <c r="M15" s="170">
        <f>+AVERAGE('2.2.3.4.StockCapReal'!L15:M15)</f>
        <v>8232.303994410373</v>
      </c>
      <c r="N15" s="184">
        <f>+AVERAGE('2.2.3.4.StockCapReal'!M15:N15)</f>
        <v>7808.5633529804272</v>
      </c>
    </row>
    <row r="16" spans="1:14" x14ac:dyDescent="0.2">
      <c r="B16" s="169" t="s">
        <v>502</v>
      </c>
      <c r="C16" s="170">
        <f>+AVERAGE('2.2.3.4.StockCapReal'!C16:C16)</f>
        <v>0</v>
      </c>
      <c r="D16" s="170">
        <f>+AVERAGE('2.2.3.4.StockCapReal'!D16:D16)</f>
        <v>0</v>
      </c>
      <c r="E16" s="170">
        <f>+AVERAGE('2.2.3.4.StockCapReal'!E16:E16)</f>
        <v>11437.026597956567</v>
      </c>
      <c r="F16" s="170">
        <f>+AVERAGE('2.2.3.4.StockCapReal'!E16:F16)</f>
        <v>11405.731950589845</v>
      </c>
      <c r="G16" s="170">
        <f>+AVERAGE('2.2.3.4.StockCapReal'!F16:G16)</f>
        <v>11604.825542764676</v>
      </c>
      <c r="H16" s="170">
        <f>+AVERAGE('2.2.3.4.StockCapReal'!F16,'2.2.3.4.StockCapReal'!H16)</f>
        <v>11604.825542764676</v>
      </c>
      <c r="I16" s="170">
        <f>+AVERAGE('2.2.3.4.StockCapReal'!F16,'2.2.3.4.StockCapReal'!I16)</f>
        <v>11604.825542764676</v>
      </c>
      <c r="J16" s="170">
        <f>+AVERAGE('2.2.3.4.StockCapReal'!H16,'2.2.3.4.StockCapReal'!J16)</f>
        <v>11763.773908862713</v>
      </c>
      <c r="K16" s="170">
        <f>+AVERAGE('2.2.3.4.StockCapReal'!H16,'2.2.3.4.StockCapReal'!K16)</f>
        <v>11763.773908862713</v>
      </c>
      <c r="L16" s="170">
        <f>+AVERAGE('2.2.3.4.StockCapReal'!K16:L16)</f>
        <v>11158.096214848183</v>
      </c>
      <c r="M16" s="170">
        <f>+AVERAGE('2.2.3.4.StockCapReal'!L16:M16)</f>
        <v>10249.937280734976</v>
      </c>
      <c r="N16" s="184">
        <f>+AVERAGE('2.2.3.4.StockCapReal'!M16:N16)</f>
        <v>9702.0196520100908</v>
      </c>
    </row>
    <row r="17" spans="2:14" x14ac:dyDescent="0.2">
      <c r="B17" s="169" t="s">
        <v>472</v>
      </c>
      <c r="C17" s="170">
        <f>+AVERAGE('2.2.3.4.StockCapReal'!C17:C17)</f>
        <v>0</v>
      </c>
      <c r="D17" s="170">
        <f>+AVERAGE('2.2.3.4.StockCapReal'!D17:D17)</f>
        <v>4008.9746520283202</v>
      </c>
      <c r="E17" s="170">
        <f>+AVERAGE('2.2.3.4.StockCapReal'!D17:E17)</f>
        <v>3367.9189546202651</v>
      </c>
      <c r="F17" s="170">
        <f>+AVERAGE('2.2.3.4.StockCapReal'!E17:F17)</f>
        <v>2066.9627911643402</v>
      </c>
      <c r="G17" s="170">
        <f>+AVERAGE('2.2.3.4.StockCapReal'!F17:G17)</f>
        <v>703.53116255823545</v>
      </c>
      <c r="H17" s="170">
        <f>+AVERAGE('2.2.3.4.StockCapReal'!F17,'2.2.3.4.StockCapReal'!H17)</f>
        <v>703.53116255823545</v>
      </c>
      <c r="I17" s="170">
        <f>+AVERAGE('2.2.3.4.StockCapReal'!F17,'2.2.3.4.StockCapReal'!I17)</f>
        <v>703.53116255823545</v>
      </c>
      <c r="J17" s="170">
        <f>+AVERAGE('2.2.3.4.StockCapReal'!H17,'2.2.3.4.StockCapReal'!J17)</f>
        <v>0</v>
      </c>
      <c r="K17" s="170">
        <f>+AVERAGE('2.2.3.4.StockCapReal'!H17,'2.2.3.4.StockCapReal'!K17)</f>
        <v>0</v>
      </c>
      <c r="L17" s="170">
        <f>+AVERAGE('2.2.3.4.StockCapReal'!K17:L17)</f>
        <v>0</v>
      </c>
      <c r="M17" s="170">
        <f>+AVERAGE('2.2.3.4.StockCapReal'!L17:M17)</f>
        <v>0</v>
      </c>
      <c r="N17" s="184">
        <f>+AVERAGE('2.2.3.4.StockCapReal'!M17:N17)</f>
        <v>0</v>
      </c>
    </row>
    <row r="18" spans="2:14" x14ac:dyDescent="0.2">
      <c r="B18" s="169" t="s">
        <v>503</v>
      </c>
      <c r="C18" s="170">
        <f>+AVERAGE('2.2.3.4.StockCapReal'!C18:C18)</f>
        <v>0</v>
      </c>
      <c r="D18" s="170">
        <f>+AVERAGE('2.2.3.4.StockCapReal'!D18:D18)</f>
        <v>0</v>
      </c>
      <c r="E18" s="170">
        <f>+AVERAGE('2.2.3.4.StockCapReal'!E18:E18)</f>
        <v>0</v>
      </c>
      <c r="F18" s="170">
        <f>+AVERAGE('2.2.3.4.StockCapReal'!F18:F18)</f>
        <v>3147.3027519477964</v>
      </c>
      <c r="G18" s="170">
        <f>+AVERAGE('2.2.3.4.StockCapReal'!F18:G18)</f>
        <v>2707.9924391184754</v>
      </c>
      <c r="H18" s="170">
        <f>+AVERAGE('2.2.3.4.StockCapReal'!F18,'2.2.3.4.StockCapReal'!H18)</f>
        <v>2707.9924391184754</v>
      </c>
      <c r="I18" s="170">
        <f>+AVERAGE('2.2.3.4.StockCapReal'!F18,'2.2.3.4.StockCapReal'!I18)</f>
        <v>2707.9924391184754</v>
      </c>
      <c r="J18" s="170">
        <f>+AVERAGE('2.2.3.4.StockCapReal'!H18,'2.2.3.4.StockCapReal'!J18)</f>
        <v>1717.497789831154</v>
      </c>
      <c r="K18" s="170">
        <f>+AVERAGE('2.2.3.4.StockCapReal'!H18,'2.2.3.4.StockCapReal'!K18)</f>
        <v>1717.497789831154</v>
      </c>
      <c r="L18" s="170">
        <f>+AVERAGE('2.2.3.4.StockCapReal'!K18:L18)</f>
        <v>583.15672668657692</v>
      </c>
      <c r="M18" s="170">
        <f>+AVERAGE('2.2.3.4.StockCapReal'!L18:M18)</f>
        <v>0</v>
      </c>
      <c r="N18" s="184">
        <f>+AVERAGE('2.2.3.4.StockCapReal'!M18:N18)</f>
        <v>0</v>
      </c>
    </row>
    <row r="19" spans="2:14" x14ac:dyDescent="0.2">
      <c r="B19" s="169" t="s">
        <v>565</v>
      </c>
      <c r="C19" s="170">
        <f>+AVERAGE('2.2.3.4.StockCapReal'!C19:C19)</f>
        <v>0</v>
      </c>
      <c r="D19" s="170">
        <f>+AVERAGE('2.2.3.4.StockCapReal'!D19:D19)</f>
        <v>304.47440795004206</v>
      </c>
      <c r="E19" s="170">
        <f>+AVERAGE('2.2.3.4.StockCapReal'!D19:E19)</f>
        <v>268.73316519017402</v>
      </c>
      <c r="F19" s="170">
        <f>+AVERAGE('2.2.3.4.StockCapReal'!E19:F19)</f>
        <v>196.64540587339187</v>
      </c>
      <c r="G19" s="170">
        <f>+AVERAGE('2.2.3.4.StockCapReal'!F19:G19)</f>
        <v>123.48054530260394</v>
      </c>
      <c r="H19" s="170">
        <f>+AVERAGE('2.2.3.4.StockCapReal'!F19,'2.2.3.4.StockCapReal'!H19)</f>
        <v>123.48054530260394</v>
      </c>
      <c r="I19" s="170">
        <f>+AVERAGE('2.2.3.4.StockCapReal'!F19,'2.2.3.4.StockCapReal'!I19)</f>
        <v>123.48054530260394</v>
      </c>
      <c r="J19" s="170">
        <f>+AVERAGE('2.2.3.4.StockCapReal'!H19,'2.2.3.4.StockCapReal'!J19)</f>
        <v>43.331677514399402</v>
      </c>
      <c r="K19" s="170">
        <f>+AVERAGE('2.2.3.4.StockCapReal'!H19,'2.2.3.4.StockCapReal'!K19)</f>
        <v>43.331677514399402</v>
      </c>
      <c r="L19" s="170">
        <f>+AVERAGE('2.2.3.4.StockCapReal'!K19:L19)</f>
        <v>1.1232909881978368E-3</v>
      </c>
      <c r="M19" s="170">
        <f>+AVERAGE('2.2.3.4.StockCapReal'!L19:M19)</f>
        <v>1.0769139262116715E-3</v>
      </c>
      <c r="N19" s="184">
        <f>+AVERAGE('2.2.3.4.StockCapReal'!M19:N19)</f>
        <v>1.0660541695184269E-3</v>
      </c>
    </row>
    <row r="20" spans="2:14" x14ac:dyDescent="0.2">
      <c r="B20" s="169" t="s">
        <v>344</v>
      </c>
      <c r="C20" s="170">
        <f>+AVERAGE('2.2.3.4.StockCapReal'!C20:C20)</f>
        <v>201674.13987272503</v>
      </c>
      <c r="D20" s="170">
        <f>+AVERAGE('2.2.3.4.StockCapReal'!C20:D20)</f>
        <v>397916.5464821186</v>
      </c>
      <c r="E20" s="170">
        <f>+AVERAGE('2.2.3.4.StockCapReal'!D20:E20)</f>
        <v>687200.9811231452</v>
      </c>
      <c r="F20" s="170">
        <f>+AVERAGE('2.2.3.4.StockCapReal'!E20:F20)</f>
        <v>765505.45848610834</v>
      </c>
      <c r="G20" s="170">
        <f>+AVERAGE('2.2.3.4.StockCapReal'!F20:G20)</f>
        <v>723999.52450875845</v>
      </c>
      <c r="H20" s="170">
        <f>+AVERAGE('2.2.3.4.StockCapReal'!F20,'2.2.3.4.StockCapReal'!H20)</f>
        <v>723999.52450875845</v>
      </c>
      <c r="I20" s="170">
        <f>+AVERAGE('2.2.3.4.StockCapReal'!F20,'2.2.3.4.StockCapReal'!I20)</f>
        <v>723999.52450875845</v>
      </c>
      <c r="J20" s="170">
        <f>+AVERAGE('2.2.3.4.StockCapReal'!H20,'2.2.3.4.StockCapReal'!J20)</f>
        <v>618870.17423608503</v>
      </c>
      <c r="K20" s="170">
        <f>+AVERAGE('2.2.3.4.StockCapReal'!H20,'2.2.3.4.StockCapReal'!K20)</f>
        <v>618870.17423608503</v>
      </c>
      <c r="L20" s="170">
        <f>+AVERAGE('2.2.3.4.StockCapReal'!K20:L20)</f>
        <v>448412.29648413032</v>
      </c>
      <c r="M20" s="170">
        <f>+AVERAGE('2.2.3.4.StockCapReal'!L20:M20)</f>
        <v>275558.9342450829</v>
      </c>
      <c r="N20" s="184">
        <f>+AVERAGE('2.2.3.4.StockCapReal'!M20:N20)</f>
        <v>119447.90253743103</v>
      </c>
    </row>
    <row r="21" spans="2:14" x14ac:dyDescent="0.2">
      <c r="B21" s="169" t="s">
        <v>473</v>
      </c>
      <c r="C21" s="170">
        <f>+AVERAGE('2.2.3.4.StockCapReal'!C21:C21)</f>
        <v>29573.319889672697</v>
      </c>
      <c r="D21" s="170">
        <f>+AVERAGE('2.2.3.4.StockCapReal'!C21:D21)</f>
        <v>159261.22048165745</v>
      </c>
      <c r="E21" s="170">
        <f>+AVERAGE('2.2.3.4.StockCapReal'!D21:E21)</f>
        <v>328323.89413541969</v>
      </c>
      <c r="F21" s="170">
        <f>+AVERAGE('2.2.3.4.StockCapReal'!E21:F21)</f>
        <v>363675.36484513478</v>
      </c>
      <c r="G21" s="170">
        <f>+AVERAGE('2.2.3.4.StockCapReal'!F21:G21)</f>
        <v>363551.52875408635</v>
      </c>
      <c r="H21" s="170">
        <f>+AVERAGE('2.2.3.4.StockCapReal'!F21,'2.2.3.4.StockCapReal'!H21)</f>
        <v>363551.52875408635</v>
      </c>
      <c r="I21" s="170">
        <f>+AVERAGE('2.2.3.4.StockCapReal'!F21,'2.2.3.4.StockCapReal'!I21)</f>
        <v>363551.52875408635</v>
      </c>
      <c r="J21" s="170">
        <f>+AVERAGE('2.2.3.4.StockCapReal'!H21,'2.2.3.4.StockCapReal'!J21)</f>
        <v>361616.02649057115</v>
      </c>
      <c r="K21" s="170">
        <f>+AVERAGE('2.2.3.4.StockCapReal'!H21,'2.2.3.4.StockCapReal'!K21)</f>
        <v>361616.02649057115</v>
      </c>
      <c r="L21" s="170">
        <f>+AVERAGE('2.2.3.4.StockCapReal'!K21:L21)</f>
        <v>335959.30930866773</v>
      </c>
      <c r="M21" s="170">
        <f>+AVERAGE('2.2.3.4.StockCapReal'!L21:M21)</f>
        <v>301401.89598383184</v>
      </c>
      <c r="N21" s="184">
        <f>+AVERAGE('2.2.3.4.StockCapReal'!M21:N21)</f>
        <v>260391.47146754834</v>
      </c>
    </row>
    <row r="22" spans="2:14" x14ac:dyDescent="0.2">
      <c r="B22" s="169" t="s">
        <v>566</v>
      </c>
      <c r="C22" s="170">
        <f>+AVERAGE('2.2.3.4.StockCapReal'!C22:C22)</f>
        <v>0</v>
      </c>
      <c r="D22" s="170">
        <f>+AVERAGE('2.2.3.4.StockCapReal'!D22:D22)</f>
        <v>0</v>
      </c>
      <c r="E22" s="170">
        <f>+AVERAGE('2.2.3.4.StockCapReal'!E22:E22)</f>
        <v>0</v>
      </c>
      <c r="F22" s="170">
        <f>+AVERAGE('2.2.3.4.StockCapReal'!F22:F22)</f>
        <v>12484.123795125501</v>
      </c>
      <c r="G22" s="170">
        <f>+AVERAGE('2.2.3.4.StockCapReal'!F22:G22)</f>
        <v>12721.326124423354</v>
      </c>
      <c r="H22" s="170">
        <f>+AVERAGE('2.2.3.4.StockCapReal'!F22,'2.2.3.4.StockCapReal'!H22)</f>
        <v>12721.326124423354</v>
      </c>
      <c r="I22" s="170">
        <f>+AVERAGE('2.2.3.4.StockCapReal'!F22,'2.2.3.4.StockCapReal'!I22)</f>
        <v>12721.326124423354</v>
      </c>
      <c r="J22" s="170">
        <f>+AVERAGE('2.2.3.4.StockCapReal'!H22,'2.2.3.4.StockCapReal'!J22)</f>
        <v>12863.573491996009</v>
      </c>
      <c r="K22" s="170">
        <f>+AVERAGE('2.2.3.4.StockCapReal'!H22,'2.2.3.4.StockCapReal'!K22)</f>
        <v>12863.573491996009</v>
      </c>
      <c r="L22" s="170">
        <f>+AVERAGE('2.2.3.4.StockCapReal'!K22:L22)</f>
        <v>12168.706723124031</v>
      </c>
      <c r="M22" s="170">
        <f>+AVERAGE('2.2.3.4.StockCapReal'!L22:M22)</f>
        <v>11144.918812310993</v>
      </c>
      <c r="N22" s="184">
        <f>+AVERAGE('2.2.3.4.StockCapReal'!M22:N22)</f>
        <v>10514.554415205053</v>
      </c>
    </row>
    <row r="23" spans="2:14" x14ac:dyDescent="0.2">
      <c r="B23" s="169" t="s">
        <v>504</v>
      </c>
      <c r="C23" s="170">
        <f>+AVERAGE('2.2.3.4.StockCapReal'!C23:C23)</f>
        <v>0</v>
      </c>
      <c r="D23" s="170">
        <f>+AVERAGE('2.2.3.4.StockCapReal'!D23:D23)</f>
        <v>0</v>
      </c>
      <c r="E23" s="170">
        <f>+AVERAGE('2.2.3.4.StockCapReal'!E23:E23)</f>
        <v>9431.6838122206045</v>
      </c>
      <c r="F23" s="170">
        <f>+AVERAGE('2.2.3.4.StockCapReal'!E23:F23)</f>
        <v>9406.5243854908549</v>
      </c>
      <c r="G23" s="170">
        <f>+AVERAGE('2.2.3.4.StockCapReal'!F23:G23)</f>
        <v>9572.1108390049994</v>
      </c>
      <c r="H23" s="170">
        <f>+AVERAGE('2.2.3.4.StockCapReal'!F23,'2.2.3.4.StockCapReal'!H23)</f>
        <v>9572.1108390049994</v>
      </c>
      <c r="I23" s="170">
        <f>+AVERAGE('2.2.3.4.StockCapReal'!F23,'2.2.3.4.StockCapReal'!I23)</f>
        <v>9572.1108390049994</v>
      </c>
      <c r="J23" s="170">
        <f>+AVERAGE('2.2.3.4.StockCapReal'!H23,'2.2.3.4.StockCapReal'!J23)</f>
        <v>9704.7029517724404</v>
      </c>
      <c r="K23" s="170">
        <f>+AVERAGE('2.2.3.4.StockCapReal'!H23,'2.2.3.4.StockCapReal'!K23)</f>
        <v>9704.7029517724404</v>
      </c>
      <c r="L23" s="170">
        <f>+AVERAGE('2.2.3.4.StockCapReal'!K23:L23)</f>
        <v>9206.5518090301011</v>
      </c>
      <c r="M23" s="170">
        <f>+AVERAGE('2.2.3.4.StockCapReal'!L23:M23)</f>
        <v>8458.7788131195539</v>
      </c>
      <c r="N23" s="184">
        <f>+AVERAGE('2.2.3.4.StockCapReal'!M23:N23)</f>
        <v>8008.2153911108744</v>
      </c>
    </row>
    <row r="24" spans="2:14" x14ac:dyDescent="0.2">
      <c r="B24" s="169" t="s">
        <v>474</v>
      </c>
      <c r="C24" s="170">
        <f>+AVERAGE('2.2.3.4.StockCapReal'!C24:C24)</f>
        <v>0</v>
      </c>
      <c r="D24" s="170">
        <f>+AVERAGE('2.2.3.4.StockCapReal'!D24:D24)</f>
        <v>7653.7417729498566</v>
      </c>
      <c r="E24" s="170">
        <f>+AVERAGE('2.2.3.4.StockCapReal'!D24:E24)</f>
        <v>7598.2395307220222</v>
      </c>
      <c r="F24" s="170">
        <f>+AVERAGE('2.2.3.4.StockCapReal'!E24:F24)</f>
        <v>7526.0347467202937</v>
      </c>
      <c r="G24" s="170">
        <f>+AVERAGE('2.2.3.4.StockCapReal'!F24:G24)</f>
        <v>7665.8496031293598</v>
      </c>
      <c r="H24" s="170">
        <f>+AVERAGE('2.2.3.4.StockCapReal'!F24,'2.2.3.4.StockCapReal'!H24)</f>
        <v>7665.8496031293598</v>
      </c>
      <c r="I24" s="170">
        <f>+AVERAGE('2.2.3.4.StockCapReal'!F24,'2.2.3.4.StockCapReal'!I24)</f>
        <v>7665.8496031293598</v>
      </c>
      <c r="J24" s="170">
        <f>+AVERAGE('2.2.3.4.StockCapReal'!H24,'2.2.3.4.StockCapReal'!J24)</f>
        <v>7779.8683386613793</v>
      </c>
      <c r="K24" s="170">
        <f>+AVERAGE('2.2.3.4.StockCapReal'!H24,'2.2.3.4.StockCapReal'!K24)</f>
        <v>7779.8683386613793</v>
      </c>
      <c r="L24" s="170">
        <f>+AVERAGE('2.2.3.4.StockCapReal'!K24:L24)</f>
        <v>7388.4911581753513</v>
      </c>
      <c r="M24" s="170">
        <f>+AVERAGE('2.2.3.4.StockCapReal'!L24:M24)</f>
        <v>6796.5520580930606</v>
      </c>
      <c r="N24" s="184">
        <f>+AVERAGE('2.2.3.4.StockCapReal'!M24:N24)</f>
        <v>6442.995486694299</v>
      </c>
    </row>
    <row r="25" spans="2:14" x14ac:dyDescent="0.2">
      <c r="B25" s="169" t="s">
        <v>286</v>
      </c>
      <c r="C25" s="170">
        <f>+AVERAGE('2.2.3.4.StockCapReal'!C25:C25)</f>
        <v>0</v>
      </c>
      <c r="D25" s="170">
        <f>+AVERAGE('2.2.3.4.StockCapReal'!D25:D25)</f>
        <v>65244.3612105711</v>
      </c>
      <c r="E25" s="170">
        <f>+AVERAGE('2.2.3.4.StockCapReal'!D25:E25)</f>
        <v>54811.451774083536</v>
      </c>
      <c r="F25" s="170">
        <f>+AVERAGE('2.2.3.4.StockCapReal'!E25:F25)</f>
        <v>33638.942288474173</v>
      </c>
      <c r="G25" s="170">
        <f>+AVERAGE('2.2.3.4.StockCapReal'!F25:G25)</f>
        <v>11449.671119676186</v>
      </c>
      <c r="H25" s="170">
        <f>+AVERAGE('2.2.3.4.StockCapReal'!F25,'2.2.3.4.StockCapReal'!H25)</f>
        <v>11449.671119676186</v>
      </c>
      <c r="I25" s="170">
        <f>+AVERAGE('2.2.3.4.StockCapReal'!F25,'2.2.3.4.StockCapReal'!I25)</f>
        <v>11449.671119676186</v>
      </c>
      <c r="J25" s="170">
        <f>+AVERAGE('2.2.3.4.StockCapReal'!J25,'2.2.3.4.StockCapReal'!J25)</f>
        <v>6668.4350369809199</v>
      </c>
      <c r="K25" s="170">
        <f>+AVERAGE('2.2.3.4.StockCapReal'!K25,'2.2.3.4.StockCapReal'!K25)</f>
        <v>6668.4350369809199</v>
      </c>
      <c r="L25" s="170">
        <f>+AVERAGE('2.2.3.4.StockCapReal'!K25:L25)</f>
        <v>5439.7019527537395</v>
      </c>
      <c r="M25" s="170">
        <f>+AVERAGE('2.2.3.4.StockCapReal'!L25:M25)</f>
        <v>3127.5395804633235</v>
      </c>
      <c r="N25" s="184">
        <f>+AVERAGE('2.2.3.4.StockCapReal'!M25:N25)</f>
        <v>1022.055146200044</v>
      </c>
    </row>
    <row r="26" spans="2:14" x14ac:dyDescent="0.2">
      <c r="B26" s="169" t="s">
        <v>475</v>
      </c>
      <c r="C26" s="170">
        <f>+AVERAGE('2.2.3.4.StockCapReal'!C26:C26)</f>
        <v>0</v>
      </c>
      <c r="D26" s="170">
        <f>+AVERAGE('2.2.3.4.StockCapReal'!D26:D26)</f>
        <v>12246.251017897401</v>
      </c>
      <c r="E26" s="170">
        <f>+AVERAGE('2.2.3.4.StockCapReal'!D26:E26)</f>
        <v>11477.980081509495</v>
      </c>
      <c r="F26" s="170">
        <f>+AVERAGE('2.2.3.4.StockCapReal'!E26:F26)</f>
        <v>9960.0323995016042</v>
      </c>
      <c r="G26" s="170">
        <f>+AVERAGE('2.2.3.4.StockCapReal'!F26:G26)</f>
        <v>8588.6590924394932</v>
      </c>
      <c r="H26" s="170">
        <f>+AVERAGE('2.2.3.4.StockCapReal'!F26,'2.2.3.4.StockCapReal'!H26)</f>
        <v>8588.6590924394932</v>
      </c>
      <c r="I26" s="170">
        <f>+AVERAGE('2.2.3.4.StockCapReal'!F26,'2.2.3.4.StockCapReal'!I26)</f>
        <v>8588.6590924394932</v>
      </c>
      <c r="J26" s="170">
        <f>+AVERAGE('2.2.3.4.StockCapReal'!H26,'2.2.3.4.StockCapReal'!J26)</f>
        <v>7055.3006297282545</v>
      </c>
      <c r="K26" s="170">
        <f>+AVERAGE('2.2.3.4.StockCapReal'!H26,'2.2.3.4.StockCapReal'!K26)</f>
        <v>7055.3006297282545</v>
      </c>
      <c r="L26" s="170">
        <f>+AVERAGE('2.2.3.4.StockCapReal'!K26:L26)</f>
        <v>5011.6051821572728</v>
      </c>
      <c r="M26" s="170">
        <f>+AVERAGE('2.2.3.4.StockCapReal'!L26:M26)</f>
        <v>2881.4066845918524</v>
      </c>
      <c r="N26" s="184">
        <f>+AVERAGE('2.2.3.4.StockCapReal'!M26:N26)</f>
        <v>941.62086666415109</v>
      </c>
    </row>
    <row r="27" spans="2:14" x14ac:dyDescent="0.2">
      <c r="B27" s="169" t="s">
        <v>476</v>
      </c>
      <c r="C27" s="170">
        <f>+AVERAGE('2.2.3.4.StockCapReal'!C27:C27)</f>
        <v>0</v>
      </c>
      <c r="D27" s="170">
        <f>+AVERAGE('2.2.3.4.StockCapReal'!D27:D27)</f>
        <v>4821.3051117645982</v>
      </c>
      <c r="E27" s="170">
        <f>+AVERAGE('2.2.3.4.StockCapReal'!D27:E27)</f>
        <v>4518.839599060846</v>
      </c>
      <c r="F27" s="170">
        <f>+AVERAGE('2.2.3.4.StockCapReal'!E27:F27)</f>
        <v>3921.2290398815358</v>
      </c>
      <c r="G27" s="170">
        <f>+AVERAGE('2.2.3.4.StockCapReal'!F27:G27)</f>
        <v>3381.3242865155307</v>
      </c>
      <c r="H27" s="170">
        <f>+AVERAGE('2.2.3.4.StockCapReal'!F27,'2.2.3.4.StockCapReal'!H27)</f>
        <v>3381.3242865155307</v>
      </c>
      <c r="I27" s="170">
        <f>+AVERAGE('2.2.3.4.StockCapReal'!F27,'2.2.3.4.StockCapReal'!I27)</f>
        <v>3381.3242865155307</v>
      </c>
      <c r="J27" s="170">
        <f>+AVERAGE('2.2.3.4.StockCapReal'!H27,'2.2.3.4.StockCapReal'!J27)</f>
        <v>2777.6465582350197</v>
      </c>
      <c r="K27" s="170">
        <f>+AVERAGE('2.2.3.4.StockCapReal'!H27,'2.2.3.4.StockCapReal'!K27)</f>
        <v>2777.6465582350197</v>
      </c>
      <c r="L27" s="170">
        <f>+AVERAGE('2.2.3.4.StockCapReal'!K27:L27)</f>
        <v>1973.0509890388762</v>
      </c>
      <c r="M27" s="170">
        <f>+AVERAGE('2.2.3.4.StockCapReal'!L27:M27)</f>
        <v>1134.3994792522692</v>
      </c>
      <c r="N27" s="184">
        <f>+AVERAGE('2.2.3.4.StockCapReal'!M27:N27)</f>
        <v>370.71275863587061</v>
      </c>
    </row>
    <row r="28" spans="2:14" x14ac:dyDescent="0.2">
      <c r="B28" s="169" t="s">
        <v>345</v>
      </c>
      <c r="C28" s="170">
        <f>+AVERAGE('2.2.3.4.StockCapReal'!C28:C28)</f>
        <v>0</v>
      </c>
      <c r="D28" s="170">
        <f>+AVERAGE('2.2.3.4.StockCapReal'!D28:D28)</f>
        <v>3355.0956910134269</v>
      </c>
      <c r="E28" s="170">
        <f>+AVERAGE('2.2.3.4.StockCapReal'!D28:E28)</f>
        <v>3144.6131111251966</v>
      </c>
      <c r="F28" s="170">
        <f>+AVERAGE('2.2.3.4.StockCapReal'!E28:F28)</f>
        <v>2728.7421870648059</v>
      </c>
      <c r="G28" s="170">
        <f>+AVERAGE('2.2.3.4.StockCapReal'!F28:G28)</f>
        <v>2353.0281284054972</v>
      </c>
      <c r="H28" s="170">
        <f>+AVERAGE('2.2.3.4.StockCapReal'!F28,'2.2.3.4.StockCapReal'!H28)</f>
        <v>2353.0281284054972</v>
      </c>
      <c r="I28" s="170">
        <f>+AVERAGE('2.2.3.4.StockCapReal'!F28,'2.2.3.4.StockCapReal'!I28)</f>
        <v>2353.0281284054972</v>
      </c>
      <c r="J28" s="170">
        <f>+AVERAGE('2.2.3.4.StockCapReal'!H28,'2.2.3.4.StockCapReal'!J28)</f>
        <v>1932.9351249628207</v>
      </c>
      <c r="K28" s="170">
        <f>+AVERAGE('2.2.3.4.StockCapReal'!H28,'2.2.3.4.StockCapReal'!K28)</f>
        <v>1932.9351249628207</v>
      </c>
      <c r="L28" s="170">
        <f>+AVERAGE('2.2.3.4.StockCapReal'!K28:L28)</f>
        <v>1373.0255020204013</v>
      </c>
      <c r="M28" s="170">
        <f>+AVERAGE('2.2.3.4.StockCapReal'!L28:M28)</f>
        <v>789.41670699080896</v>
      </c>
      <c r="N28" s="184">
        <f>+AVERAGE('2.2.3.4.StockCapReal'!M28:N28)</f>
        <v>257.9751229740545</v>
      </c>
    </row>
    <row r="29" spans="2:14" x14ac:dyDescent="0.2">
      <c r="B29" s="169" t="s">
        <v>346</v>
      </c>
      <c r="C29" s="170">
        <f>+AVERAGE('2.2.3.4.StockCapReal'!C29:C29)</f>
        <v>0</v>
      </c>
      <c r="D29" s="170">
        <f>+AVERAGE('2.2.3.4.StockCapReal'!D29:D29)</f>
        <v>28113.830985496792</v>
      </c>
      <c r="E29" s="170">
        <f>+AVERAGE('2.2.3.4.StockCapReal'!D29:E29)</f>
        <v>26350.10433763429</v>
      </c>
      <c r="F29" s="170">
        <f>+AVERAGE('2.2.3.4.StockCapReal'!E29:F29)</f>
        <v>22865.337896506455</v>
      </c>
      <c r="G29" s="170">
        <f>+AVERAGE('2.2.3.4.StockCapReal'!F29:G29)</f>
        <v>19717.063594728701</v>
      </c>
      <c r="H29" s="170">
        <f>+AVERAGE('2.2.3.4.StockCapReal'!F29,'2.2.3.4.StockCapReal'!H29)</f>
        <v>19717.063594728701</v>
      </c>
      <c r="I29" s="170">
        <f>+AVERAGE('2.2.3.4.StockCapReal'!F29,'2.2.3.4.StockCapReal'!I29)</f>
        <v>19717.063594728701</v>
      </c>
      <c r="J29" s="170">
        <f>+AVERAGE('2.2.3.4.StockCapReal'!H29,'2.2.3.4.StockCapReal'!J29)</f>
        <v>16196.918482739446</v>
      </c>
      <c r="K29" s="170">
        <f>+AVERAGE('2.2.3.4.StockCapReal'!H29,'2.2.3.4.StockCapReal'!K29)</f>
        <v>16196.918482739446</v>
      </c>
      <c r="L29" s="170">
        <f>+AVERAGE('2.2.3.4.StockCapReal'!K29:L29)</f>
        <v>11505.188065416623</v>
      </c>
      <c r="M29" s="170">
        <f>+AVERAGE('2.2.3.4.StockCapReal'!L29:M29)</f>
        <v>6614.8718013951275</v>
      </c>
      <c r="N29" s="184">
        <f>+AVERAGE('2.2.3.4.StockCapReal'!M29:N29)</f>
        <v>2161.68767560981</v>
      </c>
    </row>
    <row r="30" spans="2:14" x14ac:dyDescent="0.2">
      <c r="B30" s="169" t="s">
        <v>477</v>
      </c>
      <c r="C30" s="170">
        <f>+AVERAGE('2.2.3.4.StockCapReal'!C30:C30)</f>
        <v>0</v>
      </c>
      <c r="D30" s="170">
        <f>+AVERAGE('2.2.3.4.StockCapReal'!D30:D30)</f>
        <v>0</v>
      </c>
      <c r="E30" s="170">
        <f>+AVERAGE('2.2.3.4.StockCapReal'!E30:E30)</f>
        <v>1373.4785089075315</v>
      </c>
      <c r="F30" s="170">
        <f>+AVERAGE('2.2.3.4.StockCapReal'!E30:F30)</f>
        <v>1294.2095596414042</v>
      </c>
      <c r="G30" s="170">
        <f>+AVERAGE('2.2.3.4.StockCapReal'!F30:G30)</f>
        <v>1154.8266974101939</v>
      </c>
      <c r="H30" s="170">
        <f>+AVERAGE('2.2.3.4.StockCapReal'!F30,'2.2.3.4.StockCapReal'!H30)</f>
        <v>1154.8266974101939</v>
      </c>
      <c r="I30" s="170">
        <f>+AVERAGE('2.2.3.4.StockCapReal'!F30,'2.2.3.4.StockCapReal'!I30)</f>
        <v>1154.8266974101939</v>
      </c>
      <c r="J30" s="170">
        <f>+AVERAGE('2.2.3.4.StockCapReal'!H30,'2.2.3.4.StockCapReal'!J30)</f>
        <v>997.58367908052446</v>
      </c>
      <c r="K30" s="170">
        <f>+AVERAGE('2.2.3.4.StockCapReal'!H30,'2.2.3.4.StockCapReal'!K30)</f>
        <v>997.58367908052446</v>
      </c>
      <c r="L30" s="170">
        <f>+AVERAGE('2.2.3.4.StockCapReal'!K30:L30)</f>
        <v>770.07440435733065</v>
      </c>
      <c r="M30" s="170">
        <f>+AVERAGE('2.2.3.4.StockCapReal'!L30:M30)</f>
        <v>526.86290738454113</v>
      </c>
      <c r="N30" s="184">
        <f>+AVERAGE('2.2.3.4.StockCapReal'!M30:N30)</f>
        <v>311.51257876087931</v>
      </c>
    </row>
    <row r="31" spans="2:14" x14ac:dyDescent="0.2">
      <c r="B31" s="169" t="s">
        <v>347</v>
      </c>
      <c r="C31" s="170">
        <f>+AVERAGE('2.2.3.4.StockCapReal'!C31:C31)</f>
        <v>0</v>
      </c>
      <c r="D31" s="170">
        <f>+AVERAGE('2.2.3.4.StockCapReal'!D31:D31)</f>
        <v>0</v>
      </c>
      <c r="E31" s="170">
        <f>+AVERAGE('2.2.3.4.StockCapReal'!E31:E31)</f>
        <v>8301.162236909764</v>
      </c>
      <c r="F31" s="170">
        <f>+AVERAGE('2.2.3.4.StockCapReal'!E31:F31)</f>
        <v>7822.0688954850866</v>
      </c>
      <c r="G31" s="170">
        <f>+AVERAGE('2.2.3.4.StockCapReal'!F31:G31)</f>
        <v>6979.6532734551274</v>
      </c>
      <c r="H31" s="170">
        <f>+AVERAGE('2.2.3.4.StockCapReal'!F31,'2.2.3.4.StockCapReal'!H31)</f>
        <v>6979.6532734551274</v>
      </c>
      <c r="I31" s="170">
        <f>+AVERAGE('2.2.3.4.StockCapReal'!F31,'2.2.3.4.StockCapReal'!I31)</f>
        <v>6979.6532734551274</v>
      </c>
      <c r="J31" s="170">
        <f>+AVERAGE('2.2.3.4.StockCapReal'!H31,'2.2.3.4.StockCapReal'!J31)</f>
        <v>6029.2927127979392</v>
      </c>
      <c r="K31" s="170">
        <f>+AVERAGE('2.2.3.4.StockCapReal'!H31,'2.2.3.4.StockCapReal'!K31)</f>
        <v>6029.2927127979392</v>
      </c>
      <c r="L31" s="170">
        <f>+AVERAGE('2.2.3.4.StockCapReal'!K31:L31)</f>
        <v>4654.2501565215425</v>
      </c>
      <c r="M31" s="170">
        <f>+AVERAGE('2.2.3.4.StockCapReal'!L31:M31)</f>
        <v>3184.3049909006531</v>
      </c>
      <c r="N31" s="184">
        <f>+AVERAGE('2.2.3.4.StockCapReal'!M31:N31)</f>
        <v>1882.7498489139346</v>
      </c>
    </row>
    <row r="32" spans="2:14" x14ac:dyDescent="0.2">
      <c r="B32" s="169" t="s">
        <v>347</v>
      </c>
      <c r="C32" s="170">
        <f>+AVERAGE('2.2.3.4.StockCapReal'!C32:C32)</f>
        <v>0</v>
      </c>
      <c r="D32" s="170">
        <f>+AVERAGE('2.2.3.4.StockCapReal'!D32:D32)</f>
        <v>0</v>
      </c>
      <c r="E32" s="170">
        <f>+AVERAGE('2.2.3.4.StockCapReal'!E32:E32)</f>
        <v>7638.5335148482191</v>
      </c>
      <c r="F32" s="170">
        <f>+AVERAGE('2.2.3.4.StockCapReal'!E32:F32)</f>
        <v>7197.6831326039901</v>
      </c>
      <c r="G32" s="170">
        <f>+AVERAGE('2.2.3.4.StockCapReal'!F32:G32)</f>
        <v>6422.512165134377</v>
      </c>
      <c r="H32" s="170">
        <f>+AVERAGE('2.2.3.4.StockCapReal'!F32,'2.2.3.4.StockCapReal'!H32)</f>
        <v>6422.512165134377</v>
      </c>
      <c r="I32" s="170">
        <f>+AVERAGE('2.2.3.4.StockCapReal'!F32,'2.2.3.4.StockCapReal'!I32)</f>
        <v>6422.512165134377</v>
      </c>
      <c r="J32" s="170">
        <f>+AVERAGE('2.2.3.4.StockCapReal'!H32,'2.2.3.4.StockCapReal'!J32)</f>
        <v>5548.0128135264404</v>
      </c>
      <c r="K32" s="170">
        <f>+AVERAGE('2.2.3.4.StockCapReal'!H32,'2.2.3.4.StockCapReal'!K32)</f>
        <v>5548.0128135264404</v>
      </c>
      <c r="L32" s="170">
        <f>+AVERAGE('2.2.3.4.StockCapReal'!K32:L32)</f>
        <v>4282.7311155301559</v>
      </c>
      <c r="M32" s="170">
        <f>+AVERAGE('2.2.3.4.StockCapReal'!L32:M32)</f>
        <v>2930.1222768955113</v>
      </c>
      <c r="N32" s="184">
        <f>+AVERAGE('2.2.3.4.StockCapReal'!M32:N32)</f>
        <v>1732.4619626225021</v>
      </c>
    </row>
    <row r="33" spans="2:14" x14ac:dyDescent="0.2">
      <c r="B33" s="169" t="s">
        <v>505</v>
      </c>
      <c r="C33" s="170">
        <f>+AVERAGE('2.2.3.4.StockCapReal'!C33:C33)</f>
        <v>0</v>
      </c>
      <c r="D33" s="170">
        <f>+AVERAGE('2.2.3.4.StockCapReal'!D33:D33)</f>
        <v>0</v>
      </c>
      <c r="E33" s="170">
        <f>+AVERAGE('2.2.3.4.StockCapReal'!E33:E33)</f>
        <v>0</v>
      </c>
      <c r="F33" s="170">
        <f>+AVERAGE('2.2.3.4.StockCapReal'!F33:F33)</f>
        <v>12409.865843507303</v>
      </c>
      <c r="G33" s="170">
        <f>+AVERAGE('2.2.3.4.StockCapReal'!F33:G33)</f>
        <v>11955.579641676573</v>
      </c>
      <c r="H33" s="170">
        <f>+AVERAGE('2.2.3.4.StockCapReal'!F33,'2.2.3.4.StockCapReal'!H33)</f>
        <v>11955.579641676573</v>
      </c>
      <c r="I33" s="170">
        <f>+AVERAGE('2.2.3.4.StockCapReal'!F33,'2.2.3.4.StockCapReal'!I33)</f>
        <v>11955.579641676573</v>
      </c>
      <c r="J33" s="170">
        <f>+AVERAGE('2.2.3.4.StockCapReal'!H33,'2.2.3.4.StockCapReal'!J33)</f>
        <v>10677.924805969673</v>
      </c>
      <c r="K33" s="170">
        <f>+AVERAGE('2.2.3.4.StockCapReal'!H33,'2.2.3.4.StockCapReal'!K33)</f>
        <v>10677.924805969673</v>
      </c>
      <c r="L33" s="170">
        <f>+AVERAGE('2.2.3.4.StockCapReal'!K33:L33)</f>
        <v>8661.038318278348</v>
      </c>
      <c r="M33" s="170">
        <f>+AVERAGE('2.2.3.4.StockCapReal'!L33:M33)</f>
        <v>6452.4520434332208</v>
      </c>
      <c r="N33" s="184">
        <f>+AVERAGE('2.2.3.4.StockCapReal'!M33:N33)</f>
        <v>4548.4689141675453</v>
      </c>
    </row>
    <row r="34" spans="2:14" x14ac:dyDescent="0.2">
      <c r="B34" s="169" t="s">
        <v>506</v>
      </c>
      <c r="C34" s="170">
        <f>+AVERAGE('2.2.3.4.StockCapReal'!C34:C34)</f>
        <v>0</v>
      </c>
      <c r="D34" s="170">
        <f>+AVERAGE('2.2.3.4.StockCapReal'!D34:D34)</f>
        <v>0</v>
      </c>
      <c r="E34" s="170">
        <f>+AVERAGE('2.2.3.4.StockCapReal'!E34:E34)</f>
        <v>0</v>
      </c>
      <c r="F34" s="170">
        <f>+AVERAGE('2.2.3.4.StockCapReal'!F34:F34)</f>
        <v>82284.43199095974</v>
      </c>
      <c r="G34" s="170">
        <f>+AVERAGE('2.2.3.4.StockCapReal'!F34:G34)</f>
        <v>79272.257439650682</v>
      </c>
      <c r="H34" s="170">
        <f>+AVERAGE('2.2.3.4.StockCapReal'!F34,'2.2.3.4.StockCapReal'!H34)</f>
        <v>79272.257439650682</v>
      </c>
      <c r="I34" s="170">
        <f>+AVERAGE('2.2.3.4.StockCapReal'!F34,'2.2.3.4.StockCapReal'!I34)</f>
        <v>79272.257439650682</v>
      </c>
      <c r="J34" s="170">
        <f>+AVERAGE('2.2.3.4.StockCapReal'!H34,'2.2.3.4.StockCapReal'!J34)</f>
        <v>70800.682987325024</v>
      </c>
      <c r="K34" s="170">
        <f>+AVERAGE('2.2.3.4.StockCapReal'!H34,'2.2.3.4.StockCapReal'!K34)</f>
        <v>70800.682987325024</v>
      </c>
      <c r="L34" s="170">
        <f>+AVERAGE('2.2.3.4.StockCapReal'!K34:L34)</f>
        <v>57427.584428266076</v>
      </c>
      <c r="M34" s="170">
        <f>+AVERAGE('2.2.3.4.StockCapReal'!L34:M34)</f>
        <v>42783.407817465632</v>
      </c>
      <c r="N34" s="184">
        <f>+AVERAGE('2.2.3.4.StockCapReal'!M34:N34)</f>
        <v>30158.922405001395</v>
      </c>
    </row>
    <row r="35" spans="2:14" x14ac:dyDescent="0.2">
      <c r="B35" s="169" t="s">
        <v>507</v>
      </c>
      <c r="C35" s="170">
        <f>+AVERAGE('2.2.3.4.StockCapReal'!C35:C35)</f>
        <v>0</v>
      </c>
      <c r="D35" s="170">
        <f>+AVERAGE('2.2.3.4.StockCapReal'!D35:D35)</f>
        <v>0</v>
      </c>
      <c r="E35" s="170">
        <f>+AVERAGE('2.2.3.4.StockCapReal'!E35:E35)</f>
        <v>0</v>
      </c>
      <c r="F35" s="170">
        <f>+AVERAGE('2.2.3.4.StockCapReal'!F35:F35)</f>
        <v>16767.163444363032</v>
      </c>
      <c r="G35" s="170">
        <f>+AVERAGE('2.2.3.4.StockCapReal'!F35:G35)</f>
        <v>16153.370266203903</v>
      </c>
      <c r="H35" s="170">
        <f>+AVERAGE('2.2.3.4.StockCapReal'!F35,'2.2.3.4.StockCapReal'!H35)</f>
        <v>16153.370266203903</v>
      </c>
      <c r="I35" s="170">
        <f>+AVERAGE('2.2.3.4.StockCapReal'!F35,'2.2.3.4.StockCapReal'!I35)</f>
        <v>16153.370266203903</v>
      </c>
      <c r="J35" s="170">
        <f>+AVERAGE('2.2.3.4.StockCapReal'!H35,'2.2.3.4.StockCapReal'!J35)</f>
        <v>14427.110875012622</v>
      </c>
      <c r="K35" s="170">
        <f>+AVERAGE('2.2.3.4.StockCapReal'!H35,'2.2.3.4.StockCapReal'!K35)</f>
        <v>14427.110875012622</v>
      </c>
      <c r="L35" s="170">
        <f>+AVERAGE('2.2.3.4.StockCapReal'!K35:L35)</f>
        <v>11702.064060301036</v>
      </c>
      <c r="M35" s="170">
        <f>+AVERAGE('2.2.3.4.StockCapReal'!L35:M35)</f>
        <v>8718.0086709609714</v>
      </c>
      <c r="N35" s="184">
        <f>+AVERAGE('2.2.3.4.StockCapReal'!M35:N35)</f>
        <v>6145.5073461050033</v>
      </c>
    </row>
    <row r="36" spans="2:14" x14ac:dyDescent="0.2">
      <c r="B36" s="169" t="s">
        <v>508</v>
      </c>
      <c r="C36" s="170">
        <f>+AVERAGE('2.2.3.4.StockCapReal'!C36:C36)</f>
        <v>0</v>
      </c>
      <c r="D36" s="170">
        <f>+AVERAGE('2.2.3.4.StockCapReal'!D36:D36)</f>
        <v>0</v>
      </c>
      <c r="E36" s="170">
        <f>+AVERAGE('2.2.3.4.StockCapReal'!E36:E36)</f>
        <v>0</v>
      </c>
      <c r="F36" s="170">
        <f>+AVERAGE('2.2.3.4.StockCapReal'!F36:F36)</f>
        <v>0</v>
      </c>
      <c r="G36" s="170">
        <f>+AVERAGE('2.2.3.4.StockCapReal'!G36:G36)</f>
        <v>37888.321045145094</v>
      </c>
      <c r="H36" s="170">
        <f>+AVERAGE('2.2.3.4.StockCapReal'!H36:H36)</f>
        <v>37888.321045145094</v>
      </c>
      <c r="I36" s="170">
        <f>+AVERAGE('2.2.3.4.StockCapReal'!I36:I36)</f>
        <v>37888.321045145094</v>
      </c>
      <c r="J36" s="170">
        <f>+AVERAGE('2.2.3.4.StockCapReal'!H36,'2.2.3.4.StockCapReal'!J36)</f>
        <v>35639.69038810637</v>
      </c>
      <c r="K36" s="170">
        <f>+AVERAGE('2.2.3.4.StockCapReal'!H36,'2.2.3.4.StockCapReal'!K36)</f>
        <v>35639.69038810637</v>
      </c>
      <c r="L36" s="170">
        <f>+AVERAGE('2.2.3.4.StockCapReal'!K36:L36)</f>
        <v>29874.101021553521</v>
      </c>
      <c r="M36" s="170">
        <f>+AVERAGE('2.2.3.4.StockCapReal'!L36:M36)</f>
        <v>23414.107453802</v>
      </c>
      <c r="N36" s="184">
        <f>+AVERAGE('2.2.3.4.StockCapReal'!M36:N36)</f>
        <v>17985.529736438511</v>
      </c>
    </row>
    <row r="37" spans="2:14" x14ac:dyDescent="0.2">
      <c r="B37" s="169" t="s">
        <v>509</v>
      </c>
      <c r="C37" s="170">
        <f>+AVERAGE('2.2.3.4.StockCapReal'!C37:C37)</f>
        <v>0</v>
      </c>
      <c r="D37" s="170">
        <f>+AVERAGE('2.2.3.4.StockCapReal'!D37:D37)</f>
        <v>0</v>
      </c>
      <c r="E37" s="170">
        <f>+AVERAGE('2.2.3.4.StockCapReal'!E37:E37)</f>
        <v>0</v>
      </c>
      <c r="F37" s="170">
        <f>+AVERAGE('2.2.3.4.StockCapReal'!F37:F37)</f>
        <v>0</v>
      </c>
      <c r="G37" s="170">
        <f>+AVERAGE('2.2.3.4.StockCapReal'!G37:G37)</f>
        <v>0</v>
      </c>
      <c r="H37" s="170">
        <f>+AVERAGE('2.2.3.4.StockCapReal'!H37:H37)</f>
        <v>0</v>
      </c>
      <c r="I37" s="170">
        <f>+AVERAGE('2.2.3.4.StockCapReal'!I37:I37)</f>
        <v>0</v>
      </c>
      <c r="J37" s="170">
        <f>+AVERAGE('2.2.3.4.StockCapReal'!J37:J37)</f>
        <v>58698.132599796278</v>
      </c>
      <c r="K37" s="170">
        <f>+AVERAGE('2.2.3.4.StockCapReal'!K37:K37)</f>
        <v>58698.132599796278</v>
      </c>
      <c r="L37" s="170">
        <f>+AVERAGE('2.2.3.4.StockCapReal'!K37:L37)</f>
        <v>53177.575096818386</v>
      </c>
      <c r="M37" s="170">
        <f>+AVERAGE('2.2.3.4.StockCapReal'!L37:M37)</f>
        <v>43106.772147184151</v>
      </c>
      <c r="N37" s="184">
        <f>+AVERAGE('2.2.3.4.StockCapReal'!M37:N37)</f>
        <v>34848.218599146181</v>
      </c>
    </row>
    <row r="38" spans="2:14" x14ac:dyDescent="0.2">
      <c r="B38" s="169" t="s">
        <v>510</v>
      </c>
      <c r="C38" s="170">
        <f>+AVERAGE('2.2.3.4.StockCapReal'!C38:C38)</f>
        <v>0</v>
      </c>
      <c r="D38" s="170">
        <f>+AVERAGE('2.2.3.4.StockCapReal'!D38:D38)</f>
        <v>109672.19151208285</v>
      </c>
      <c r="E38" s="170">
        <f>+AVERAGE('2.2.3.4.StockCapReal'!D38:E38)</f>
        <v>107054.62212029562</v>
      </c>
      <c r="F38" s="170">
        <f>+AVERAGE('2.2.3.4.StockCapReal'!E38:F38)</f>
        <v>102258.82565250125</v>
      </c>
      <c r="G38" s="170">
        <f>+AVERAGE('2.2.3.4.StockCapReal'!F38:G38)</f>
        <v>99984.397889077823</v>
      </c>
      <c r="H38" s="170">
        <f>+AVERAGE('2.2.3.4.StockCapReal'!F38,'2.2.3.4.StockCapReal'!H38)</f>
        <v>99984.397889077823</v>
      </c>
      <c r="I38" s="170">
        <f>+AVERAGE('2.2.3.4.StockCapReal'!F38,'2.2.3.4.StockCapReal'!I38)</f>
        <v>99984.397889077823</v>
      </c>
      <c r="J38" s="170">
        <f>+AVERAGE('2.2.3.4.StockCapReal'!H38,'2.2.3.4.StockCapReal'!J38)</f>
        <v>97016.59705248024</v>
      </c>
      <c r="K38" s="170">
        <f>+AVERAGE('2.2.3.4.StockCapReal'!H38,'2.2.3.4.StockCapReal'!K38)</f>
        <v>97016.59705248024</v>
      </c>
      <c r="L38" s="170">
        <f>+AVERAGE('2.2.3.4.StockCapReal'!K38:L38)</f>
        <v>87606.915333924757</v>
      </c>
      <c r="M38" s="170">
        <f>+AVERAGE('2.2.3.4.StockCapReal'!L38:M38)</f>
        <v>75951.984287392726</v>
      </c>
      <c r="N38" s="184">
        <f>+AVERAGE('2.2.3.4.StockCapReal'!M38:N38)</f>
        <v>67200.625032868018</v>
      </c>
    </row>
    <row r="39" spans="2:14" x14ac:dyDescent="0.2">
      <c r="B39" s="169" t="s">
        <v>567</v>
      </c>
      <c r="C39" s="170">
        <f>+AVERAGE('2.2.3.4.StockCapReal'!C39:C39)</f>
        <v>0</v>
      </c>
      <c r="D39" s="170">
        <f>+AVERAGE('2.2.3.4.StockCapReal'!D39:D39)</f>
        <v>0</v>
      </c>
      <c r="E39" s="170">
        <f>+AVERAGE('2.2.3.4.StockCapReal'!E39:E39)</f>
        <v>132004.72917454856</v>
      </c>
      <c r="F39" s="170">
        <f>+AVERAGE('2.2.3.4.StockCapReal'!E39:F39)</f>
        <v>129575.88211623635</v>
      </c>
      <c r="G39" s="170">
        <f>+AVERAGE('2.2.3.4.StockCapReal'!F39:G39)</f>
        <v>127402.50354980446</v>
      </c>
      <c r="H39" s="170">
        <f>+AVERAGE('2.2.3.4.StockCapReal'!F39,'2.2.3.4.StockCapReal'!H39)</f>
        <v>127402.50354980446</v>
      </c>
      <c r="I39" s="170">
        <f>+AVERAGE('2.2.3.4.StockCapReal'!F39,'2.2.3.4.StockCapReal'!I39)</f>
        <v>127402.50354980446</v>
      </c>
      <c r="J39" s="170">
        <f>+AVERAGE('2.2.3.4.StockCapReal'!H39,'2.2.3.4.StockCapReal'!J39)</f>
        <v>124408.73514435119</v>
      </c>
      <c r="K39" s="170">
        <f>+AVERAGE('2.2.3.4.StockCapReal'!H39,'2.2.3.4.StockCapReal'!K39)</f>
        <v>124408.73514435119</v>
      </c>
      <c r="L39" s="170">
        <f>+AVERAGE('2.2.3.4.StockCapReal'!K39:L39)</f>
        <v>113180.05561002003</v>
      </c>
      <c r="M39" s="170">
        <f>+AVERAGE('2.2.3.4.StockCapReal'!L39:M39)</f>
        <v>99024.875372483075</v>
      </c>
      <c r="N39" s="184">
        <f>+AVERAGE('2.2.3.4.StockCapReal'!M39:N39)</f>
        <v>88605.858908265567</v>
      </c>
    </row>
    <row r="40" spans="2:14" x14ac:dyDescent="0.2">
      <c r="B40" s="169" t="s">
        <v>478</v>
      </c>
      <c r="C40" s="170">
        <f>+AVERAGE('2.2.3.4.StockCapReal'!C40:C40)</f>
        <v>189002.56055125355</v>
      </c>
      <c r="D40" s="170">
        <f>+AVERAGE('2.2.3.4.StockCapReal'!C40:D40)</f>
        <v>181725.97764961005</v>
      </c>
      <c r="E40" s="170">
        <f>+AVERAGE('2.2.3.4.StockCapReal'!D40:E40)</f>
        <v>171535.07786665278</v>
      </c>
      <c r="F40" s="170">
        <f>+AVERAGE('2.2.3.4.StockCapReal'!E40:F40)</f>
        <v>166485.23830675648</v>
      </c>
      <c r="G40" s="170">
        <f>+AVERAGE('2.2.3.4.StockCapReal'!F40:G40)</f>
        <v>165800.24196472054</v>
      </c>
      <c r="H40" s="170">
        <f>+AVERAGE('2.2.3.4.StockCapReal'!F40,'2.2.3.4.StockCapReal'!H40)</f>
        <v>165800.24196472054</v>
      </c>
      <c r="I40" s="170">
        <f>+AVERAGE('2.2.3.4.StockCapReal'!F40,'2.2.3.4.StockCapReal'!I40)</f>
        <v>165800.24196472054</v>
      </c>
      <c r="J40" s="170">
        <f>+AVERAGE('2.2.3.4.StockCapReal'!H40,'2.2.3.4.StockCapReal'!J40)</f>
        <v>164234.28114874032</v>
      </c>
      <c r="K40" s="170">
        <f>+AVERAGE('2.2.3.4.StockCapReal'!H40,'2.2.3.4.StockCapReal'!K40)</f>
        <v>164234.28114874032</v>
      </c>
      <c r="L40" s="170">
        <f>+AVERAGE('2.2.3.4.StockCapReal'!K40:L40)</f>
        <v>151873.08533489186</v>
      </c>
      <c r="M40" s="170">
        <f>+AVERAGE('2.2.3.4.StockCapReal'!L40:M40)</f>
        <v>135509.5109697725</v>
      </c>
      <c r="N40" s="184">
        <f>+AVERAGE('2.2.3.4.StockCapReal'!M40:N40)</f>
        <v>124115.68256784225</v>
      </c>
    </row>
    <row r="41" spans="2:14" x14ac:dyDescent="0.2">
      <c r="B41" s="169" t="s">
        <v>511</v>
      </c>
      <c r="C41" s="170">
        <f>+AVERAGE('2.2.3.4.StockCapReal'!C41:C41)</f>
        <v>0</v>
      </c>
      <c r="D41" s="170">
        <f>+AVERAGE('2.2.3.4.StockCapReal'!D41:D41)</f>
        <v>0</v>
      </c>
      <c r="E41" s="170">
        <f>+AVERAGE('2.2.3.4.StockCapReal'!E41:E41)</f>
        <v>0</v>
      </c>
      <c r="F41" s="170">
        <f>+AVERAGE('2.2.3.4.StockCapReal'!F41:F41)</f>
        <v>0</v>
      </c>
      <c r="G41" s="170">
        <f>+AVERAGE('2.2.3.4.StockCapReal'!G41:G41)</f>
        <v>384779.37902943185</v>
      </c>
      <c r="H41" s="170">
        <f>+AVERAGE('2.2.3.4.StockCapReal'!H41:H41)</f>
        <v>384779.37902943185</v>
      </c>
      <c r="I41" s="170">
        <f>+AVERAGE('2.2.3.4.StockCapReal'!I41:I41)</f>
        <v>384779.37902943185</v>
      </c>
      <c r="J41" s="170">
        <f>+AVERAGE('2.2.3.4.StockCapReal'!H41,'2.2.3.4.StockCapReal'!J41)</f>
        <v>380311.43187128531</v>
      </c>
      <c r="K41" s="170">
        <f>+AVERAGE('2.2.3.4.StockCapReal'!H41,'2.2.3.4.StockCapReal'!K41)</f>
        <v>380311.43187128531</v>
      </c>
      <c r="L41" s="170">
        <f>+AVERAGE('2.2.3.4.StockCapReal'!K41:L41)</f>
        <v>356555.80373478774</v>
      </c>
      <c r="M41" s="170">
        <f>+AVERAGE('2.2.3.4.StockCapReal'!L41:M41)</f>
        <v>323257.02956943703</v>
      </c>
      <c r="N41" s="184">
        <f>+AVERAGE('2.2.3.4.StockCapReal'!M41:N41)</f>
        <v>301540.80857998191</v>
      </c>
    </row>
    <row r="42" spans="2:14" x14ac:dyDescent="0.2">
      <c r="B42" s="169" t="s">
        <v>512</v>
      </c>
      <c r="C42" s="170">
        <f>+AVERAGE('2.2.3.4.StockCapReal'!C42:C42)</f>
        <v>0</v>
      </c>
      <c r="D42" s="170">
        <f>+AVERAGE('2.2.3.4.StockCapReal'!D42:D42)</f>
        <v>0</v>
      </c>
      <c r="E42" s="170">
        <f>+AVERAGE('2.2.3.4.StockCapReal'!E42:E42)</f>
        <v>2739.4812675250728</v>
      </c>
      <c r="F42" s="170">
        <f>+AVERAGE('2.2.3.4.StockCapReal'!E42:F42)</f>
        <v>2735.192775689974</v>
      </c>
      <c r="G42" s="170">
        <f>+AVERAGE('2.2.3.4.StockCapReal'!F42:G42)</f>
        <v>2789.8172263079005</v>
      </c>
      <c r="H42" s="170">
        <f>+AVERAGE('2.2.3.4.StockCapReal'!F42,'2.2.3.4.StockCapReal'!H42)</f>
        <v>2789.8172263079005</v>
      </c>
      <c r="I42" s="170">
        <f>+AVERAGE('2.2.3.4.StockCapReal'!F42,'2.2.3.4.StockCapReal'!I42)</f>
        <v>2789.8172263079005</v>
      </c>
      <c r="J42" s="170">
        <f>+AVERAGE('2.2.3.4.StockCapReal'!H42,'2.2.3.4.StockCapReal'!J42)</f>
        <v>2835.3796505087125</v>
      </c>
      <c r="K42" s="170">
        <f>+AVERAGE('2.2.3.4.StockCapReal'!H42,'2.2.3.4.StockCapReal'!K42)</f>
        <v>2835.3796505087125</v>
      </c>
      <c r="L42" s="170">
        <f>+AVERAGE('2.2.3.4.StockCapReal'!K42:L42)</f>
        <v>2696.877468654397</v>
      </c>
      <c r="M42" s="170">
        <f>+AVERAGE('2.2.3.4.StockCapReal'!L42:M42)</f>
        <v>2485.0467519754852</v>
      </c>
      <c r="N42" s="184">
        <f>+AVERAGE('2.2.3.4.StockCapReal'!M42:N42)</f>
        <v>2360.1578544990189</v>
      </c>
    </row>
    <row r="43" spans="2:14" x14ac:dyDescent="0.2">
      <c r="B43" s="169" t="s">
        <v>287</v>
      </c>
      <c r="C43" s="170">
        <f>+AVERAGE('2.2.3.4.StockCapReal'!C43:C43)</f>
        <v>0</v>
      </c>
      <c r="D43" s="170">
        <f>+AVERAGE('2.2.3.4.StockCapReal'!D43:D43)</f>
        <v>5009.4209387088067</v>
      </c>
      <c r="E43" s="170">
        <f>+AVERAGE('2.2.3.4.StockCapReal'!D43:E43)</f>
        <v>4695.1561096623209</v>
      </c>
      <c r="F43" s="170">
        <f>+AVERAGE('2.2.3.4.StockCapReal'!E43:F43)</f>
        <v>4074.2301282431399</v>
      </c>
      <c r="G43" s="170">
        <f>+AVERAGE('2.2.3.4.StockCapReal'!F43:G43)</f>
        <v>3513.2591392999648</v>
      </c>
      <c r="H43" s="170">
        <f>+AVERAGE('2.2.3.4.StockCapReal'!F43,'2.2.3.4.StockCapReal'!H43)</f>
        <v>3513.2591392999648</v>
      </c>
      <c r="I43" s="170">
        <f>+AVERAGE('2.2.3.4.StockCapReal'!F43,'2.2.3.4.StockCapReal'!I43)</f>
        <v>3513.2591392999648</v>
      </c>
      <c r="J43" s="170">
        <f>+AVERAGE('2.2.3.4.StockCapReal'!H43,'2.2.3.4.StockCapReal'!J43)</f>
        <v>2886.0268497085476</v>
      </c>
      <c r="K43" s="170">
        <f>+AVERAGE('2.2.3.4.StockCapReal'!H43,'2.2.3.4.StockCapReal'!K43)</f>
        <v>2886.0268497085476</v>
      </c>
      <c r="L43" s="170">
        <f>+AVERAGE('2.2.3.4.StockCapReal'!K43:L43)</f>
        <v>2050.0371625419011</v>
      </c>
      <c r="M43" s="170">
        <f>+AVERAGE('2.2.3.4.StockCapReal'!L43:M43)</f>
        <v>1178.6627036651653</v>
      </c>
      <c r="N43" s="184">
        <f>+AVERAGE('2.2.3.4.StockCapReal'!M43:N43)</f>
        <v>385.1780691451458</v>
      </c>
    </row>
    <row r="44" spans="2:14" x14ac:dyDescent="0.2">
      <c r="B44" s="169" t="s">
        <v>288</v>
      </c>
      <c r="C44" s="170">
        <f>+AVERAGE('2.2.3.4.StockCapReal'!C44:C44)</f>
        <v>0</v>
      </c>
      <c r="D44" s="170">
        <f>+AVERAGE('2.2.3.4.StockCapReal'!D44:D44)</f>
        <v>2445.6652106705183</v>
      </c>
      <c r="E44" s="170">
        <f>+AVERAGE('2.2.3.4.StockCapReal'!D44:E44)</f>
        <v>2428.8819088168743</v>
      </c>
      <c r="F44" s="170">
        <f>+AVERAGE('2.2.3.4.StockCapReal'!E44:F44)</f>
        <v>2407.7742199656968</v>
      </c>
      <c r="G44" s="170">
        <f>+AVERAGE('2.2.3.4.StockCapReal'!F44:G44)</f>
        <v>2454.6848563290359</v>
      </c>
      <c r="H44" s="170">
        <f>+AVERAGE('2.2.3.4.StockCapReal'!F44,'2.2.3.4.StockCapReal'!H44)</f>
        <v>2454.6848563290359</v>
      </c>
      <c r="I44" s="170">
        <f>+AVERAGE('2.2.3.4.StockCapReal'!F44,'2.2.3.4.StockCapReal'!I44)</f>
        <v>2454.6848563290359</v>
      </c>
      <c r="J44" s="170">
        <f>+AVERAGE('2.2.3.4.StockCapReal'!H44,'2.2.3.4.StockCapReal'!J44)</f>
        <v>2493.5217311571764</v>
      </c>
      <c r="K44" s="170">
        <f>+AVERAGE('2.2.3.4.StockCapReal'!H44,'2.2.3.4.StockCapReal'!K44)</f>
        <v>2493.5217311571764</v>
      </c>
      <c r="L44" s="170">
        <f>+AVERAGE('2.2.3.4.StockCapReal'!K44:L44)</f>
        <v>2370.4472690825214</v>
      </c>
      <c r="M44" s="170">
        <f>+AVERAGE('2.2.3.4.StockCapReal'!L44:M44)</f>
        <v>2182.9571969852323</v>
      </c>
      <c r="N44" s="184">
        <f>+AVERAGE('2.2.3.4.StockCapReal'!M44:N44)</f>
        <v>2071.9070872081074</v>
      </c>
    </row>
    <row r="45" spans="2:14" x14ac:dyDescent="0.2">
      <c r="B45" s="169" t="s">
        <v>289</v>
      </c>
      <c r="C45" s="170">
        <f>+AVERAGE('2.2.3.4.StockCapReal'!C45:C45)</f>
        <v>0</v>
      </c>
      <c r="D45" s="170">
        <f>+AVERAGE('2.2.3.4.StockCapReal'!D45:D45)</f>
        <v>0</v>
      </c>
      <c r="E45" s="170">
        <f>+AVERAGE('2.2.3.4.StockCapReal'!E45:E45)</f>
        <v>256104.94655042145</v>
      </c>
      <c r="F45" s="170">
        <f>+AVERAGE('2.2.3.4.StockCapReal'!E45:F45)</f>
        <v>255478.43491258711</v>
      </c>
      <c r="G45" s="170">
        <f>+AVERAGE('2.2.3.4.StockCapReal'!F45:G45)</f>
        <v>260097.24300168242</v>
      </c>
      <c r="H45" s="170">
        <f>+AVERAGE('2.2.3.4.StockCapReal'!F45,'2.2.3.4.StockCapReal'!H45)</f>
        <v>260097.24300168242</v>
      </c>
      <c r="I45" s="170">
        <f>+AVERAGE('2.2.3.4.StockCapReal'!F45,'2.2.3.4.StockCapReal'!I45)</f>
        <v>260097.24300168242</v>
      </c>
      <c r="J45" s="170">
        <f>+AVERAGE('2.2.3.4.StockCapReal'!H45,'2.2.3.4.StockCapReal'!J45)</f>
        <v>263829.91711743223</v>
      </c>
      <c r="K45" s="170">
        <f>+AVERAGE('2.2.3.4.StockCapReal'!H45,'2.2.3.4.StockCapReal'!K45)</f>
        <v>263829.91711743223</v>
      </c>
      <c r="L45" s="170">
        <f>+AVERAGE('2.2.3.4.StockCapReal'!K45:L45)</f>
        <v>250419.41311385512</v>
      </c>
      <c r="M45" s="170">
        <f>+AVERAGE('2.2.3.4.StockCapReal'!L45:M45)</f>
        <v>230215.28220954223</v>
      </c>
      <c r="N45" s="184">
        <f>+AVERAGE('2.2.3.4.StockCapReal'!M45:N45)</f>
        <v>218093.04135356296</v>
      </c>
    </row>
    <row r="46" spans="2:14" x14ac:dyDescent="0.2">
      <c r="B46" s="169" t="s">
        <v>290</v>
      </c>
      <c r="C46" s="184">
        <f>+AVERAGE('2.2.3.4.StockCapReal'!C46:C46)</f>
        <v>0</v>
      </c>
      <c r="D46" s="184">
        <f>+AVERAGE('2.2.3.4.StockCapReal'!D46:D46)</f>
        <v>0</v>
      </c>
      <c r="E46" s="184">
        <f>+AVERAGE('2.2.3.4.StockCapReal'!E46:E46)</f>
        <v>134925.50976367592</v>
      </c>
      <c r="F46" s="184">
        <f>+AVERAGE('2.2.3.4.StockCapReal'!E46:F46)</f>
        <v>138537.70828401373</v>
      </c>
      <c r="G46" s="184">
        <f>+AVERAGE('2.2.3.4.StockCapReal'!F46:G46)</f>
        <v>135409.95124063123</v>
      </c>
      <c r="H46" s="170">
        <f>+AVERAGE('2.2.3.4.StockCapReal'!F46,'2.2.3.4.StockCapReal'!H46)</f>
        <v>135409.95124063123</v>
      </c>
      <c r="I46" s="170">
        <f>+AVERAGE('2.2.3.4.StockCapReal'!F46,'2.2.3.4.StockCapReal'!I46)</f>
        <v>135409.95124063123</v>
      </c>
      <c r="J46" s="170">
        <f>+AVERAGE('2.2.3.4.StockCapReal'!H46,'2.2.3.4.StockCapReal'!J46)</f>
        <v>120043.99104412261</v>
      </c>
      <c r="K46" s="170">
        <f>+AVERAGE('2.2.3.4.StockCapReal'!H46,'2.2.3.4.StockCapReal'!K46)</f>
        <v>120043.99104412261</v>
      </c>
      <c r="L46" s="184">
        <f>+AVERAGE('2.2.3.4.StockCapReal'!K46:L46)</f>
        <v>111794.68670164002</v>
      </c>
      <c r="M46" s="184">
        <f>+AVERAGE('2.2.3.4.StockCapReal'!L46:M46)</f>
        <v>96188.313038560998</v>
      </c>
      <c r="N46" s="184">
        <f>+AVERAGE('2.2.3.4.StockCapReal'!M46:N46)</f>
        <v>66103.096336192553</v>
      </c>
    </row>
    <row r="47" spans="2:14" x14ac:dyDescent="0.2">
      <c r="B47" s="169" t="s">
        <v>291</v>
      </c>
      <c r="C47" s="184">
        <f>+AVERAGE('2.2.3.4.StockCapReal'!C47:C47)</f>
        <v>0</v>
      </c>
      <c r="D47" s="184">
        <f>+AVERAGE('2.2.3.4.StockCapReal'!D47:D47)</f>
        <v>0</v>
      </c>
      <c r="E47" s="184">
        <f>+AVERAGE('2.2.3.4.StockCapReal'!E47:E47)</f>
        <v>0</v>
      </c>
      <c r="F47" s="184">
        <f>+AVERAGE('2.2.3.4.StockCapReal'!F47:F47)</f>
        <v>0</v>
      </c>
      <c r="G47" s="184">
        <f>+AVERAGE('2.2.3.4.StockCapReal'!G47:G47)</f>
        <v>0</v>
      </c>
      <c r="H47" s="184">
        <f>+AVERAGE('2.2.3.4.StockCapReal'!H47:H47)</f>
        <v>0</v>
      </c>
      <c r="I47" s="184">
        <f>+AVERAGE('2.2.3.4.StockCapReal'!I47:I47)</f>
        <v>0</v>
      </c>
      <c r="J47" s="184">
        <f>+AVERAGE('2.2.3.4.StockCapReal'!J47:J47)</f>
        <v>9485.7636386355498</v>
      </c>
      <c r="K47" s="184">
        <f>+AVERAGE('2.2.3.4.StockCapReal'!K47:K47)</f>
        <v>9485.7636386355498</v>
      </c>
      <c r="L47" s="184">
        <f>+AVERAGE('2.2.3.4.StockCapReal'!K47:L47)</f>
        <v>8593.6278703006283</v>
      </c>
      <c r="M47" s="184">
        <f>+AVERAGE('2.2.3.4.StockCapReal'!L47:M47)</f>
        <v>6966.1611656471378</v>
      </c>
      <c r="N47" s="184">
        <f>+AVERAGE('2.2.3.4.StockCapReal'!M47:N47)</f>
        <v>5631.5584537037084</v>
      </c>
    </row>
    <row r="48" spans="2:14" x14ac:dyDescent="0.2">
      <c r="B48" s="173" t="s">
        <v>292</v>
      </c>
      <c r="C48" s="184"/>
      <c r="D48" s="184"/>
      <c r="E48" s="184"/>
      <c r="F48" s="184"/>
      <c r="G48" s="184"/>
      <c r="H48" s="184"/>
      <c r="I48" s="170"/>
      <c r="J48" s="170"/>
      <c r="K48" s="184"/>
      <c r="L48" s="184"/>
      <c r="M48" s="184"/>
      <c r="N48" s="184"/>
    </row>
    <row r="49" spans="2:14" x14ac:dyDescent="0.2">
      <c r="B49" s="189" t="s">
        <v>293</v>
      </c>
      <c r="C49" s="184">
        <f>+AVERAGE('2.2.3.4.StockCapReal'!C49:C49)</f>
        <v>610329.86011924851</v>
      </c>
      <c r="D49" s="184">
        <f>+AVERAGE('2.2.3.4.StockCapReal'!C49:D49)</f>
        <v>570510.85404307104</v>
      </c>
      <c r="E49" s="184">
        <f>+AVERAGE('2.2.3.4.StockCapReal'!D49:E49)</f>
        <v>513460.920390855</v>
      </c>
      <c r="F49" s="184">
        <f>+AVERAGE('2.2.3.4.StockCapReal'!E49:F49)</f>
        <v>399907.2016937111</v>
      </c>
      <c r="G49" s="184">
        <f>+AVERAGE('2.2.3.4.StockCapReal'!F49:G49)</f>
        <v>236077.04325714585</v>
      </c>
      <c r="H49" s="184">
        <f>+AVERAGE('2.2.3.4.StockCapReal'!F49,'2.2.3.4.StockCapReal'!H49)</f>
        <v>236077.04325714585</v>
      </c>
      <c r="I49" s="170">
        <f>+AVERAGE('2.2.3.4.StockCapReal'!F49,'2.2.3.4.StockCapReal'!I49)</f>
        <v>236077.04325714585</v>
      </c>
      <c r="J49" s="170">
        <f>+AVERAGE('2.2.3.4.StockCapReal'!H49,'2.2.3.4.StockCapReal'!J49)</f>
        <v>95939.835662859579</v>
      </c>
      <c r="K49" s="184">
        <f>+AVERAGE('2.2.3.4.StockCapReal'!H49,'2.2.3.4.StockCapReal'!K49)</f>
        <v>95939.835662859579</v>
      </c>
      <c r="L49" s="184">
        <f>+AVERAGE('2.2.3.4.StockCapReal'!K49:L49)</f>
        <v>11654.997692016639</v>
      </c>
      <c r="M49" s="184">
        <f>+AVERAGE('2.2.3.4.StockCapReal'!L49:M49)</f>
        <v>0</v>
      </c>
      <c r="N49" s="184">
        <f>+AVERAGE('2.2.3.4.StockCapReal'!M49:N49)</f>
        <v>0</v>
      </c>
    </row>
    <row r="50" spans="2:14" x14ac:dyDescent="0.2">
      <c r="B50" s="169" t="s">
        <v>479</v>
      </c>
      <c r="C50" s="184">
        <f>+AVERAGE('2.2.3.4.StockCapReal'!C50:C50)</f>
        <v>500129.35601626721</v>
      </c>
      <c r="D50" s="184">
        <f>+AVERAGE('2.2.3.4.StockCapReal'!C50:D50)</f>
        <v>446349.99330511421</v>
      </c>
      <c r="E50" s="184">
        <f>+AVERAGE('2.2.3.4.StockCapReal'!D50:E50)</f>
        <v>344024.89435757353</v>
      </c>
      <c r="F50" s="184">
        <f>+AVERAGE('2.2.3.4.StockCapReal'!E50:F50)</f>
        <v>246926.22670971201</v>
      </c>
      <c r="G50" s="184">
        <f>+AVERAGE('2.2.3.4.StockCapReal'!F50:G50)</f>
        <v>150765.55180627582</v>
      </c>
      <c r="H50" s="184">
        <f>+AVERAGE('2.2.3.4.StockCapReal'!F50,'2.2.3.4.StockCapReal'!H50)</f>
        <v>150765.55180627582</v>
      </c>
      <c r="I50" s="170">
        <f>+AVERAGE('2.2.3.4.StockCapReal'!F50,'2.2.3.4.StockCapReal'!I50)</f>
        <v>150765.55180627582</v>
      </c>
      <c r="J50" s="170">
        <f>+AVERAGE('2.2.3.4.StockCapReal'!H50,'2.2.3.4.StockCapReal'!J50)</f>
        <v>52110.046983079665</v>
      </c>
      <c r="K50" s="184">
        <f>+AVERAGE('2.2.3.4.StockCapReal'!H50,'2.2.3.4.StockCapReal'!K50)</f>
        <v>52110.046983079665</v>
      </c>
      <c r="L50" s="184">
        <f>+AVERAGE('2.2.3.4.StockCapReal'!K50:L50)</f>
        <v>531.1428259229408</v>
      </c>
      <c r="M50" s="184">
        <f>+AVERAGE('2.2.3.4.StockCapReal'!L50:M50)</f>
        <v>0</v>
      </c>
      <c r="N50" s="184">
        <f>+AVERAGE('2.2.3.4.StockCapReal'!M50:N50)</f>
        <v>0</v>
      </c>
    </row>
    <row r="51" spans="2:14" x14ac:dyDescent="0.2">
      <c r="B51" s="169" t="s">
        <v>294</v>
      </c>
      <c r="C51" s="184">
        <f>+AVERAGE('2.2.3.4.StockCapReal'!C51:C51)</f>
        <v>6772.7108583095596</v>
      </c>
      <c r="D51" s="184">
        <f>+AVERAGE('2.2.3.4.StockCapReal'!C51:D51)</f>
        <v>6044.4351244313293</v>
      </c>
      <c r="E51" s="184">
        <f>+AVERAGE('2.2.3.4.StockCapReal'!D51:E51)</f>
        <v>4658.7529118651282</v>
      </c>
      <c r="F51" s="184">
        <f>+AVERAGE('2.2.3.4.StockCapReal'!E51:F51)</f>
        <v>3343.8474046758547</v>
      </c>
      <c r="G51" s="184">
        <f>+AVERAGE('2.2.3.4.StockCapReal'!F51:G51)</f>
        <v>2041.6489413234085</v>
      </c>
      <c r="H51" s="184">
        <f>+AVERAGE('2.2.3.4.StockCapReal'!F51,'2.2.3.4.StockCapReal'!H51)</f>
        <v>2041.6489413234085</v>
      </c>
      <c r="I51" s="170">
        <f>+AVERAGE('2.2.3.4.StockCapReal'!F51,'2.2.3.4.StockCapReal'!I51)</f>
        <v>2041.6489413234085</v>
      </c>
      <c r="J51" s="170">
        <f>+AVERAGE('2.2.3.4.StockCapReal'!H51,'2.2.3.4.StockCapReal'!J51)</f>
        <v>705.66572288385191</v>
      </c>
      <c r="K51" s="184">
        <f>+AVERAGE('2.2.3.4.StockCapReal'!H51,'2.2.3.4.StockCapReal'!K51)</f>
        <v>705.66572288385191</v>
      </c>
      <c r="L51" s="184">
        <f>+AVERAGE('2.2.3.4.StockCapReal'!K51:L51)</f>
        <v>7.2153576360085978</v>
      </c>
      <c r="M51" s="184">
        <f>+AVERAGE('2.2.3.4.StockCapReal'!L51:M51)</f>
        <v>4.8841967567324687E-2</v>
      </c>
      <c r="N51" s="184">
        <f>+AVERAGE('2.2.3.4.StockCapReal'!M51:N51)</f>
        <v>4.8902873287027471E-2</v>
      </c>
    </row>
    <row r="52" spans="2:14" x14ac:dyDescent="0.2">
      <c r="B52" s="169" t="s">
        <v>295</v>
      </c>
      <c r="C52" s="184">
        <f>+AVERAGE('2.2.3.4.StockCapReal'!C52:C52)</f>
        <v>0</v>
      </c>
      <c r="D52" s="184">
        <f>+AVERAGE('2.2.3.4.StockCapReal'!D52:D52)</f>
        <v>17093.855430543848</v>
      </c>
      <c r="E52" s="184">
        <f>+AVERAGE('2.2.3.4.StockCapReal'!D52:E52)</f>
        <v>15403.030093375339</v>
      </c>
      <c r="F52" s="184">
        <f>+AVERAGE('2.2.3.4.StockCapReal'!E52:F52)</f>
        <v>12025.574234037664</v>
      </c>
      <c r="G52" s="184">
        <f>+AVERAGE('2.2.3.4.StockCapReal'!F52:G52)</f>
        <v>8735.5541425759075</v>
      </c>
      <c r="H52" s="184">
        <f>+AVERAGE('2.2.3.4.StockCapReal'!F52,'2.2.3.4.StockCapReal'!H52)</f>
        <v>8735.5541425759075</v>
      </c>
      <c r="I52" s="170">
        <f>+AVERAGE('2.2.3.4.StockCapReal'!F52,'2.2.3.4.StockCapReal'!I52)</f>
        <v>8735.5541425759075</v>
      </c>
      <c r="J52" s="170">
        <f>+AVERAGE('2.2.3.4.StockCapReal'!H52,'2.2.3.4.StockCapReal'!J52)</f>
        <v>5372.7900307087548</v>
      </c>
      <c r="K52" s="184">
        <f>+AVERAGE('2.2.3.4.StockCapReal'!H52,'2.2.3.4.StockCapReal'!K52)</f>
        <v>5372.7900307087548</v>
      </c>
      <c r="L52" s="184">
        <f>+AVERAGE('2.2.3.4.StockCapReal'!K52:L52)</f>
        <v>1806.7076386430656</v>
      </c>
      <c r="M52" s="184">
        <f>+AVERAGE('2.2.3.4.StockCapReal'!L52:M52)</f>
        <v>-2.1113332709166204E-4</v>
      </c>
      <c r="N52" s="184">
        <f>+AVERAGE('2.2.3.4.StockCapReal'!M52:N52)</f>
        <v>-2.1139660942610185E-4</v>
      </c>
    </row>
    <row r="53" spans="2:14" x14ac:dyDescent="0.2">
      <c r="B53" s="169" t="s">
        <v>296</v>
      </c>
      <c r="C53" s="184">
        <f>+AVERAGE('2.2.3.4.StockCapReal'!C53:C53)</f>
        <v>0</v>
      </c>
      <c r="D53" s="184">
        <f>+AVERAGE('2.2.3.4.StockCapReal'!D53:D53)</f>
        <v>0</v>
      </c>
      <c r="E53" s="184">
        <f>+AVERAGE('2.2.3.4.StockCapReal'!E53:E53)</f>
        <v>0</v>
      </c>
      <c r="F53" s="184">
        <f>+AVERAGE('2.2.3.4.StockCapReal'!F53:F53)</f>
        <v>0</v>
      </c>
      <c r="G53" s="184">
        <f>+AVERAGE('2.2.3.4.StockCapReal'!G53:G53)</f>
        <v>0</v>
      </c>
      <c r="H53" s="184">
        <f>+AVERAGE('2.2.3.4.StockCapReal'!H53:H53)</f>
        <v>0</v>
      </c>
      <c r="I53" s="184">
        <f>+AVERAGE('2.2.3.4.StockCapReal'!I53:I53)</f>
        <v>0</v>
      </c>
      <c r="J53" s="184">
        <f>+AVERAGE('2.2.3.4.StockCapReal'!J53:J53)</f>
        <v>58553.88364315332</v>
      </c>
      <c r="K53" s="184">
        <f>+AVERAGE('2.2.3.4.StockCapReal'!K53:K53)</f>
        <v>58553.88364315332</v>
      </c>
      <c r="L53" s="184">
        <f>+AVERAGE('2.2.3.4.StockCapReal'!K53:L53)</f>
        <v>52448.936727359192</v>
      </c>
      <c r="M53" s="184">
        <f>+AVERAGE('2.2.3.4.StockCapReal'!L53:M53)</f>
        <v>40598.016575666465</v>
      </c>
      <c r="N53" s="184">
        <f>+AVERAGE('2.2.3.4.StockCapReal'!M53:N53)</f>
        <v>29040.953592685088</v>
      </c>
    </row>
    <row r="54" spans="2:14" x14ac:dyDescent="0.2">
      <c r="B54" s="173" t="s">
        <v>297</v>
      </c>
      <c r="C54" s="184"/>
      <c r="D54" s="184"/>
      <c r="E54" s="184"/>
      <c r="F54" s="184"/>
      <c r="G54" s="184"/>
      <c r="H54" s="184"/>
      <c r="I54" s="170"/>
      <c r="J54" s="170"/>
      <c r="K54" s="184"/>
      <c r="L54" s="184"/>
      <c r="M54" s="184"/>
      <c r="N54" s="184"/>
    </row>
    <row r="55" spans="2:14" x14ac:dyDescent="0.2">
      <c r="B55" s="169" t="s">
        <v>492</v>
      </c>
      <c r="C55" s="184">
        <f>+AVERAGE('2.2.3.4.StockCapReal'!C55:C55)</f>
        <v>735.64763337326644</v>
      </c>
      <c r="D55" s="184">
        <f>+AVERAGE('2.2.3.4.StockCapReal'!C55:D55)</f>
        <v>605.42922576583192</v>
      </c>
      <c r="E55" s="184">
        <f>+AVERAGE('2.2.3.4.StockCapReal'!D55:E55)</f>
        <v>356.74501138568269</v>
      </c>
      <c r="F55" s="184">
        <f>+AVERAGE('2.2.3.4.StockCapReal'!E55:F55)</f>
        <v>119.16856438030888</v>
      </c>
      <c r="G55" s="184">
        <f>+AVERAGE('2.2.3.4.StockCapReal'!F55:G55)</f>
        <v>5.8930649632573495E-2</v>
      </c>
      <c r="H55" s="184">
        <f>+AVERAGE('2.2.3.4.StockCapReal'!F55,'2.2.3.4.StockCapReal'!H55)</f>
        <v>5.8930649632573495E-2</v>
      </c>
      <c r="I55" s="184">
        <f>+AVERAGE('2.2.3.4.StockCapReal'!G55,'2.2.3.4.StockCapReal'!I55)</f>
        <v>5.9937151615300083E-2</v>
      </c>
      <c r="J55" s="184">
        <f>+AVERAGE('2.2.3.4.StockCapReal'!H55,'2.2.3.4.StockCapReal'!J55)</f>
        <v>6.03349303866694E-2</v>
      </c>
      <c r="K55" s="184">
        <f>+AVERAGE('2.2.3.4.StockCapReal'!H55:K55)</f>
        <v>6.03349303866694E-2</v>
      </c>
      <c r="L55" s="184">
        <f>+AVERAGE('2.2.3.4.StockCapReal'!K55:L55)</f>
        <v>6.0409153187412766E-2</v>
      </c>
      <c r="M55" s="184">
        <f>+AVERAGE('2.2.3.4.StockCapReal'!L55:M55)</f>
        <v>6.0166889446060974E-2</v>
      </c>
      <c r="N55" s="184">
        <f>+AVERAGE('2.2.3.4.StockCapReal'!M55:N55)</f>
        <v>6.024191729376057E-2</v>
      </c>
    </row>
    <row r="56" spans="2:14" x14ac:dyDescent="0.2">
      <c r="B56" s="169" t="s">
        <v>348</v>
      </c>
      <c r="C56" s="184">
        <f>+AVERAGE('2.2.3.4.StockCapReal'!C56:C56)</f>
        <v>0</v>
      </c>
      <c r="D56" s="184">
        <f>+AVERAGE('2.2.3.4.StockCapReal'!D56:D56)</f>
        <v>0</v>
      </c>
      <c r="E56" s="184">
        <f>+AVERAGE('2.2.3.4.StockCapReal'!E56:E56)</f>
        <v>0</v>
      </c>
      <c r="F56" s="184">
        <f>+AVERAGE('2.2.3.4.StockCapReal'!F56:F56)</f>
        <v>0</v>
      </c>
      <c r="G56" s="184">
        <f>+AVERAGE('2.2.3.4.StockCapReal'!G56:G56)</f>
        <v>0</v>
      </c>
      <c r="H56" s="184">
        <f>+AVERAGE('2.2.3.4.StockCapReal'!F56,'2.2.3.4.StockCapReal'!H56)</f>
        <v>0</v>
      </c>
      <c r="I56" s="184">
        <f>+AVERAGE('2.2.3.4.StockCapReal'!G56,'2.2.3.4.StockCapReal'!I56)</f>
        <v>0</v>
      </c>
      <c r="J56" s="184">
        <f>+AVERAGE('2.2.3.4.StockCapReal'!J56:J56)</f>
        <v>0</v>
      </c>
      <c r="K56" s="184">
        <f>+AVERAGE('2.2.3.4.StockCapReal'!K56:K56)</f>
        <v>0</v>
      </c>
      <c r="L56" s="184">
        <f>+AVERAGE('2.2.3.4.StockCapReal'!L56:L56)</f>
        <v>0</v>
      </c>
      <c r="M56" s="184">
        <f>+AVERAGE('2.2.3.4.StockCapReal'!M56:M56)</f>
        <v>590.46534529514406</v>
      </c>
      <c r="N56" s="184">
        <f>+AVERAGE('2.2.3.4.StockCapReal'!M56:N56)</f>
        <v>492.01352482075936</v>
      </c>
    </row>
    <row r="57" spans="2:14" x14ac:dyDescent="0.2">
      <c r="B57" s="169" t="s">
        <v>513</v>
      </c>
      <c r="C57" s="184">
        <f>+AVERAGE('2.2.3.4.StockCapReal'!C57:C57)</f>
        <v>0</v>
      </c>
      <c r="D57" s="184">
        <f>+AVERAGE('2.2.3.4.StockCapReal'!D57:D57)</f>
        <v>644.43741188138961</v>
      </c>
      <c r="E57" s="184">
        <f>+AVERAGE('2.2.3.4.StockCapReal'!D57:E57)</f>
        <v>580.69340849285777</v>
      </c>
      <c r="F57" s="184">
        <f>+AVERAGE('2.2.3.4.StockCapReal'!E57:F57)</f>
        <v>453.36352322512795</v>
      </c>
      <c r="G57" s="184">
        <f>+AVERAGE('2.2.3.4.StockCapReal'!F57:G57)</f>
        <v>329.3299391211234</v>
      </c>
      <c r="H57" s="184">
        <f>+AVERAGE('2.2.3.4.StockCapReal'!F57,'2.2.3.4.StockCapReal'!H57)</f>
        <v>329.3299391211234</v>
      </c>
      <c r="I57" s="170">
        <f>+AVERAGE('2.2.3.4.StockCapReal'!F57,'2.2.3.4.StockCapReal'!I57)</f>
        <v>329.3299391211234</v>
      </c>
      <c r="J57" s="170">
        <f>+AVERAGE('2.2.3.4.StockCapReal'!H57,'2.2.3.4.StockCapReal'!J57)</f>
        <v>202.55390930948775</v>
      </c>
      <c r="K57" s="184">
        <f>+AVERAGE('2.2.3.4.StockCapReal'!H57,'2.2.3.4.StockCapReal'!K57)</f>
        <v>202.55390930948775</v>
      </c>
      <c r="L57" s="184">
        <f>+AVERAGE('2.2.3.4.StockCapReal'!K57:L57)</f>
        <v>68.112790861329302</v>
      </c>
      <c r="M57" s="184">
        <f>+AVERAGE('2.2.3.4.StockCapReal'!L57:M57)</f>
        <v>0</v>
      </c>
      <c r="N57" s="184">
        <f>+AVERAGE('2.2.3.4.StockCapReal'!M57:N57)</f>
        <v>0</v>
      </c>
    </row>
    <row r="58" spans="2:14" x14ac:dyDescent="0.2">
      <c r="B58" s="169" t="s">
        <v>349</v>
      </c>
      <c r="C58" s="184">
        <f>+AVERAGE('2.2.3.4.StockCapReal'!C58:C58)</f>
        <v>0</v>
      </c>
      <c r="D58" s="184">
        <f>+AVERAGE('2.2.3.4.StockCapReal'!D58:D58)</f>
        <v>0</v>
      </c>
      <c r="E58" s="184">
        <f>+AVERAGE('2.2.3.4.StockCapReal'!E58:E58)</f>
        <v>0</v>
      </c>
      <c r="F58" s="184">
        <f>+AVERAGE('2.2.3.4.StockCapReal'!F58:F58)</f>
        <v>0</v>
      </c>
      <c r="G58" s="184">
        <f>+AVERAGE('2.2.3.4.StockCapReal'!G58:G58)</f>
        <v>0</v>
      </c>
      <c r="H58" s="184">
        <f>+AVERAGE('2.2.3.4.StockCapReal'!H58:H58)</f>
        <v>0</v>
      </c>
      <c r="I58" s="184">
        <f>+AVERAGE('2.2.3.4.StockCapReal'!I58:I58)</f>
        <v>0</v>
      </c>
      <c r="J58" s="184">
        <f>+AVERAGE('2.2.3.4.StockCapReal'!J58:J58)</f>
        <v>5126.7743784563245</v>
      </c>
      <c r="K58" s="184">
        <f>+AVERAGE('2.2.3.4.StockCapReal'!K58:K58)</f>
        <v>5126.7743784563245</v>
      </c>
      <c r="L58" s="184">
        <f>+AVERAGE('2.2.3.4.StockCapReal'!K58:L58)</f>
        <v>4592.2464619055827</v>
      </c>
      <c r="M58" s="184">
        <f>+AVERAGE('2.2.3.4.StockCapReal'!L58:M58)</f>
        <v>3554.6211155647115</v>
      </c>
      <c r="N58" s="184">
        <f>+AVERAGE('2.2.3.4.StockCapReal'!M58:N58)</f>
        <v>2542.7248807658934</v>
      </c>
    </row>
    <row r="59" spans="2:14" x14ac:dyDescent="0.2">
      <c r="B59" s="169" t="s">
        <v>514</v>
      </c>
      <c r="C59" s="184">
        <f>+AVERAGE('2.2.3.4.StockCapReal'!C59:C59)</f>
        <v>0</v>
      </c>
      <c r="D59" s="184">
        <f>+AVERAGE('2.2.3.4.StockCapReal'!D59:D59)</f>
        <v>0</v>
      </c>
      <c r="E59" s="184">
        <f>+AVERAGE('2.2.3.4.StockCapReal'!E59:E59)</f>
        <v>0</v>
      </c>
      <c r="F59" s="184">
        <f>+AVERAGE('2.2.3.4.StockCapReal'!F59:F59)</f>
        <v>0</v>
      </c>
      <c r="G59" s="184">
        <f>+AVERAGE('2.2.3.4.StockCapReal'!G59:G59)</f>
        <v>0</v>
      </c>
      <c r="H59" s="184">
        <f>+AVERAGE('2.2.3.4.StockCapReal'!H59:H59)</f>
        <v>0</v>
      </c>
      <c r="I59" s="184">
        <f>+AVERAGE('2.2.3.4.StockCapReal'!I59:I59)</f>
        <v>0</v>
      </c>
      <c r="J59" s="184">
        <f>+AVERAGE('2.2.3.4.StockCapReal'!J59:J59)</f>
        <v>0</v>
      </c>
      <c r="K59" s="184">
        <f>+AVERAGE('2.2.3.4.StockCapReal'!K59:K59)</f>
        <v>0</v>
      </c>
      <c r="L59" s="184">
        <f>+AVERAGE('2.2.3.4.StockCapReal'!L59:L59)</f>
        <v>3063.8862594287721</v>
      </c>
      <c r="M59" s="184">
        <f>+AVERAGE('2.2.3.4.StockCapReal'!L59:M59)</f>
        <v>2760.8138377785513</v>
      </c>
      <c r="N59" s="184">
        <f>+AVERAGE('2.2.3.4.StockCapReal'!M59:N59)</f>
        <v>2150.3320790121738</v>
      </c>
    </row>
    <row r="60" spans="2:14" x14ac:dyDescent="0.2">
      <c r="B60" s="189" t="s">
        <v>350</v>
      </c>
      <c r="C60" s="184">
        <f>+AVERAGE('2.2.3.4.StockCapReal'!C60:C60)</f>
        <v>435113.04872485186</v>
      </c>
      <c r="D60" s="184">
        <f>+AVERAGE('2.2.3.4.StockCapReal'!C60:D60)</f>
        <v>472647.2799347816</v>
      </c>
      <c r="E60" s="184">
        <f>+AVERAGE('2.2.3.4.StockCapReal'!D60:E60)</f>
        <v>501113.53098540218</v>
      </c>
      <c r="F60" s="184">
        <f>+AVERAGE('2.2.3.4.StockCapReal'!E60:F60)</f>
        <v>447720.90603598632</v>
      </c>
      <c r="G60" s="184">
        <f>+AVERAGE('2.2.3.4.StockCapReal'!F60:G60)</f>
        <v>359150.78369282087</v>
      </c>
      <c r="H60" s="184">
        <f>+AVERAGE('2.2.3.4.StockCapReal'!F60,'2.2.3.4.StockCapReal'!H60)</f>
        <v>359150.78369282087</v>
      </c>
      <c r="I60" s="170">
        <f>+AVERAGE('2.2.3.4.StockCapReal'!F60,'2.2.3.4.StockCapReal'!I60)</f>
        <v>359150.78369282087</v>
      </c>
      <c r="J60" s="170">
        <f>+AVERAGE('2.2.3.4.StockCapReal'!H60,'2.2.3.4.StockCapReal'!J60)</f>
        <v>280697.21568291588</v>
      </c>
      <c r="K60" s="184">
        <f>+AVERAGE('2.2.3.4.StockCapReal'!H60,'2.2.3.4.StockCapReal'!K60)</f>
        <v>280697.21568291588</v>
      </c>
      <c r="L60" s="184">
        <f>+AVERAGE('2.2.3.4.StockCapReal'!K60:L60)</f>
        <v>197019.66021882091</v>
      </c>
      <c r="M60" s="184">
        <f>+AVERAGE('2.2.3.4.StockCapReal'!L60:M60)</f>
        <v>99463.232466644666</v>
      </c>
      <c r="N60" s="184">
        <f>+AVERAGE('2.2.3.4.StockCapReal'!M60:N60)</f>
        <v>25688.134860858518</v>
      </c>
    </row>
    <row r="61" spans="2:14" x14ac:dyDescent="0.2">
      <c r="B61" s="173" t="s">
        <v>141</v>
      </c>
      <c r="C61" s="184"/>
      <c r="D61" s="184"/>
      <c r="E61" s="184"/>
      <c r="F61" s="184"/>
      <c r="G61" s="184"/>
      <c r="H61" s="184"/>
      <c r="I61" s="170"/>
      <c r="J61" s="170"/>
      <c r="K61" s="184"/>
      <c r="L61" s="184"/>
      <c r="M61" s="184"/>
      <c r="N61" s="184"/>
    </row>
    <row r="62" spans="2:14" x14ac:dyDescent="0.2">
      <c r="B62" s="169" t="s">
        <v>480</v>
      </c>
      <c r="C62" s="184">
        <f>+AVERAGE('2.2.3.4.StockCapReal'!C62:C62)</f>
        <v>708.59135395380542</v>
      </c>
      <c r="D62" s="184">
        <f>+AVERAGE('2.2.3.4.StockCapReal'!C62:D62)</f>
        <v>583.17199097608238</v>
      </c>
      <c r="E62" s="184">
        <f>+AVERAGE('2.2.3.4.StockCapReal'!D62:E62)</f>
        <v>343.64062244442187</v>
      </c>
      <c r="F62" s="184">
        <f>+AVERAGE('2.2.3.4.StockCapReal'!E62:F62)</f>
        <v>114.79548499993409</v>
      </c>
      <c r="G62" s="184">
        <f>+AVERAGE('2.2.3.4.StockCapReal'!F62:G62)</f>
        <v>6.343656992261644E-2</v>
      </c>
      <c r="H62" s="184">
        <f>+AVERAGE('2.2.3.4.StockCapReal'!F62,'2.2.3.4.StockCapReal'!H62)</f>
        <v>6.343656992261644E-2</v>
      </c>
      <c r="I62" s="184">
        <f>+AVERAGE('2.2.3.4.StockCapReal'!G62,'2.2.3.4.StockCapReal'!I62)</f>
        <v>6.4520030461446054E-2</v>
      </c>
      <c r="J62" s="184">
        <f>+AVERAGE('2.2.3.4.StockCapReal'!H62,'2.2.3.4.StockCapReal'!J62)</f>
        <v>6.4948223956699053E-2</v>
      </c>
      <c r="K62" s="184">
        <f>+AVERAGE('2.2.3.4.StockCapReal'!H62,'2.2.3.4.StockCapReal'!K62)</f>
        <v>6.4948223956699053E-2</v>
      </c>
      <c r="L62" s="184">
        <f>+AVERAGE('2.2.3.4.StockCapReal'!K62:L62)</f>
        <v>6.5028121937097477E-2</v>
      </c>
      <c r="M62" s="184">
        <f>+AVERAGE('2.2.3.4.StockCapReal'!L62:M62)</f>
        <v>6.4767334369612684E-2</v>
      </c>
      <c r="N62" s="184">
        <f>+AVERAGE('2.2.3.4.StockCapReal'!M62:N62)</f>
        <v>6.4848098951988981E-2</v>
      </c>
    </row>
    <row r="63" spans="2:14" x14ac:dyDescent="0.2">
      <c r="B63" s="169" t="s">
        <v>141</v>
      </c>
      <c r="C63" s="184">
        <f>+AVERAGE('2.2.3.4.StockCapReal'!C63:C63)</f>
        <v>569177.67711061519</v>
      </c>
      <c r="D63" s="184">
        <f>+AVERAGE('2.2.3.4.StockCapReal'!C63:D63)</f>
        <v>672086.03908441577</v>
      </c>
      <c r="E63" s="184">
        <f>+AVERAGE('2.2.3.4.StockCapReal'!D63:E63)</f>
        <v>662562.94454362825</v>
      </c>
      <c r="F63" s="184">
        <f>+AVERAGE('2.2.3.4.StockCapReal'!E63:F63)</f>
        <v>454589.09445624438</v>
      </c>
      <c r="G63" s="184">
        <f>+AVERAGE('2.2.3.4.StockCapReal'!F63:G63)</f>
        <v>179523.35044172421</v>
      </c>
      <c r="H63" s="184">
        <f>+AVERAGE('2.2.3.4.StockCapReal'!F63,'2.2.3.4.StockCapReal'!H63)</f>
        <v>179523.35044172421</v>
      </c>
      <c r="I63" s="170">
        <f>+AVERAGE('2.2.3.4.StockCapReal'!F63,'2.2.3.4.StockCapReal'!I63)</f>
        <v>179523.35044172421</v>
      </c>
      <c r="J63" s="170">
        <f>+AVERAGE('2.2.3.4.StockCapReal'!J63,'2.2.3.4.StockCapReal'!J63)</f>
        <v>60723.005554732248</v>
      </c>
      <c r="K63" s="184">
        <f>+AVERAGE('2.2.3.4.StockCapReal'!J63,'2.2.3.4.StockCapReal'!K63)</f>
        <v>60723.005554732248</v>
      </c>
      <c r="L63" s="184">
        <f>+AVERAGE('2.2.3.4.StockCapReal'!K63:L63)</f>
        <v>50386.83511275296</v>
      </c>
      <c r="M63" s="184">
        <f>+AVERAGE('2.2.3.4.StockCapReal'!L63:M63)</f>
        <v>30065.091583334186</v>
      </c>
      <c r="N63" s="184">
        <f>+AVERAGE('2.2.3.4.StockCapReal'!M63:N63)</f>
        <v>10039.759247947346</v>
      </c>
    </row>
    <row r="64" spans="2:14" x14ac:dyDescent="0.2">
      <c r="B64" s="169" t="s">
        <v>351</v>
      </c>
      <c r="C64" s="184">
        <f>+AVERAGE('2.2.3.4.StockCapReal'!C64:C64)</f>
        <v>0</v>
      </c>
      <c r="D64" s="184">
        <f>+AVERAGE('2.2.3.4.StockCapReal'!D64:D64)</f>
        <v>0</v>
      </c>
      <c r="E64" s="184">
        <f>+AVERAGE('2.2.3.4.StockCapReal'!E64:E64)</f>
        <v>0</v>
      </c>
      <c r="F64" s="184">
        <f>+AVERAGE('2.2.3.4.StockCapReal'!F64:F64)</f>
        <v>0</v>
      </c>
      <c r="G64" s="184">
        <f>+AVERAGE('2.2.3.4.StockCapReal'!G64:G64)</f>
        <v>0</v>
      </c>
      <c r="H64" s="184">
        <f>+AVERAGE('2.2.3.4.StockCapReal'!H64:H64)</f>
        <v>0</v>
      </c>
      <c r="I64" s="184">
        <f>+AVERAGE('2.2.3.4.StockCapReal'!I64:I64)</f>
        <v>0</v>
      </c>
      <c r="J64" s="184">
        <f>+AVERAGE('2.2.3.4.StockCapReal'!J64:J64)</f>
        <v>0</v>
      </c>
      <c r="K64" s="184">
        <f>+AVERAGE('2.2.3.4.StockCapReal'!K64:K64)</f>
        <v>0</v>
      </c>
      <c r="L64" s="184">
        <f>+AVERAGE('2.2.3.4.StockCapReal'!L64:L64)</f>
        <v>1978.9094825048296</v>
      </c>
      <c r="M64" s="184">
        <f>+AVERAGE('2.2.3.4.StockCapReal'!L64:M64)</f>
        <v>1650.8761330868674</v>
      </c>
      <c r="N64" s="184">
        <f>+AVERAGE('2.2.3.4.StockCapReal'!M64:N64)</f>
        <v>992.06331561839966</v>
      </c>
    </row>
    <row r="65" spans="2:14" x14ac:dyDescent="0.2">
      <c r="B65" s="169" t="s">
        <v>352</v>
      </c>
      <c r="C65" s="184">
        <f>+AVERAGE('2.2.3.4.StockCapReal'!C65:C65)</f>
        <v>0</v>
      </c>
      <c r="D65" s="184">
        <f>+AVERAGE('2.2.3.4.StockCapReal'!D65:D65)</f>
        <v>0</v>
      </c>
      <c r="E65" s="184">
        <f>+AVERAGE('2.2.3.4.StockCapReal'!E65:E65)</f>
        <v>0</v>
      </c>
      <c r="F65" s="184">
        <f>+AVERAGE('2.2.3.4.StockCapReal'!F65:F65)</f>
        <v>0</v>
      </c>
      <c r="G65" s="184">
        <f>+AVERAGE('2.2.3.4.StockCapReal'!G65:G65)</f>
        <v>0</v>
      </c>
      <c r="H65" s="184">
        <f>+AVERAGE('2.2.3.4.StockCapReal'!H65:H65)</f>
        <v>0</v>
      </c>
      <c r="I65" s="184">
        <f>+AVERAGE('2.2.3.4.StockCapReal'!I65:I65)</f>
        <v>0</v>
      </c>
      <c r="J65" s="184">
        <f>+AVERAGE('2.2.3.4.StockCapReal'!J65:J65)</f>
        <v>0</v>
      </c>
      <c r="K65" s="184">
        <f>+AVERAGE('2.2.3.4.StockCapReal'!K65:K65)</f>
        <v>0</v>
      </c>
      <c r="L65" s="184">
        <f>+AVERAGE('2.2.3.4.StockCapReal'!L65:L65)</f>
        <v>2813.7828105010835</v>
      </c>
      <c r="M65" s="184">
        <f>+AVERAGE('2.2.3.4.StockCapReal'!L65:M65)</f>
        <v>2347.356928962005</v>
      </c>
      <c r="N65" s="184">
        <f>+AVERAGE('2.2.3.4.StockCapReal'!M65:N65)</f>
        <v>1410.6004994642049</v>
      </c>
    </row>
    <row r="66" spans="2:14" x14ac:dyDescent="0.2">
      <c r="B66" s="169" t="s">
        <v>353</v>
      </c>
      <c r="C66" s="184">
        <f>+AVERAGE('2.2.3.4.StockCapReal'!C66:C66)</f>
        <v>0</v>
      </c>
      <c r="D66" s="184">
        <f>+AVERAGE('2.2.3.4.StockCapReal'!D66:D66)</f>
        <v>0</v>
      </c>
      <c r="E66" s="184">
        <f>+AVERAGE('2.2.3.4.StockCapReal'!E66:E66)</f>
        <v>4171.3583153603095</v>
      </c>
      <c r="F66" s="184">
        <f>+AVERAGE('2.2.3.4.StockCapReal'!E66:F66)</f>
        <v>3763.111870246933</v>
      </c>
      <c r="G66" s="184">
        <f>+AVERAGE('2.2.3.4.StockCapReal'!F66:G66)</f>
        <v>2979.2283741794809</v>
      </c>
      <c r="H66" s="184">
        <f>+AVERAGE('2.2.3.4.StockCapReal'!F66,'2.2.3.4.StockCapReal'!H66)</f>
        <v>2979.2283741794809</v>
      </c>
      <c r="I66" s="170">
        <f>+AVERAGE('2.2.3.4.StockCapReal'!F66,'2.2.3.4.StockCapReal'!I66)</f>
        <v>2979.2283741794809</v>
      </c>
      <c r="J66" s="170">
        <f>+AVERAGE('2.2.3.4.StockCapReal'!H66,'2.2.3.4.StockCapReal'!J66)</f>
        <v>2181.1787617347404</v>
      </c>
      <c r="K66" s="184">
        <f>+AVERAGE('2.2.3.4.StockCapReal'!H66,'2.2.3.4.StockCapReal'!K66)</f>
        <v>2181.1787617347404</v>
      </c>
      <c r="L66" s="184">
        <f>+AVERAGE('2.2.3.4.StockCapReal'!K66:L66)</f>
        <v>1314.3897010599801</v>
      </c>
      <c r="M66" s="184">
        <f>+AVERAGE('2.2.3.4.StockCapReal'!L66:M66)</f>
        <v>435.00660093794204</v>
      </c>
      <c r="N66" s="184">
        <f>+AVERAGE('2.2.3.4.StockCapReal'!M66:N66)</f>
        <v>0</v>
      </c>
    </row>
    <row r="67" spans="2:14" x14ac:dyDescent="0.2">
      <c r="B67" s="169" t="s">
        <v>481</v>
      </c>
      <c r="C67" s="184">
        <f>+AVERAGE('2.2.3.4.StockCapReal'!C67:C67)</f>
        <v>0</v>
      </c>
      <c r="D67" s="184">
        <f>+AVERAGE('2.2.3.4.StockCapReal'!D67:D67)</f>
        <v>0</v>
      </c>
      <c r="E67" s="184">
        <f>+AVERAGE('2.2.3.4.StockCapReal'!E67:E67)</f>
        <v>0</v>
      </c>
      <c r="F67" s="184">
        <f>+AVERAGE('2.2.3.4.StockCapReal'!F67:F67)</f>
        <v>0</v>
      </c>
      <c r="G67" s="184">
        <f>+AVERAGE('2.2.3.4.StockCapReal'!G67:G67)</f>
        <v>0</v>
      </c>
      <c r="H67" s="184">
        <f>+AVERAGE('2.2.3.4.StockCapReal'!H67:H67)</f>
        <v>0</v>
      </c>
      <c r="I67" s="184">
        <f>+AVERAGE('2.2.3.4.StockCapReal'!I67:I67)</f>
        <v>0</v>
      </c>
      <c r="J67" s="184">
        <f>+AVERAGE('2.2.3.4.StockCapReal'!J67:J67)</f>
        <v>0</v>
      </c>
      <c r="K67" s="184">
        <f>+AVERAGE('2.2.3.4.StockCapReal'!K67:K67)</f>
        <v>0</v>
      </c>
      <c r="L67" s="184">
        <f>+AVERAGE('2.2.3.4.StockCapReal'!L67:L67)</f>
        <v>3610.7147170546964</v>
      </c>
      <c r="M67" s="184">
        <f>+AVERAGE('2.2.3.4.StockCapReal'!L67:M67)</f>
        <v>3253.5513106722801</v>
      </c>
      <c r="N67" s="184">
        <f>+AVERAGE('2.2.3.4.StockCapReal'!M67:N67)</f>
        <v>2534.1135495322314</v>
      </c>
    </row>
    <row r="68" spans="2:14" x14ac:dyDescent="0.2">
      <c r="B68" s="169" t="s">
        <v>354</v>
      </c>
      <c r="C68" s="184">
        <f>+AVERAGE('2.2.3.4.StockCapReal'!C68:C68)</f>
        <v>427916.84989610175</v>
      </c>
      <c r="D68" s="184">
        <f>+AVERAGE('2.2.3.4.StockCapReal'!C68:D68)</f>
        <v>447266.60398412216</v>
      </c>
      <c r="E68" s="184">
        <f>+AVERAGE('2.2.3.4.StockCapReal'!D68:E68)</f>
        <v>434981.43787437154</v>
      </c>
      <c r="F68" s="184">
        <f>+AVERAGE('2.2.3.4.StockCapReal'!E68:F68)</f>
        <v>370173.45567308168</v>
      </c>
      <c r="G68" s="184">
        <f>+AVERAGE('2.2.3.4.StockCapReal'!F68:G68)</f>
        <v>340621.68544565479</v>
      </c>
      <c r="H68" s="184">
        <f>+AVERAGE('2.2.3.4.StockCapReal'!F68,'2.2.3.4.StockCapReal'!H68)</f>
        <v>340621.68544565479</v>
      </c>
      <c r="I68" s="170">
        <f>+AVERAGE('2.2.3.4.StockCapReal'!F68,'2.2.3.4.StockCapReal'!I68)</f>
        <v>340621.68544565479</v>
      </c>
      <c r="J68" s="170">
        <f>+AVERAGE('2.2.3.4.StockCapReal'!H68,'2.2.3.4.StockCapReal'!J68)</f>
        <v>279992.47960759944</v>
      </c>
      <c r="K68" s="184">
        <f>+AVERAGE('2.2.3.4.StockCapReal'!H68,'2.2.3.4.StockCapReal'!K68)</f>
        <v>279992.47960759944</v>
      </c>
      <c r="L68" s="184">
        <f>+AVERAGE('2.2.3.4.StockCapReal'!K68:L68)</f>
        <v>237088.49538157528</v>
      </c>
      <c r="M68" s="184">
        <f>+AVERAGE('2.2.3.4.StockCapReal'!L68:M68)</f>
        <v>234236.2053219899</v>
      </c>
      <c r="N68" s="184">
        <f>+AVERAGE('2.2.3.4.StockCapReal'!M68:N68)</f>
        <v>169187.01994393903</v>
      </c>
    </row>
    <row r="69" spans="2:14" x14ac:dyDescent="0.2">
      <c r="B69" s="169" t="s">
        <v>515</v>
      </c>
      <c r="C69" s="184">
        <f>+AVERAGE('2.2.3.4.StockCapReal'!C69:C69)</f>
        <v>0</v>
      </c>
      <c r="D69" s="184">
        <f>+AVERAGE('2.2.3.4.StockCapReal'!D69:D69)</f>
        <v>0</v>
      </c>
      <c r="E69" s="184">
        <f>+AVERAGE('2.2.3.4.StockCapReal'!E69:E69)</f>
        <v>0</v>
      </c>
      <c r="F69" s="184">
        <f>+AVERAGE('2.2.3.4.StockCapReal'!F69:F69)</f>
        <v>0</v>
      </c>
      <c r="G69" s="184">
        <f>+AVERAGE('2.2.3.4.StockCapReal'!G69:G69)</f>
        <v>2222.7684466568608</v>
      </c>
      <c r="H69" s="184">
        <f>+AVERAGE('2.2.3.4.StockCapReal'!H69:H69)</f>
        <v>2222.7684466568608</v>
      </c>
      <c r="I69" s="184">
        <f>+AVERAGE('2.2.3.4.StockCapReal'!I69:I69)</f>
        <v>2222.7684466568608</v>
      </c>
      <c r="J69" s="184">
        <f>+AVERAGE('2.2.3.4.StockCapReal'!H69,'2.2.3.4.StockCapReal'!J69)</f>
        <v>2162.4443440367322</v>
      </c>
      <c r="K69" s="184">
        <f>+AVERAGE('2.2.3.4.StockCapReal'!H69,'2.2.3.4.StockCapReal'!K69)</f>
        <v>2162.4443440367322</v>
      </c>
      <c r="L69" s="184">
        <f>+AVERAGE('2.2.3.4.StockCapReal'!K69:L69)</f>
        <v>2016.6453256019813</v>
      </c>
      <c r="M69" s="184">
        <f>+AVERAGE('2.2.3.4.StockCapReal'!L69:M69)</f>
        <v>1859.3064017628346</v>
      </c>
      <c r="N69" s="184">
        <f>+AVERAGE('2.2.3.4.StockCapReal'!M69:N69)</f>
        <v>1712.7952633622981</v>
      </c>
    </row>
    <row r="70" spans="2:14" x14ac:dyDescent="0.2">
      <c r="B70" s="169" t="s">
        <v>355</v>
      </c>
      <c r="C70" s="184">
        <f>+AVERAGE('2.2.3.4.StockCapReal'!C70:C70)</f>
        <v>0</v>
      </c>
      <c r="D70" s="184">
        <f>+AVERAGE('2.2.3.4.StockCapReal'!D70:D70)</f>
        <v>0</v>
      </c>
      <c r="E70" s="184">
        <f>+AVERAGE('2.2.3.4.StockCapReal'!E70:E70)</f>
        <v>0</v>
      </c>
      <c r="F70" s="184">
        <f>+AVERAGE('2.2.3.4.StockCapReal'!F70:F70)</f>
        <v>0</v>
      </c>
      <c r="G70" s="184">
        <f>+AVERAGE('2.2.3.4.StockCapReal'!G70:G70)</f>
        <v>0</v>
      </c>
      <c r="H70" s="184">
        <f>+AVERAGE('2.2.3.4.StockCapReal'!H70:H70)</f>
        <v>0</v>
      </c>
      <c r="I70" s="184">
        <f>+AVERAGE('2.2.3.4.StockCapReal'!I70:I70)</f>
        <v>0</v>
      </c>
      <c r="J70" s="184">
        <f>+AVERAGE('2.2.3.4.StockCapReal'!J70:J70)</f>
        <v>1483.1720940352131</v>
      </c>
      <c r="K70" s="184">
        <f>+AVERAGE('2.2.3.4.StockCapReal'!K70:K70)</f>
        <v>1483.1720940352131</v>
      </c>
      <c r="L70" s="184">
        <f>+AVERAGE('2.2.3.4.StockCapReal'!K70:L70)</f>
        <v>1426.3581420615246</v>
      </c>
      <c r="M70" s="184">
        <f>+AVERAGE('2.2.3.4.StockCapReal'!L70:M70)</f>
        <v>1322.3524583596168</v>
      </c>
      <c r="N70" s="184">
        <f>+AVERAGE('2.2.3.4.StockCapReal'!M70:N70)</f>
        <v>1225.9936957943473</v>
      </c>
    </row>
    <row r="71" spans="2:14" x14ac:dyDescent="0.2">
      <c r="B71" s="169" t="s">
        <v>516</v>
      </c>
      <c r="C71" s="184">
        <f>+AVERAGE('2.2.3.4.StockCapReal'!C71:C71)</f>
        <v>0</v>
      </c>
      <c r="D71" s="184">
        <f>+AVERAGE('2.2.3.4.StockCapReal'!D71:D71)</f>
        <v>16768.100279997896</v>
      </c>
      <c r="E71" s="184">
        <f>+AVERAGE('2.2.3.4.StockCapReal'!D71:E71)</f>
        <v>37098.843980219492</v>
      </c>
      <c r="F71" s="184">
        <f>+AVERAGE('2.2.3.4.StockCapReal'!E71:F71)</f>
        <v>56118.051783265037</v>
      </c>
      <c r="G71" s="184">
        <f>+AVERAGE('2.2.3.4.StockCapReal'!F71:G71)</f>
        <v>54243.431946129873</v>
      </c>
      <c r="H71" s="184">
        <f>+AVERAGE('2.2.3.4.StockCapReal'!F71,'2.2.3.4.StockCapReal'!H71)</f>
        <v>54243.431946129873</v>
      </c>
      <c r="I71" s="170">
        <f>+AVERAGE('2.2.3.4.StockCapReal'!F71,'2.2.3.4.StockCapReal'!I71)</f>
        <v>54243.431946129873</v>
      </c>
      <c r="J71" s="170">
        <f>+AVERAGE('2.2.3.4.StockCapReal'!H71,'2.2.3.4.StockCapReal'!J71)</f>
        <v>52501.0752031335</v>
      </c>
      <c r="K71" s="184">
        <f>+AVERAGE('2.2.3.4.StockCapReal'!H71,'2.2.3.4.StockCapReal'!K71)</f>
        <v>52501.0752031335</v>
      </c>
      <c r="L71" s="184">
        <f>+AVERAGE('2.2.3.4.StockCapReal'!K71:L71)</f>
        <v>49529.21690378058</v>
      </c>
      <c r="M71" s="184">
        <f>+AVERAGE('2.2.3.4.StockCapReal'!L71:M71)</f>
        <v>46277.939026143053</v>
      </c>
      <c r="N71" s="184">
        <f>+AVERAGE('2.2.3.4.StockCapReal'!M71:N71)</f>
        <v>43291.626079435875</v>
      </c>
    </row>
    <row r="72" spans="2:14" x14ac:dyDescent="0.2">
      <c r="B72" s="173" t="s">
        <v>142</v>
      </c>
      <c r="C72" s="184">
        <f>+AVERAGE('2.2.3.4.StockCapReal'!C72:C72)</f>
        <v>250240.86251071526</v>
      </c>
      <c r="D72" s="184">
        <f>+AVERAGE('2.2.3.4.StockCapReal'!C72:D72)</f>
        <v>263011.3361973929</v>
      </c>
      <c r="E72" s="184">
        <f>+AVERAGE('2.2.3.4.StockCapReal'!D72:E72)</f>
        <v>233410.48325161496</v>
      </c>
      <c r="F72" s="184">
        <f>+AVERAGE('2.2.3.4.StockCapReal'!E72:F72)</f>
        <v>144607.49555421359</v>
      </c>
      <c r="G72" s="184">
        <f>+AVERAGE('2.2.3.4.StockCapReal'!F72:G72)</f>
        <v>109409.91943793165</v>
      </c>
      <c r="H72" s="184">
        <f>+AVERAGE('2.2.3.4.StockCapReal'!F72,'2.2.3.4.StockCapReal'!H72)</f>
        <v>109409.91943793165</v>
      </c>
      <c r="I72" s="170">
        <f>+AVERAGE('2.2.3.4.StockCapReal'!F72,'2.2.3.4.StockCapReal'!I72)</f>
        <v>109409.91943793165</v>
      </c>
      <c r="J72" s="170">
        <f>+AVERAGE('2.2.3.4.StockCapReal'!H72,'2.2.3.4.StockCapReal'!J72)</f>
        <v>154481.72663552099</v>
      </c>
      <c r="K72" s="184">
        <f>+AVERAGE('2.2.3.4.StockCapReal'!H72,'2.2.3.4.StockCapReal'!K72)</f>
        <v>154481.72663552099</v>
      </c>
      <c r="L72" s="184">
        <f>+AVERAGE('2.2.3.4.StockCapReal'!K72:L72)</f>
        <v>499956.13067887712</v>
      </c>
      <c r="M72" s="184">
        <f>+AVERAGE('2.2.3.4.StockCapReal'!L72:M72)</f>
        <v>602458.88745486061</v>
      </c>
      <c r="N72" s="184">
        <f>+AVERAGE('2.2.3.4.StockCapReal'!M72:N72)</f>
        <v>290575.67432876141</v>
      </c>
    </row>
    <row r="73" spans="2:14" x14ac:dyDescent="0.2">
      <c r="B73" s="173" t="s">
        <v>298</v>
      </c>
      <c r="C73" s="184"/>
      <c r="D73" s="184"/>
      <c r="E73" s="184"/>
      <c r="F73" s="184"/>
      <c r="G73" s="184"/>
      <c r="H73" s="184"/>
      <c r="I73" s="170"/>
      <c r="J73" s="170"/>
      <c r="K73" s="184"/>
      <c r="L73" s="184"/>
      <c r="M73" s="184"/>
      <c r="N73" s="184"/>
    </row>
    <row r="74" spans="2:14" x14ac:dyDescent="0.2">
      <c r="B74" s="169" t="s">
        <v>356</v>
      </c>
      <c r="C74" s="184">
        <f>+AVERAGE('2.2.3.4.StockCapReal'!C74:C74)</f>
        <v>38291.535801364073</v>
      </c>
      <c r="D74" s="184">
        <f>+AVERAGE('2.2.3.4.StockCapReal'!C74:D74)</f>
        <v>35046.353954145947</v>
      </c>
      <c r="E74" s="184">
        <f>+AVERAGE('2.2.3.4.StockCapReal'!D74:E74)</f>
        <v>29187.162977134991</v>
      </c>
      <c r="F74" s="184">
        <f>+AVERAGE('2.2.3.4.StockCapReal'!E74:F74)</f>
        <v>23972.611673749965</v>
      </c>
      <c r="G74" s="184">
        <f>+AVERAGE('2.2.3.4.StockCapReal'!F74:G74)</f>
        <v>18979.271723044345</v>
      </c>
      <c r="H74" s="184">
        <f>+AVERAGE('2.2.3.4.StockCapReal'!F74,'2.2.3.4.StockCapReal'!H74)</f>
        <v>18979.271723044345</v>
      </c>
      <c r="I74" s="170">
        <f>+AVERAGE('2.2.3.4.StockCapReal'!F74,'2.2.3.4.StockCapReal'!I74)</f>
        <v>18979.271723044345</v>
      </c>
      <c r="J74" s="170">
        <f>+AVERAGE('2.2.3.4.StockCapReal'!H74,'2.2.3.4.StockCapReal'!J74)</f>
        <v>13895.699141217343</v>
      </c>
      <c r="K74" s="184">
        <f>+AVERAGE('2.2.3.4.StockCapReal'!H74,'2.2.3.4.StockCapReal'!K74)</f>
        <v>13895.699141217343</v>
      </c>
      <c r="L74" s="184">
        <f>+AVERAGE('2.2.3.4.StockCapReal'!K74:L74)</f>
        <v>8374.2203969565144</v>
      </c>
      <c r="M74" s="184">
        <f>+AVERAGE('2.2.3.4.StockCapReal'!L74:M74)</f>
        <v>2772.5092332462318</v>
      </c>
      <c r="N74" s="184">
        <f>+AVERAGE('2.2.3.4.StockCapReal'!M74:N74)</f>
        <v>0.9941623728032023</v>
      </c>
    </row>
    <row r="75" spans="2:14" x14ac:dyDescent="0.2">
      <c r="B75" s="169" t="s">
        <v>357</v>
      </c>
      <c r="C75" s="184">
        <f>+AVERAGE('2.2.3.4.StockCapReal'!C75:C75)</f>
        <v>0</v>
      </c>
      <c r="D75" s="184">
        <f>+AVERAGE('2.2.3.4.StockCapReal'!D75:D75)</f>
        <v>827.05965326315652</v>
      </c>
      <c r="E75" s="184">
        <f>+AVERAGE('2.2.3.4.StockCapReal'!D75:E75)</f>
        <v>689.9647370521152</v>
      </c>
      <c r="F75" s="184">
        <f>+AVERAGE('2.2.3.4.StockCapReal'!E75:F75)</f>
        <v>415.38873750108786</v>
      </c>
      <c r="G75" s="184">
        <f>+AVERAGE('2.2.3.4.StockCapReal'!F75:G75)</f>
        <v>138.95382708055092</v>
      </c>
      <c r="H75" s="184">
        <f>+AVERAGE('2.2.3.4.StockCapReal'!F75,'2.2.3.4.StockCapReal'!H75)</f>
        <v>138.95382708055092</v>
      </c>
      <c r="I75" s="170">
        <f>+AVERAGE('2.2.3.4.StockCapReal'!F75,'2.2.3.4.StockCapReal'!I75)</f>
        <v>138.95382708055092</v>
      </c>
      <c r="J75" s="170">
        <f>+AVERAGE('2.2.3.4.StockCapReal'!H75,'2.2.3.4.StockCapReal'!J75)</f>
        <v>0</v>
      </c>
      <c r="K75" s="184">
        <f>+AVERAGE('2.2.3.4.StockCapReal'!H75,'2.2.3.4.StockCapReal'!K75)</f>
        <v>0</v>
      </c>
      <c r="L75" s="184">
        <f>+AVERAGE('2.2.3.4.StockCapReal'!K75:L75)</f>
        <v>0</v>
      </c>
      <c r="M75" s="184">
        <f>+AVERAGE('2.2.3.4.StockCapReal'!L75:M75)</f>
        <v>0</v>
      </c>
      <c r="N75" s="184">
        <f>+AVERAGE('2.2.3.4.StockCapReal'!M75:N75)</f>
        <v>0</v>
      </c>
    </row>
    <row r="76" spans="2:14" x14ac:dyDescent="0.2">
      <c r="B76" s="169" t="s">
        <v>358</v>
      </c>
      <c r="C76" s="184">
        <f>+AVERAGE('2.2.3.4.StockCapReal'!C76:C76)</f>
        <v>19254.816932695107</v>
      </c>
      <c r="D76" s="184">
        <f>+AVERAGE('2.2.3.4.StockCapReal'!C76:D76)</f>
        <v>17184.329025309446</v>
      </c>
      <c r="E76" s="184">
        <f>+AVERAGE('2.2.3.4.StockCapReal'!D76:E76)</f>
        <v>13244.846039515534</v>
      </c>
      <c r="F76" s="184">
        <f>+AVERAGE('2.2.3.4.StockCapReal'!E76:F76)</f>
        <v>9506.5789685151649</v>
      </c>
      <c r="G76" s="184">
        <f>+AVERAGE('2.2.3.4.StockCapReal'!F76:G76)</f>
        <v>5804.4244083852627</v>
      </c>
      <c r="H76" s="184">
        <f>+AVERAGE('2.2.3.4.StockCapReal'!F76,'2.2.3.4.StockCapReal'!H76)</f>
        <v>5804.4244083852627</v>
      </c>
      <c r="I76" s="170">
        <f>+AVERAGE('2.2.3.4.StockCapReal'!F76,'2.2.3.4.StockCapReal'!I76)</f>
        <v>5804.4244083852627</v>
      </c>
      <c r="J76" s="170">
        <f>+AVERAGE('2.2.3.4.StockCapReal'!H76,'2.2.3.4.StockCapReal'!J76)</f>
        <v>2006.2197113702716</v>
      </c>
      <c r="K76" s="184">
        <f>+AVERAGE('2.2.3.4.StockCapReal'!H76,'2.2.3.4.StockCapReal'!K76)</f>
        <v>2006.2197113702716</v>
      </c>
      <c r="L76" s="184">
        <f>+AVERAGE('2.2.3.4.StockCapReal'!K76:L76)</f>
        <v>40.679698367211543</v>
      </c>
      <c r="M76" s="184">
        <f>+AVERAGE('2.2.3.4.StockCapReal'!L76:M76)</f>
        <v>40.516557263529322</v>
      </c>
      <c r="N76" s="184">
        <f>+AVERAGE('2.2.3.4.StockCapReal'!M76:N76)</f>
        <v>40.567081233035921</v>
      </c>
    </row>
    <row r="77" spans="2:14" x14ac:dyDescent="0.2">
      <c r="B77" s="169" t="s">
        <v>517</v>
      </c>
      <c r="C77" s="184">
        <f>+AVERAGE('2.2.3.4.StockCapReal'!C77:C77)</f>
        <v>0</v>
      </c>
      <c r="D77" s="184">
        <f>+AVERAGE('2.2.3.4.StockCapReal'!D77:D77)</f>
        <v>0</v>
      </c>
      <c r="E77" s="184">
        <f>+AVERAGE('2.2.3.4.StockCapReal'!E77:E77)</f>
        <v>50485.161421050907</v>
      </c>
      <c r="F77" s="184">
        <f>+AVERAGE('2.2.3.4.StockCapReal'!E77:F77)</f>
        <v>46994.349781006502</v>
      </c>
      <c r="G77" s="184">
        <f>+AVERAGE('2.2.3.4.StockCapReal'!F77:G77)</f>
        <v>40508.182034316065</v>
      </c>
      <c r="H77" s="184">
        <f>+AVERAGE('2.2.3.4.StockCapReal'!F77,'2.2.3.4.StockCapReal'!H77)</f>
        <v>40508.182034316065</v>
      </c>
      <c r="I77" s="170">
        <f>+AVERAGE('2.2.3.4.StockCapReal'!F77,'2.2.3.4.StockCapReal'!I77)</f>
        <v>40508.182034316065</v>
      </c>
      <c r="J77" s="170">
        <f>+AVERAGE('2.2.3.4.StockCapReal'!H77,'2.2.3.4.StockCapReal'!J77)</f>
        <v>33960.70936673414</v>
      </c>
      <c r="K77" s="184">
        <f>+AVERAGE('2.2.3.4.StockCapReal'!H77,'2.2.3.4.StockCapReal'!K77)</f>
        <v>33960.70936673414</v>
      </c>
      <c r="L77" s="184">
        <f>+AVERAGE('2.2.3.4.StockCapReal'!K77:L77)</f>
        <v>26486.016446689369</v>
      </c>
      <c r="M77" s="184">
        <f>+AVERAGE('2.2.3.4.StockCapReal'!L77:M77)</f>
        <v>18823.218065423145</v>
      </c>
      <c r="N77" s="184">
        <f>+AVERAGE('2.2.3.4.StockCapReal'!M77:N77)</f>
        <v>11311.462895568584</v>
      </c>
    </row>
    <row r="78" spans="2:14" x14ac:dyDescent="0.2">
      <c r="B78" s="169" t="s">
        <v>518</v>
      </c>
      <c r="C78" s="184">
        <f>+AVERAGE('2.2.3.4.StockCapReal'!C78:C78)</f>
        <v>0</v>
      </c>
      <c r="D78" s="184">
        <f>+AVERAGE('2.2.3.4.StockCapReal'!D78:D78)</f>
        <v>0</v>
      </c>
      <c r="E78" s="184">
        <f>+AVERAGE('2.2.3.4.StockCapReal'!E78:E78)</f>
        <v>25242.580710525453</v>
      </c>
      <c r="F78" s="184">
        <f>+AVERAGE('2.2.3.4.StockCapReal'!E78:F78)</f>
        <v>23497.174890503251</v>
      </c>
      <c r="G78" s="184">
        <f>+AVERAGE('2.2.3.4.StockCapReal'!F78:G78)</f>
        <v>20254.091017158033</v>
      </c>
      <c r="H78" s="184">
        <f>+AVERAGE('2.2.3.4.StockCapReal'!F78,'2.2.3.4.StockCapReal'!H78)</f>
        <v>20254.091017158033</v>
      </c>
      <c r="I78" s="170">
        <f>+AVERAGE('2.2.3.4.StockCapReal'!F78,'2.2.3.4.StockCapReal'!I78)</f>
        <v>20254.091017158033</v>
      </c>
      <c r="J78" s="170">
        <f>+AVERAGE('2.2.3.4.StockCapReal'!H78,'2.2.3.4.StockCapReal'!J78)</f>
        <v>16980.35468336707</v>
      </c>
      <c r="K78" s="184">
        <f>+AVERAGE('2.2.3.4.StockCapReal'!H78,'2.2.3.4.StockCapReal'!K78)</f>
        <v>16980.35468336707</v>
      </c>
      <c r="L78" s="184">
        <f>+AVERAGE('2.2.3.4.StockCapReal'!K78:L78)</f>
        <v>13243.008223344685</v>
      </c>
      <c r="M78" s="184">
        <f>+AVERAGE('2.2.3.4.StockCapReal'!L78:M78)</f>
        <v>9411.6090327115726</v>
      </c>
      <c r="N78" s="184">
        <f>+AVERAGE('2.2.3.4.StockCapReal'!M78:N78)</f>
        <v>5655.731447784292</v>
      </c>
    </row>
    <row r="79" spans="2:14" x14ac:dyDescent="0.2">
      <c r="B79" s="169" t="s">
        <v>519</v>
      </c>
      <c r="C79" s="184">
        <f>+AVERAGE('2.2.3.4.StockCapReal'!C79:C79)</f>
        <v>0</v>
      </c>
      <c r="D79" s="184">
        <f>+AVERAGE('2.2.3.4.StockCapReal'!D79:D79)</f>
        <v>0</v>
      </c>
      <c r="E79" s="184">
        <f>+AVERAGE('2.2.3.4.StockCapReal'!E79:E79)</f>
        <v>460669.81365176325</v>
      </c>
      <c r="F79" s="184">
        <f>+AVERAGE('2.2.3.4.StockCapReal'!E79:F79)</f>
        <v>428816.66111252777</v>
      </c>
      <c r="G79" s="184">
        <f>+AVERAGE('2.2.3.4.StockCapReal'!F79:G79)</f>
        <v>369631.31628888892</v>
      </c>
      <c r="H79" s="184">
        <f>+AVERAGE('2.2.3.4.StockCapReal'!F79,'2.2.3.4.StockCapReal'!H79)</f>
        <v>369631.31628888892</v>
      </c>
      <c r="I79" s="170">
        <f>+AVERAGE('2.2.3.4.StockCapReal'!F79,'2.2.3.4.StockCapReal'!I79)</f>
        <v>369631.31628888892</v>
      </c>
      <c r="J79" s="170">
        <f>+AVERAGE('2.2.3.4.StockCapReal'!H79,'2.2.3.4.StockCapReal'!J79)</f>
        <v>309886.57290757343</v>
      </c>
      <c r="K79" s="184">
        <f>+AVERAGE('2.2.3.4.StockCapReal'!H79,'2.2.3.4.StockCapReal'!K79)</f>
        <v>309886.57290757343</v>
      </c>
      <c r="L79" s="184">
        <f>+AVERAGE('2.2.3.4.StockCapReal'!K79:L79)</f>
        <v>241681.0785076805</v>
      </c>
      <c r="M79" s="184">
        <f>+AVERAGE('2.2.3.4.StockCapReal'!L79:M79)</f>
        <v>171759.14891517605</v>
      </c>
      <c r="N79" s="184">
        <f>+AVERAGE('2.2.3.4.StockCapReal'!M79:N79)</f>
        <v>103215.46683334236</v>
      </c>
    </row>
    <row r="80" spans="2:14" x14ac:dyDescent="0.2">
      <c r="B80" s="169" t="s">
        <v>520</v>
      </c>
      <c r="C80" s="184">
        <f>+AVERAGE('2.2.3.4.StockCapReal'!C80:C80)</f>
        <v>0</v>
      </c>
      <c r="D80" s="184">
        <f>+AVERAGE('2.2.3.4.StockCapReal'!D80:D80)</f>
        <v>0</v>
      </c>
      <c r="E80" s="184">
        <f>+AVERAGE('2.2.3.4.StockCapReal'!E80:E80)</f>
        <v>109768.59084090494</v>
      </c>
      <c r="F80" s="184">
        <f>+AVERAGE('2.2.3.4.StockCapReal'!E80:F80)</f>
        <v>102178.60867915778</v>
      </c>
      <c r="G80" s="184">
        <f>+AVERAGE('2.2.3.4.StockCapReal'!F80:G80)</f>
        <v>88075.900606701005</v>
      </c>
      <c r="H80" s="184">
        <f>+AVERAGE('2.2.3.4.StockCapReal'!F80,'2.2.3.4.StockCapReal'!H80)</f>
        <v>88075.900606701005</v>
      </c>
      <c r="I80" s="170">
        <f>+AVERAGE('2.2.3.4.StockCapReal'!F80,'2.2.3.4.StockCapReal'!I80)</f>
        <v>88075.900606701005</v>
      </c>
      <c r="J80" s="170">
        <f>+AVERAGE('2.2.3.4.StockCapReal'!H80,'2.2.3.4.StockCapReal'!J80)</f>
        <v>73839.898818062022</v>
      </c>
      <c r="K80" s="184">
        <f>+AVERAGE('2.2.3.4.StockCapReal'!H80,'2.2.3.4.StockCapReal'!K80)</f>
        <v>73839.898818062022</v>
      </c>
      <c r="L80" s="184">
        <f>+AVERAGE('2.2.3.4.StockCapReal'!K80:L80)</f>
        <v>57587.865830411065</v>
      </c>
      <c r="M80" s="184">
        <f>+AVERAGE('2.2.3.4.StockCapReal'!L80:M80)</f>
        <v>40926.839965911582</v>
      </c>
      <c r="N80" s="184">
        <f>+AVERAGE('2.2.3.4.StockCapReal'!M80:N80)</f>
        <v>24594.223479654269</v>
      </c>
    </row>
    <row r="81" spans="2:14" x14ac:dyDescent="0.2">
      <c r="B81" s="169" t="s">
        <v>482</v>
      </c>
      <c r="C81" s="184">
        <f>+AVERAGE('2.2.3.4.StockCapReal'!C81:C81)</f>
        <v>0</v>
      </c>
      <c r="D81" s="184">
        <f>+AVERAGE('2.2.3.4.StockCapReal'!D81:D81)</f>
        <v>8687.4874453859557</v>
      </c>
      <c r="E81" s="184">
        <f>+AVERAGE('2.2.3.4.StockCapReal'!D81:E81)</f>
        <v>7247.4336854055955</v>
      </c>
      <c r="F81" s="184">
        <f>+AVERAGE('2.2.3.4.StockCapReal'!E81:F81)</f>
        <v>4363.26984124711</v>
      </c>
      <c r="G81" s="184">
        <f>+AVERAGE('2.2.3.4.StockCapReal'!F81:G81)</f>
        <v>1459.5798785344921</v>
      </c>
      <c r="H81" s="184">
        <f>+AVERAGE('2.2.3.4.StockCapReal'!F81,'2.2.3.4.StockCapReal'!H81)</f>
        <v>1459.5798785344921</v>
      </c>
      <c r="I81" s="170">
        <f>+AVERAGE('2.2.3.4.StockCapReal'!F81,'2.2.3.4.StockCapReal'!I81)</f>
        <v>1459.5798785344921</v>
      </c>
      <c r="J81" s="170">
        <f>+AVERAGE('2.2.3.4.StockCapReal'!H81,'2.2.3.4.StockCapReal'!J81)</f>
        <v>0</v>
      </c>
      <c r="K81" s="184">
        <f>+AVERAGE('2.2.3.4.StockCapReal'!H81,'2.2.3.4.StockCapReal'!K81)</f>
        <v>0</v>
      </c>
      <c r="L81" s="184">
        <f>+AVERAGE('2.2.3.4.StockCapReal'!K81:L81)</f>
        <v>0</v>
      </c>
      <c r="M81" s="184">
        <f>+AVERAGE('2.2.3.4.StockCapReal'!L81:M81)</f>
        <v>0</v>
      </c>
      <c r="N81" s="184">
        <f>+AVERAGE('2.2.3.4.StockCapReal'!M81:N81)</f>
        <v>0</v>
      </c>
    </row>
    <row r="82" spans="2:14" x14ac:dyDescent="0.2">
      <c r="B82" s="169" t="s">
        <v>392</v>
      </c>
      <c r="C82" s="184">
        <f>+AVERAGE('2.2.3.4.StockCapReal'!C82:C82)</f>
        <v>22489.212718772837</v>
      </c>
      <c r="D82" s="184">
        <f>+AVERAGE('2.2.3.4.StockCapReal'!C82:D82)</f>
        <v>74839.87444648458</v>
      </c>
      <c r="E82" s="184">
        <f>+AVERAGE('2.2.3.4.StockCapReal'!D82:E82)</f>
        <v>118030.58517825635</v>
      </c>
      <c r="F82" s="184">
        <f>+AVERAGE('2.2.3.4.StockCapReal'!E82:F82)</f>
        <v>99778.342758774059</v>
      </c>
      <c r="G82" s="184">
        <f>+AVERAGE('2.2.3.4.StockCapReal'!F82:G82)</f>
        <v>82553.470453998831</v>
      </c>
      <c r="H82" s="184">
        <f>+AVERAGE('2.2.3.4.StockCapReal'!F82,'2.2.3.4.StockCapReal'!H82)</f>
        <v>82553.470453998831</v>
      </c>
      <c r="I82" s="170">
        <f>+AVERAGE('2.2.3.4.StockCapReal'!F82,'2.2.3.4.StockCapReal'!I82)</f>
        <v>82553.470453998831</v>
      </c>
      <c r="J82" s="170">
        <f>+AVERAGE('2.2.3.4.StockCapReal'!H82,'2.2.3.4.StockCapReal'!J82)</f>
        <v>65077.569633954154</v>
      </c>
      <c r="K82" s="184">
        <f>+AVERAGE('2.2.3.4.StockCapReal'!H82,'2.2.3.4.StockCapReal'!K82)</f>
        <v>65077.569633954154</v>
      </c>
      <c r="L82" s="184">
        <f>+AVERAGE('2.2.3.4.StockCapReal'!K82:L82)</f>
        <v>45704.918158009219</v>
      </c>
      <c r="M82" s="184">
        <f>+AVERAGE('2.2.3.4.StockCapReal'!L82:M82)</f>
        <v>25965.113772623859</v>
      </c>
      <c r="N82" s="184">
        <f>+AVERAGE('2.2.3.4.StockCapReal'!M82:N82)</f>
        <v>8127.3204621858167</v>
      </c>
    </row>
    <row r="83" spans="2:14" x14ac:dyDescent="0.2">
      <c r="B83" s="169" t="s">
        <v>393</v>
      </c>
      <c r="C83" s="184">
        <f>+AVERAGE('2.2.3.4.StockCapReal'!C83:C83)</f>
        <v>0</v>
      </c>
      <c r="D83" s="184">
        <f>+AVERAGE('2.2.3.4.StockCapReal'!D83:D83)</f>
        <v>15885.248534321514</v>
      </c>
      <c r="E83" s="184">
        <f>+AVERAGE('2.2.3.4.StockCapReal'!D83:E83)</f>
        <v>14769.068344321491</v>
      </c>
      <c r="F83" s="184">
        <f>+AVERAGE('2.2.3.4.StockCapReal'!E83:F83)</f>
        <v>12545.454798526149</v>
      </c>
      <c r="G83" s="184">
        <f>+AVERAGE('2.2.3.4.StockCapReal'!F83:G83)</f>
        <v>10453.218841517692</v>
      </c>
      <c r="H83" s="184">
        <f>+AVERAGE('2.2.3.4.StockCapReal'!F83,'2.2.3.4.StockCapReal'!H83)</f>
        <v>10453.218841517692</v>
      </c>
      <c r="I83" s="170">
        <f>+AVERAGE('2.2.3.4.StockCapReal'!F83,'2.2.3.4.StockCapReal'!I83)</f>
        <v>10453.218841517692</v>
      </c>
      <c r="J83" s="170">
        <f>+AVERAGE('2.2.3.4.StockCapReal'!H83,'2.2.3.4.StockCapReal'!J83)</f>
        <v>8331.992763393122</v>
      </c>
      <c r="K83" s="184">
        <f>+AVERAGE('2.2.3.4.StockCapReal'!H83,'2.2.3.4.StockCapReal'!K83)</f>
        <v>8331.992763393122</v>
      </c>
      <c r="L83" s="184">
        <f>+AVERAGE('2.2.3.4.StockCapReal'!K83:L83)</f>
        <v>5970.7512806418963</v>
      </c>
      <c r="M83" s="184">
        <f>+AVERAGE('2.2.3.4.StockCapReal'!L83:M83)</f>
        <v>3562.6604384281713</v>
      </c>
      <c r="N83" s="184">
        <f>+AVERAGE('2.2.3.4.StockCapReal'!M83:N83)</f>
        <v>1189.6938010271215</v>
      </c>
    </row>
    <row r="84" spans="2:14" x14ac:dyDescent="0.2">
      <c r="B84" s="169" t="s">
        <v>394</v>
      </c>
      <c r="C84" s="184">
        <f>+AVERAGE('2.2.3.4.StockCapReal'!C84:C84)</f>
        <v>0</v>
      </c>
      <c r="D84" s="184">
        <f>+AVERAGE('2.2.3.4.StockCapReal'!D84:D84)</f>
        <v>2905.8381465222283</v>
      </c>
      <c r="E84" s="184">
        <f>+AVERAGE('2.2.3.4.StockCapReal'!D84:E84)</f>
        <v>2701.6588434734435</v>
      </c>
      <c r="F84" s="184">
        <f>+AVERAGE('2.2.3.4.StockCapReal'!E84:F84)</f>
        <v>2294.9002680230765</v>
      </c>
      <c r="G84" s="184">
        <f>+AVERAGE('2.2.3.4.StockCapReal'!F84:G84)</f>
        <v>1912.1741783264074</v>
      </c>
      <c r="H84" s="184">
        <f>+AVERAGE('2.2.3.4.StockCapReal'!F84,'2.2.3.4.StockCapReal'!H84)</f>
        <v>1912.1741783264074</v>
      </c>
      <c r="I84" s="170">
        <f>+AVERAGE('2.2.3.4.StockCapReal'!F84,'2.2.3.4.StockCapReal'!I84)</f>
        <v>1912.1741783264074</v>
      </c>
      <c r="J84" s="170">
        <f>+AVERAGE('2.2.3.4.StockCapReal'!H84,'2.2.3.4.StockCapReal'!J84)</f>
        <v>1524.1450176938642</v>
      </c>
      <c r="K84" s="184">
        <f>+AVERAGE('2.2.3.4.StockCapReal'!H84,'2.2.3.4.StockCapReal'!K84)</f>
        <v>1524.1450176938642</v>
      </c>
      <c r="L84" s="184">
        <f>+AVERAGE('2.2.3.4.StockCapReal'!K84:L84)</f>
        <v>1092.2106001174209</v>
      </c>
      <c r="M84" s="184">
        <f>+AVERAGE('2.2.3.4.StockCapReal'!L84:M84)</f>
        <v>651.70617776125164</v>
      </c>
      <c r="N84" s="184">
        <f>+AVERAGE('2.2.3.4.StockCapReal'!M84:N84)</f>
        <v>217.6269148220351</v>
      </c>
    </row>
    <row r="85" spans="2:14" x14ac:dyDescent="0.2">
      <c r="B85" s="169" t="s">
        <v>483</v>
      </c>
      <c r="C85" s="184">
        <f>+AVERAGE('2.2.3.4.StockCapReal'!C85:C85)</f>
        <v>0</v>
      </c>
      <c r="D85" s="184">
        <f>+AVERAGE('2.2.3.4.StockCapReal'!D85:D85)</f>
        <v>0</v>
      </c>
      <c r="E85" s="184">
        <f>+AVERAGE('2.2.3.4.StockCapReal'!E85:E85)</f>
        <v>0</v>
      </c>
      <c r="F85" s="184">
        <f>+AVERAGE('2.2.3.4.StockCapReal'!F85:F85)</f>
        <v>148571.34373796271</v>
      </c>
      <c r="G85" s="184">
        <f>+AVERAGE('2.2.3.4.StockCapReal'!F85:G85)</f>
        <v>140171.91041131312</v>
      </c>
      <c r="H85" s="184">
        <f>+AVERAGE('2.2.3.4.StockCapReal'!F85,'2.2.3.4.StockCapReal'!H85)</f>
        <v>140171.91041131312</v>
      </c>
      <c r="I85" s="170">
        <f>+AVERAGE('2.2.3.4.StockCapReal'!F85,'2.2.3.4.StockCapReal'!I85)</f>
        <v>140171.91041131312</v>
      </c>
      <c r="J85" s="170">
        <f>+AVERAGE('2.2.3.4.StockCapReal'!H85,'2.2.3.4.StockCapReal'!J85)</f>
        <v>121520.20477571031</v>
      </c>
      <c r="K85" s="184">
        <f>+AVERAGE('2.2.3.4.StockCapReal'!H85,'2.2.3.4.StockCapReal'!K85)</f>
        <v>121520.20477571031</v>
      </c>
      <c r="L85" s="184">
        <f>+AVERAGE('2.2.3.4.StockCapReal'!K85:L85)</f>
        <v>99666.911682559352</v>
      </c>
      <c r="M85" s="184">
        <f>+AVERAGE('2.2.3.4.StockCapReal'!L85:M85)</f>
        <v>77147.015459387752</v>
      </c>
      <c r="N85" s="184">
        <f>+AVERAGE('2.2.3.4.StockCapReal'!M85:N85)</f>
        <v>55185.525913428428</v>
      </c>
    </row>
    <row r="86" spans="2:14" x14ac:dyDescent="0.2">
      <c r="B86" s="169" t="s">
        <v>521</v>
      </c>
      <c r="C86" s="184">
        <f>+AVERAGE('2.2.3.4.StockCapReal'!C86:C86)</f>
        <v>0</v>
      </c>
      <c r="D86" s="184">
        <f>+AVERAGE('2.2.3.4.StockCapReal'!D86:D86)</f>
        <v>0</v>
      </c>
      <c r="E86" s="184">
        <f>+AVERAGE('2.2.3.4.StockCapReal'!E86:E86)</f>
        <v>0</v>
      </c>
      <c r="F86" s="184">
        <f>+AVERAGE('2.2.3.4.StockCapReal'!F86:F86)</f>
        <v>52056.882206552233</v>
      </c>
      <c r="G86" s="184">
        <f>+AVERAGE('2.2.3.4.StockCapReal'!F86:G86)</f>
        <v>49113.863046286926</v>
      </c>
      <c r="H86" s="184">
        <f>+AVERAGE('2.2.3.4.StockCapReal'!F86,'2.2.3.4.StockCapReal'!H86)</f>
        <v>49113.863046286926</v>
      </c>
      <c r="I86" s="170">
        <f>+AVERAGE('2.2.3.4.StockCapReal'!F86,'2.2.3.4.StockCapReal'!I86)</f>
        <v>49113.863046286926</v>
      </c>
      <c r="J86" s="170">
        <f>+AVERAGE('2.2.3.4.StockCapReal'!H86,'2.2.3.4.StockCapReal'!J86)</f>
        <v>42578.62133146244</v>
      </c>
      <c r="K86" s="184">
        <f>+AVERAGE('2.2.3.4.StockCapReal'!H86,'2.2.3.4.StockCapReal'!K86)</f>
        <v>42578.62133146244</v>
      </c>
      <c r="L86" s="184">
        <f>+AVERAGE('2.2.3.4.StockCapReal'!K86:L86)</f>
        <v>34921.597602971116</v>
      </c>
      <c r="M86" s="184">
        <f>+AVERAGE('2.2.3.4.StockCapReal'!L86:M86)</f>
        <v>27031.007429262696</v>
      </c>
      <c r="N86" s="184">
        <f>+AVERAGE('2.2.3.4.StockCapReal'!M86:N86)</f>
        <v>19336.073496439203</v>
      </c>
    </row>
    <row r="87" spans="2:14" x14ac:dyDescent="0.2">
      <c r="B87" s="169" t="s">
        <v>395</v>
      </c>
      <c r="C87" s="184">
        <f>+AVERAGE('2.2.3.4.StockCapReal'!C87:C87)</f>
        <v>0</v>
      </c>
      <c r="D87" s="184">
        <f>+AVERAGE('2.2.3.4.StockCapReal'!D87:D87)</f>
        <v>1937.2254310148189</v>
      </c>
      <c r="E87" s="184">
        <f>+AVERAGE('2.2.3.4.StockCapReal'!D87:E87)</f>
        <v>1842.7305546560401</v>
      </c>
      <c r="F87" s="184">
        <f>+AVERAGE('2.2.3.4.StockCapReal'!E87:F87)</f>
        <v>1655.2510108473216</v>
      </c>
      <c r="G87" s="184">
        <f>+AVERAGE('2.2.3.4.StockCapReal'!F87:G87)</f>
        <v>1488.3776774531468</v>
      </c>
      <c r="H87" s="184">
        <f>+AVERAGE('2.2.3.4.StockCapReal'!F87,'2.2.3.4.StockCapReal'!H87)</f>
        <v>1488.3776774531468</v>
      </c>
      <c r="I87" s="170">
        <f>+AVERAGE('2.2.3.4.StockCapReal'!F87,'2.2.3.4.StockCapReal'!I87)</f>
        <v>1488.3776774531468</v>
      </c>
      <c r="J87" s="170">
        <f>+AVERAGE('2.2.3.4.StockCapReal'!H87,'2.2.3.4.StockCapReal'!J87)</f>
        <v>1321.5004204541126</v>
      </c>
      <c r="K87" s="184">
        <f>+AVERAGE('2.2.3.4.StockCapReal'!H87,'2.2.3.4.StockCapReal'!K87)</f>
        <v>1321.5004204541126</v>
      </c>
      <c r="L87" s="184">
        <f>+AVERAGE('2.2.3.4.StockCapReal'!K87:L87)</f>
        <v>1120.681721462076</v>
      </c>
      <c r="M87" s="184">
        <f>+AVERAGE('2.2.3.4.StockCapReal'!L87:M87)</f>
        <v>912.66271443021708</v>
      </c>
      <c r="N87" s="184">
        <f>+AVERAGE('2.2.3.4.StockCapReal'!M87:N87)</f>
        <v>710.85122991731384</v>
      </c>
    </row>
    <row r="88" spans="2:14" x14ac:dyDescent="0.2">
      <c r="B88" s="169" t="s">
        <v>395</v>
      </c>
      <c r="C88" s="184">
        <f>+AVERAGE('2.2.3.4.StockCapReal'!C88:C88)</f>
        <v>0</v>
      </c>
      <c r="D88" s="184">
        <f>+AVERAGE('2.2.3.4.StockCapReal'!D88:D88)</f>
        <v>4843.0635775370474</v>
      </c>
      <c r="E88" s="184">
        <f>+AVERAGE('2.2.3.4.StockCapReal'!D88:E88)</f>
        <v>4606.8263866400994</v>
      </c>
      <c r="F88" s="184">
        <f>+AVERAGE('2.2.3.4.StockCapReal'!E88:F88)</f>
        <v>4138.127527118304</v>
      </c>
      <c r="G88" s="184">
        <f>+AVERAGE('2.2.3.4.StockCapReal'!F88:G88)</f>
        <v>3720.9441936328667</v>
      </c>
      <c r="H88" s="184">
        <f>+AVERAGE('2.2.3.4.StockCapReal'!F88,'2.2.3.4.StockCapReal'!H88)</f>
        <v>3720.9441936328667</v>
      </c>
      <c r="I88" s="170">
        <f>+AVERAGE('2.2.3.4.StockCapReal'!F88,'2.2.3.4.StockCapReal'!I88)</f>
        <v>3720.9441936328667</v>
      </c>
      <c r="J88" s="170">
        <f>+AVERAGE('2.2.3.4.StockCapReal'!H88,'2.2.3.4.StockCapReal'!J88)</f>
        <v>3303.7510511352812</v>
      </c>
      <c r="K88" s="184">
        <f>+AVERAGE('2.2.3.4.StockCapReal'!H88,'2.2.3.4.StockCapReal'!K88)</f>
        <v>3303.7510511352812</v>
      </c>
      <c r="L88" s="184">
        <f>+AVERAGE('2.2.3.4.StockCapReal'!K88:L88)</f>
        <v>2801.7043036551904</v>
      </c>
      <c r="M88" s="184">
        <f>+AVERAGE('2.2.3.4.StockCapReal'!L88:M88)</f>
        <v>2281.6567860755426</v>
      </c>
      <c r="N88" s="184">
        <f>+AVERAGE('2.2.3.4.StockCapReal'!M88:N88)</f>
        <v>1777.1280747932844</v>
      </c>
    </row>
    <row r="89" spans="2:14" x14ac:dyDescent="0.2">
      <c r="B89" s="169" t="s">
        <v>522</v>
      </c>
      <c r="C89" s="184">
        <f>+AVERAGE('2.2.3.4.StockCapReal'!C89:C89)</f>
        <v>1551.02</v>
      </c>
      <c r="D89" s="184">
        <f>+AVERAGE('2.2.3.4.StockCapReal'!C89:D89)</f>
        <v>3910.0503313253766</v>
      </c>
      <c r="E89" s="184">
        <f>+AVERAGE('2.2.3.4.StockCapReal'!D89:E89)</f>
        <v>5813.210856185111</v>
      </c>
      <c r="F89" s="184">
        <f>+AVERAGE('2.2.3.4.StockCapReal'!E89:F89)</f>
        <v>4904.7593750022988</v>
      </c>
      <c r="G89" s="184">
        <f>+AVERAGE('2.2.3.4.StockCapReal'!F89:G89)</f>
        <v>4046.4627571769338</v>
      </c>
      <c r="H89" s="184">
        <f>+AVERAGE('2.2.3.4.StockCapReal'!F89,'2.2.3.4.StockCapReal'!H89)</f>
        <v>4046.4627571769338</v>
      </c>
      <c r="I89" s="170">
        <f>+AVERAGE('2.2.3.4.StockCapReal'!F89,'2.2.3.4.StockCapReal'!I89)</f>
        <v>4046.4627571769338</v>
      </c>
      <c r="J89" s="170">
        <f>+AVERAGE('2.2.3.4.StockCapReal'!H89,'2.2.3.4.StockCapReal'!J89)</f>
        <v>3175.4211142332815</v>
      </c>
      <c r="K89" s="184">
        <f>+AVERAGE('2.2.3.4.StockCapReal'!H89,'2.2.3.4.StockCapReal'!K89)</f>
        <v>3175.4211142332815</v>
      </c>
      <c r="L89" s="184">
        <f>+AVERAGE('2.2.3.4.StockCapReal'!K89:L89)</f>
        <v>2211.382941276991</v>
      </c>
      <c r="M89" s="184">
        <f>+AVERAGE('2.2.3.4.StockCapReal'!L89:M89)</f>
        <v>1229.4048893852812</v>
      </c>
      <c r="N89" s="184">
        <f>+AVERAGE('2.2.3.4.StockCapReal'!M89:N89)</f>
        <v>372.908185175727</v>
      </c>
    </row>
    <row r="90" spans="2:14" x14ac:dyDescent="0.2">
      <c r="B90" s="169" t="s">
        <v>359</v>
      </c>
      <c r="C90" s="184">
        <f>+AVERAGE('2.2.3.4.StockCapReal'!C90:C90)</f>
        <v>0</v>
      </c>
      <c r="D90" s="184">
        <f>+AVERAGE('2.2.3.4.StockCapReal'!D90:D90)</f>
        <v>38799.881280359288</v>
      </c>
      <c r="E90" s="184">
        <f>+AVERAGE('2.2.3.4.StockCapReal'!D90:E90)</f>
        <v>36073.599801922253</v>
      </c>
      <c r="F90" s="184">
        <f>+AVERAGE('2.2.3.4.StockCapReal'!E90:F90)</f>
        <v>30642.401076648865</v>
      </c>
      <c r="G90" s="184">
        <f>+AVERAGE('2.2.3.4.StockCapReal'!F90:G90)</f>
        <v>25532.093449605221</v>
      </c>
      <c r="H90" s="184">
        <f>+AVERAGE('2.2.3.4.StockCapReal'!F90,'2.2.3.4.StockCapReal'!H90)</f>
        <v>25532.093449605221</v>
      </c>
      <c r="I90" s="170">
        <f>+AVERAGE('2.2.3.4.StockCapReal'!F90,'2.2.3.4.StockCapReal'!I90)</f>
        <v>25532.093449605221</v>
      </c>
      <c r="J90" s="170">
        <f>+AVERAGE('2.2.3.4.StockCapReal'!H90,'2.2.3.4.StockCapReal'!J90)</f>
        <v>20350.977156573252</v>
      </c>
      <c r="K90" s="184">
        <f>+AVERAGE('2.2.3.4.StockCapReal'!H90,'2.2.3.4.StockCapReal'!K90)</f>
        <v>20350.977156573252</v>
      </c>
      <c r="L90" s="184">
        <f>+AVERAGE('2.2.3.4.StockCapReal'!K90:L90)</f>
        <v>14583.620794029561</v>
      </c>
      <c r="M90" s="184">
        <f>+AVERAGE('2.2.3.4.StockCapReal'!L90:M90)</f>
        <v>8701.8343940030736</v>
      </c>
      <c r="N90" s="184">
        <f>+AVERAGE('2.2.3.4.StockCapReal'!M90:N90)</f>
        <v>2905.8392218477998</v>
      </c>
    </row>
    <row r="91" spans="2:14" x14ac:dyDescent="0.2">
      <c r="B91" s="169" t="s">
        <v>523</v>
      </c>
      <c r="C91" s="184">
        <f>+AVERAGE('2.2.3.4.StockCapReal'!C91:C91)</f>
        <v>0</v>
      </c>
      <c r="D91" s="184">
        <f>+AVERAGE('2.2.3.4.StockCapReal'!D91:D91)</f>
        <v>0</v>
      </c>
      <c r="E91" s="184">
        <f>+AVERAGE('2.2.3.4.StockCapReal'!E91:E91)</f>
        <v>8158.4331653872187</v>
      </c>
      <c r="F91" s="184">
        <f>+AVERAGE('2.2.3.4.StockCapReal'!E91:F91)</f>
        <v>7594.3158553377189</v>
      </c>
      <c r="G91" s="184">
        <f>+AVERAGE('2.2.3.4.StockCapReal'!F91:G91)</f>
        <v>6546.1471544489195</v>
      </c>
      <c r="H91" s="184">
        <f>+AVERAGE('2.2.3.4.StockCapReal'!F91,'2.2.3.4.StockCapReal'!H91)</f>
        <v>6546.1471544489195</v>
      </c>
      <c r="I91" s="170">
        <f>+AVERAGE('2.2.3.4.StockCapReal'!F91,'2.2.3.4.StockCapReal'!I91)</f>
        <v>6546.1471544489195</v>
      </c>
      <c r="J91" s="170">
        <f>+AVERAGE('2.2.3.4.StockCapReal'!H91,'2.2.3.4.StockCapReal'!J91)</f>
        <v>5488.0715406034378</v>
      </c>
      <c r="K91" s="184">
        <f>+AVERAGE('2.2.3.4.StockCapReal'!H91,'2.2.3.4.StockCapReal'!K91)</f>
        <v>5488.0715406034378</v>
      </c>
      <c r="L91" s="184">
        <f>+AVERAGE('2.2.3.4.StockCapReal'!K91:L91)</f>
        <v>4280.1565631433368</v>
      </c>
      <c r="M91" s="184">
        <f>+AVERAGE('2.2.3.4.StockCapReal'!L91:M91)</f>
        <v>3041.8436273481029</v>
      </c>
      <c r="N91" s="184">
        <f>+AVERAGE('2.2.3.4.StockCapReal'!M91:N91)</f>
        <v>1827.9393675024255</v>
      </c>
    </row>
    <row r="92" spans="2:14" x14ac:dyDescent="0.2">
      <c r="B92" s="169" t="s">
        <v>524</v>
      </c>
      <c r="C92" s="184">
        <f>+AVERAGE('2.2.3.4.StockCapReal'!C92:C92)</f>
        <v>0</v>
      </c>
      <c r="D92" s="184">
        <f>+AVERAGE('2.2.3.4.StockCapReal'!D92:D92)</f>
        <v>0</v>
      </c>
      <c r="E92" s="184">
        <f>+AVERAGE('2.2.3.4.StockCapReal'!E92:E92)</f>
        <v>56332.038522911746</v>
      </c>
      <c r="F92" s="184">
        <f>+AVERAGE('2.2.3.4.StockCapReal'!E92:F92)</f>
        <v>52436.942810665205</v>
      </c>
      <c r="G92" s="184">
        <f>+AVERAGE('2.2.3.4.StockCapReal'!F92:G92)</f>
        <v>45199.587495004453</v>
      </c>
      <c r="H92" s="184">
        <f>+AVERAGE('2.2.3.4.StockCapReal'!F92,'2.2.3.4.StockCapReal'!H92)</f>
        <v>45199.587495004453</v>
      </c>
      <c r="I92" s="170">
        <f>+AVERAGE('2.2.3.4.StockCapReal'!F92,'2.2.3.4.StockCapReal'!I92)</f>
        <v>45199.587495004453</v>
      </c>
      <c r="J92" s="170">
        <f>+AVERAGE('2.2.3.4.StockCapReal'!H92,'2.2.3.4.StockCapReal'!J92)</f>
        <v>37893.827304166596</v>
      </c>
      <c r="K92" s="184">
        <f>+AVERAGE('2.2.3.4.StockCapReal'!H92,'2.2.3.4.StockCapReal'!K92)</f>
        <v>37893.827304166596</v>
      </c>
      <c r="L92" s="184">
        <f>+AVERAGE('2.2.3.4.StockCapReal'!K92:L92)</f>
        <v>29553.461983608766</v>
      </c>
      <c r="M92" s="184">
        <f>+AVERAGE('2.2.3.4.StockCapReal'!L92:M92)</f>
        <v>21003.205998355959</v>
      </c>
      <c r="N92" s="184">
        <f>+AVERAGE('2.2.3.4.StockCapReal'!M92:N92)</f>
        <v>12621.486108945333</v>
      </c>
    </row>
    <row r="93" spans="2:14" x14ac:dyDescent="0.2">
      <c r="B93" s="169" t="s">
        <v>525</v>
      </c>
      <c r="C93" s="184">
        <f>+AVERAGE('2.2.3.4.StockCapReal'!C93:C93)</f>
        <v>0</v>
      </c>
      <c r="D93" s="184">
        <f>+AVERAGE('2.2.3.4.StockCapReal'!D93:D93)</f>
        <v>0</v>
      </c>
      <c r="E93" s="184">
        <f>+AVERAGE('2.2.3.4.StockCapReal'!E93:E93)</f>
        <v>14444.369945431979</v>
      </c>
      <c r="F93" s="184">
        <f>+AVERAGE('2.2.3.4.StockCapReal'!E93:F93)</f>
        <v>13445.609649944508</v>
      </c>
      <c r="G93" s="184">
        <f>+AVERAGE('2.2.3.4.StockCapReal'!F93:G93)</f>
        <v>11589.844434499239</v>
      </c>
      <c r="H93" s="184">
        <f>+AVERAGE('2.2.3.4.StockCapReal'!F93,'2.2.3.4.StockCapReal'!H93)</f>
        <v>11589.844434499239</v>
      </c>
      <c r="I93" s="170">
        <f>+AVERAGE('2.2.3.4.StockCapReal'!F93,'2.2.3.4.StockCapReal'!I93)</f>
        <v>11589.844434499239</v>
      </c>
      <c r="J93" s="170">
        <f>+AVERAGE('2.2.3.4.StockCapReal'!H93,'2.2.3.4.StockCapReal'!J93)</f>
        <v>9716.539194779376</v>
      </c>
      <c r="K93" s="184">
        <f>+AVERAGE('2.2.3.4.StockCapReal'!H93,'2.2.3.4.StockCapReal'!K93)</f>
        <v>9716.539194779376</v>
      </c>
      <c r="L93" s="184">
        <f>+AVERAGE('2.2.3.4.StockCapReal'!K93:L93)</f>
        <v>7577.9458591025577</v>
      </c>
      <c r="M93" s="184">
        <f>+AVERAGE('2.2.3.4.StockCapReal'!L93:M93)</f>
        <v>5385.5334448260264</v>
      </c>
      <c r="N93" s="184">
        <f>+AVERAGE('2.2.3.4.StockCapReal'!M93:N93)</f>
        <v>3236.3361845069189</v>
      </c>
    </row>
    <row r="94" spans="2:14" x14ac:dyDescent="0.2">
      <c r="B94" s="169" t="s">
        <v>526</v>
      </c>
      <c r="C94" s="184">
        <f>+AVERAGE('2.2.3.4.StockCapReal'!C94:C94)</f>
        <v>0</v>
      </c>
      <c r="D94" s="184">
        <f>+AVERAGE('2.2.3.4.StockCapReal'!D94:D94)</f>
        <v>0</v>
      </c>
      <c r="E94" s="184">
        <f>+AVERAGE('2.2.3.4.StockCapReal'!E94:E94)</f>
        <v>6021.7006696905655</v>
      </c>
      <c r="F94" s="184">
        <f>+AVERAGE('2.2.3.4.StockCapReal'!E94:F94)</f>
        <v>5605.3283694159354</v>
      </c>
      <c r="G94" s="184">
        <f>+AVERAGE('2.2.3.4.StockCapReal'!F94:G94)</f>
        <v>4831.6800425694419</v>
      </c>
      <c r="H94" s="184">
        <f>+AVERAGE('2.2.3.4.StockCapReal'!F94,'2.2.3.4.StockCapReal'!H94)</f>
        <v>4831.6800425694419</v>
      </c>
      <c r="I94" s="170">
        <f>+AVERAGE('2.2.3.4.StockCapReal'!F94,'2.2.3.4.StockCapReal'!I94)</f>
        <v>4831.6800425694419</v>
      </c>
      <c r="J94" s="170">
        <f>+AVERAGE('2.2.3.4.StockCapReal'!H94,'2.2.3.4.StockCapReal'!J94)</f>
        <v>4050.7194704453955</v>
      </c>
      <c r="K94" s="184">
        <f>+AVERAGE('2.2.3.4.StockCapReal'!H94,'2.2.3.4.StockCapReal'!K94)</f>
        <v>4050.7194704453955</v>
      </c>
      <c r="L94" s="184">
        <f>+AVERAGE('2.2.3.4.StockCapReal'!K94:L94)</f>
        <v>3159.1631775581777</v>
      </c>
      <c r="M94" s="184">
        <f>+AVERAGE('2.2.3.4.StockCapReal'!L94:M94)</f>
        <v>2245.1702963759813</v>
      </c>
      <c r="N94" s="184">
        <f>+AVERAGE('2.2.3.4.StockCapReal'!M94:N94)</f>
        <v>1349.1933426803621</v>
      </c>
    </row>
    <row r="95" spans="2:14" x14ac:dyDescent="0.2">
      <c r="B95" s="169" t="s">
        <v>527</v>
      </c>
      <c r="C95" s="184">
        <f>+AVERAGE('2.2.3.4.StockCapReal'!C95:C95)</f>
        <v>0</v>
      </c>
      <c r="D95" s="184">
        <f>+AVERAGE('2.2.3.4.StockCapReal'!D95:D95)</f>
        <v>0</v>
      </c>
      <c r="E95" s="184">
        <f>+AVERAGE('2.2.3.4.StockCapReal'!E95:E95)</f>
        <v>0</v>
      </c>
      <c r="F95" s="184">
        <f>+AVERAGE('2.2.3.4.StockCapReal'!F95:F95)</f>
        <v>0</v>
      </c>
      <c r="G95" s="184">
        <f>+AVERAGE('2.2.3.4.StockCapReal'!G95:G95)</f>
        <v>8183.8292808729884</v>
      </c>
      <c r="H95" s="184">
        <f>+AVERAGE('2.2.3.4.StockCapReal'!H95:H95)</f>
        <v>8183.8292808729884</v>
      </c>
      <c r="I95" s="184">
        <f>+AVERAGE('2.2.3.4.StockCapReal'!I95:I95)</f>
        <v>8183.8292808729884</v>
      </c>
      <c r="J95" s="184">
        <f>+AVERAGE('2.2.3.4.StockCapReal'!H95,'2.2.3.4.StockCapReal'!J95)</f>
        <v>7645.8238611987945</v>
      </c>
      <c r="K95" s="184">
        <f>+AVERAGE('2.2.3.4.StockCapReal'!H95,'2.2.3.4.StockCapReal'!K95)</f>
        <v>7645.8238611987945</v>
      </c>
      <c r="L95" s="184">
        <f>+AVERAGE('2.2.3.4.StockCapReal'!K95:L95)</f>
        <v>6483.9442456020115</v>
      </c>
      <c r="M95" s="184">
        <f>+AVERAGE('2.2.3.4.StockCapReal'!L95:M95)</f>
        <v>5280.4057049176845</v>
      </c>
      <c r="N95" s="184">
        <f>+AVERAGE('2.2.3.4.StockCapReal'!M95:N95)</f>
        <v>4112.7821159501736</v>
      </c>
    </row>
    <row r="96" spans="2:14" x14ac:dyDescent="0.2">
      <c r="B96" s="169" t="s">
        <v>528</v>
      </c>
      <c r="C96" s="184">
        <f>+AVERAGE('2.2.3.4.StockCapReal'!C96:C96)</f>
        <v>0</v>
      </c>
      <c r="D96" s="184">
        <f>+AVERAGE('2.2.3.4.StockCapReal'!D96:D96)</f>
        <v>0</v>
      </c>
      <c r="E96" s="184">
        <f>+AVERAGE('2.2.3.4.StockCapReal'!E96:E96)</f>
        <v>0</v>
      </c>
      <c r="F96" s="184">
        <f>+AVERAGE('2.2.3.4.StockCapReal'!F96:F96)</f>
        <v>0</v>
      </c>
      <c r="G96" s="184">
        <f>+AVERAGE('2.2.3.4.StockCapReal'!G96:G96)</f>
        <v>44197.265102508602</v>
      </c>
      <c r="H96" s="184">
        <f>+AVERAGE('2.2.3.4.StockCapReal'!H96:H96)</f>
        <v>44197.265102508602</v>
      </c>
      <c r="I96" s="184">
        <f>+AVERAGE('2.2.3.4.StockCapReal'!I96:I96)</f>
        <v>44197.265102508602</v>
      </c>
      <c r="J96" s="184">
        <f>+AVERAGE('2.2.3.4.StockCapReal'!H96,'2.2.3.4.StockCapReal'!J96)</f>
        <v>41291.734287551248</v>
      </c>
      <c r="K96" s="184">
        <f>+AVERAGE('2.2.3.4.StockCapReal'!H96,'2.2.3.4.StockCapReal'!K96)</f>
        <v>41291.734287551248</v>
      </c>
      <c r="L96" s="184">
        <f>+AVERAGE('2.2.3.4.StockCapReal'!K96:L96)</f>
        <v>35016.933136976179</v>
      </c>
      <c r="M96" s="184">
        <f>+AVERAGE('2.2.3.4.StockCapReal'!L96:M96)</f>
        <v>28517.150441358011</v>
      </c>
      <c r="N96" s="184">
        <f>+AVERAGE('2.2.3.4.StockCapReal'!M96:N96)</f>
        <v>22211.328615119386</v>
      </c>
    </row>
    <row r="97" spans="2:14" x14ac:dyDescent="0.2">
      <c r="B97" s="169" t="s">
        <v>360</v>
      </c>
      <c r="C97" s="184">
        <f>+AVERAGE('2.2.3.4.StockCapReal'!C97:C97)</f>
        <v>8153.4167736819536</v>
      </c>
      <c r="D97" s="184">
        <f>+AVERAGE('2.2.3.4.StockCapReal'!C97:D97)</f>
        <v>7562.308861870084</v>
      </c>
      <c r="E97" s="184">
        <f>+AVERAGE('2.2.3.4.StockCapReal'!D97:E97)</f>
        <v>6591.5617861448518</v>
      </c>
      <c r="F97" s="184">
        <f>+AVERAGE('2.2.3.4.StockCapReal'!E97:F97)</f>
        <v>5837.2961272005068</v>
      </c>
      <c r="G97" s="184">
        <f>+AVERAGE('2.2.3.4.StockCapReal'!F97:G97)</f>
        <v>5152.8219559060362</v>
      </c>
      <c r="H97" s="184">
        <f>+AVERAGE('2.2.3.4.StockCapReal'!F97,'2.2.3.4.StockCapReal'!H97)</f>
        <v>5152.8219559060362</v>
      </c>
      <c r="I97" s="170">
        <f>+AVERAGE('2.2.3.4.StockCapReal'!F97,'2.2.3.4.StockCapReal'!I97)</f>
        <v>5152.8219559060362</v>
      </c>
      <c r="J97" s="170">
        <f>+AVERAGE('2.2.3.4.StockCapReal'!H97,'2.2.3.4.StockCapReal'!J97)</f>
        <v>4464.9744305555396</v>
      </c>
      <c r="K97" s="184">
        <f>+AVERAGE('2.2.3.4.StockCapReal'!H97,'2.2.3.4.StockCapReal'!K97)</f>
        <v>4464.9744305555396</v>
      </c>
      <c r="L97" s="184">
        <f>+AVERAGE('2.2.3.4.StockCapReal'!K97:L97)</f>
        <v>3659.4304195537916</v>
      </c>
      <c r="M97" s="184">
        <f>+AVERAGE('2.2.3.4.StockCapReal'!L97:M97)</f>
        <v>2829.3902009229978</v>
      </c>
      <c r="N97" s="184">
        <f>+AVERAGE('2.2.3.4.StockCapReal'!M97:N97)</f>
        <v>2019.8578080970997</v>
      </c>
    </row>
    <row r="98" spans="2:14" x14ac:dyDescent="0.2">
      <c r="B98" s="169" t="s">
        <v>361</v>
      </c>
      <c r="C98" s="184">
        <f>+AVERAGE('2.2.3.4.StockCapReal'!C98:C98)</f>
        <v>549.71852992335107</v>
      </c>
      <c r="D98" s="184">
        <f>+AVERAGE('2.2.3.4.StockCapReal'!C98:D98)</f>
        <v>516.27221098591633</v>
      </c>
      <c r="E98" s="184">
        <f>+AVERAGE('2.2.3.4.StockCapReal'!D98:E98)</f>
        <v>456.6048390566275</v>
      </c>
      <c r="F98" s="184">
        <f>+AVERAGE('2.2.3.4.StockCapReal'!E98:F98)</f>
        <v>404.51068641709344</v>
      </c>
      <c r="G98" s="184">
        <f>+AVERAGE('2.2.3.4.StockCapReal'!F98:G98)</f>
        <v>357.25831375911423</v>
      </c>
      <c r="H98" s="184">
        <f>+AVERAGE('2.2.3.4.StockCapReal'!F98,'2.2.3.4.StockCapReal'!H98)</f>
        <v>357.25831375911423</v>
      </c>
      <c r="I98" s="170">
        <f>+AVERAGE('2.2.3.4.StockCapReal'!F98,'2.2.3.4.StockCapReal'!I98)</f>
        <v>357.25831375911423</v>
      </c>
      <c r="J98" s="170">
        <f>+AVERAGE('2.2.3.4.StockCapReal'!H98,'2.2.3.4.StockCapReal'!J98)</f>
        <v>309.77847733963227</v>
      </c>
      <c r="K98" s="184">
        <f>+AVERAGE('2.2.3.4.StockCapReal'!H98,'2.2.3.4.StockCapReal'!K98)</f>
        <v>309.77847733963227</v>
      </c>
      <c r="L98" s="184">
        <f>+AVERAGE('2.2.3.4.StockCapReal'!K98:L98)</f>
        <v>254.13880561191689</v>
      </c>
      <c r="M98" s="184">
        <f>+AVERAGE('2.2.3.4.StockCapReal'!L98:M98)</f>
        <v>196.7999246674386</v>
      </c>
      <c r="N98" s="184">
        <f>+AVERAGE('2.2.3.4.StockCapReal'!M98:N98)</f>
        <v>140.88478163892461</v>
      </c>
    </row>
    <row r="99" spans="2:14" x14ac:dyDescent="0.2">
      <c r="B99" s="169" t="s">
        <v>484</v>
      </c>
      <c r="C99" s="184">
        <f>+AVERAGE('2.2.3.4.StockCapReal'!C99:C99)</f>
        <v>0</v>
      </c>
      <c r="D99" s="184">
        <f>+AVERAGE('2.2.3.4.StockCapReal'!D99:D99)</f>
        <v>30571.028628634867</v>
      </c>
      <c r="E99" s="184">
        <f>+AVERAGE('2.2.3.4.StockCapReal'!D99:E99)</f>
        <v>29079.820881630309</v>
      </c>
      <c r="F99" s="184">
        <f>+AVERAGE('2.2.3.4.StockCapReal'!E99:F99)</f>
        <v>26121.237740350094</v>
      </c>
      <c r="G99" s="184">
        <f>+AVERAGE('2.2.3.4.StockCapReal'!F99:G99)</f>
        <v>23487.83773905204</v>
      </c>
      <c r="H99" s="184">
        <f>+AVERAGE('2.2.3.4.StockCapReal'!F99,'2.2.3.4.StockCapReal'!H99)</f>
        <v>23487.83773905204</v>
      </c>
      <c r="I99" s="170">
        <f>+AVERAGE('2.2.3.4.StockCapReal'!F99,'2.2.3.4.StockCapReal'!I99)</f>
        <v>23487.83773905204</v>
      </c>
      <c r="J99" s="170">
        <f>+AVERAGE('2.2.3.4.StockCapReal'!H99,'2.2.3.4.StockCapReal'!J99)</f>
        <v>20854.375820005764</v>
      </c>
      <c r="K99" s="184">
        <f>+AVERAGE('2.2.3.4.StockCapReal'!H99,'2.2.3.4.StockCapReal'!K99)</f>
        <v>20854.375820005764</v>
      </c>
      <c r="L99" s="184">
        <f>+AVERAGE('2.2.3.4.StockCapReal'!K99:L99)</f>
        <v>17685.289714815255</v>
      </c>
      <c r="M99" s="184">
        <f>+AVERAGE('2.2.3.4.StockCapReal'!L99:M99)</f>
        <v>14402.576759751577</v>
      </c>
      <c r="N99" s="184">
        <f>+AVERAGE('2.2.3.4.StockCapReal'!M99:N99)</f>
        <v>11217.823673271949</v>
      </c>
    </row>
    <row r="100" spans="2:14" x14ac:dyDescent="0.2">
      <c r="B100" s="169" t="s">
        <v>362</v>
      </c>
      <c r="C100" s="184">
        <f>+AVERAGE('2.2.3.4.StockCapReal'!C100:C100)</f>
        <v>0</v>
      </c>
      <c r="D100" s="184">
        <f>+AVERAGE('2.2.3.4.StockCapReal'!D100:D100)</f>
        <v>609.74170441191427</v>
      </c>
      <c r="E100" s="184">
        <f>+AVERAGE('2.2.3.4.StockCapReal'!D100:E100)</f>
        <v>579.99944207798853</v>
      </c>
      <c r="F100" s="184">
        <f>+AVERAGE('2.2.3.4.StockCapReal'!E100:F100)</f>
        <v>520.99025566419436</v>
      </c>
      <c r="G100" s="184">
        <f>+AVERAGE('2.2.3.4.StockCapReal'!F100:G100)</f>
        <v>468.46687397837786</v>
      </c>
      <c r="H100" s="184">
        <f>+AVERAGE('2.2.3.4.StockCapReal'!F100,'2.2.3.4.StockCapReal'!H100)</f>
        <v>468.46687397837786</v>
      </c>
      <c r="I100" s="170">
        <f>+AVERAGE('2.2.3.4.StockCapReal'!F100,'2.2.3.4.StockCapReal'!I100)</f>
        <v>468.46687397837786</v>
      </c>
      <c r="J100" s="170">
        <f>+AVERAGE('2.2.3.4.StockCapReal'!H100,'2.2.3.4.StockCapReal'!J100)</f>
        <v>415.94225733793189</v>
      </c>
      <c r="K100" s="184">
        <f>+AVERAGE('2.2.3.4.StockCapReal'!H100,'2.2.3.4.StockCapReal'!K100)</f>
        <v>415.94225733793189</v>
      </c>
      <c r="L100" s="184">
        <f>+AVERAGE('2.2.3.4.StockCapReal'!K100:L100)</f>
        <v>352.73457183018843</v>
      </c>
      <c r="M100" s="184">
        <f>+AVERAGE('2.2.3.4.StockCapReal'!L100:M100)</f>
        <v>287.26058936691084</v>
      </c>
      <c r="N100" s="184">
        <f>+AVERAGE('2.2.3.4.StockCapReal'!M100:N100)</f>
        <v>223.74042461647451</v>
      </c>
    </row>
    <row r="101" spans="2:14" x14ac:dyDescent="0.2">
      <c r="B101" s="169" t="s">
        <v>363</v>
      </c>
      <c r="C101" s="184">
        <f>+AVERAGE('2.2.3.4.StockCapReal'!C101:C101)</f>
        <v>0</v>
      </c>
      <c r="D101" s="184">
        <f>+AVERAGE('2.2.3.4.StockCapReal'!D101:D101)</f>
        <v>876.82697458592736</v>
      </c>
      <c r="E101" s="184">
        <f>+AVERAGE('2.2.3.4.StockCapReal'!D101:E101)</f>
        <v>834.05670364841683</v>
      </c>
      <c r="F101" s="184">
        <f>+AVERAGE('2.2.3.4.StockCapReal'!E101:F101)</f>
        <v>749.1997125297147</v>
      </c>
      <c r="G101" s="184">
        <f>+AVERAGE('2.2.3.4.StockCapReal'!F101:G101)</f>
        <v>673.66950436884326</v>
      </c>
      <c r="H101" s="184">
        <f>+AVERAGE('2.2.3.4.StockCapReal'!F101,'2.2.3.4.StockCapReal'!H101)</f>
        <v>673.66950436884326</v>
      </c>
      <c r="I101" s="170">
        <f>+AVERAGE('2.2.3.4.StockCapReal'!F101,'2.2.3.4.StockCapReal'!I101)</f>
        <v>673.66950436884326</v>
      </c>
      <c r="J101" s="170">
        <f>+AVERAGE('2.2.3.4.StockCapReal'!H101,'2.2.3.4.StockCapReal'!J101)</f>
        <v>598.13752030594037</v>
      </c>
      <c r="K101" s="184">
        <f>+AVERAGE('2.2.3.4.StockCapReal'!H101,'2.2.3.4.StockCapReal'!K101)</f>
        <v>598.13752030594037</v>
      </c>
      <c r="L101" s="184">
        <f>+AVERAGE('2.2.3.4.StockCapReal'!K101:L101)</f>
        <v>507.24296076816483</v>
      </c>
      <c r="M101" s="184">
        <f>+AVERAGE('2.2.3.4.StockCapReal'!L101:M101)</f>
        <v>413.08939780540481</v>
      </c>
      <c r="N101" s="184">
        <f>+AVERAGE('2.2.3.4.StockCapReal'!M101:N101)</f>
        <v>321.74548368517458</v>
      </c>
    </row>
    <row r="102" spans="2:14" x14ac:dyDescent="0.2">
      <c r="B102" s="169" t="s">
        <v>529</v>
      </c>
      <c r="C102" s="184">
        <f>+AVERAGE('2.2.3.4.StockCapReal'!C102:C102)</f>
        <v>0</v>
      </c>
      <c r="D102" s="184">
        <f>+AVERAGE('2.2.3.4.StockCapReal'!D102:D102)</f>
        <v>0</v>
      </c>
      <c r="E102" s="184">
        <f>+AVERAGE('2.2.3.4.StockCapReal'!E102:E102)</f>
        <v>0</v>
      </c>
      <c r="F102" s="184">
        <f>+AVERAGE('2.2.3.4.StockCapReal'!F102:F102)</f>
        <v>0</v>
      </c>
      <c r="G102" s="184">
        <f>+AVERAGE('2.2.3.4.StockCapReal'!G102:G102)</f>
        <v>692.08926634543172</v>
      </c>
      <c r="H102" s="184">
        <f>+AVERAGE('2.2.3.4.StockCapReal'!H102:H102)</f>
        <v>692.08926634543172</v>
      </c>
      <c r="I102" s="184">
        <f>+AVERAGE('2.2.3.4.StockCapReal'!I102:I102)</f>
        <v>692.08926634543172</v>
      </c>
      <c r="J102" s="184">
        <f>+AVERAGE('2.2.3.4.StockCapReal'!H102,'2.2.3.4.StockCapReal'!J102)</f>
        <v>661.61860934966455</v>
      </c>
      <c r="K102" s="184">
        <f>+AVERAGE('2.2.3.4.StockCapReal'!H102,'2.2.3.4.StockCapReal'!K102)</f>
        <v>661.61860934966455</v>
      </c>
      <c r="L102" s="184">
        <f>+AVERAGE('2.2.3.4.StockCapReal'!K102:L102)</f>
        <v>593.09531828275453</v>
      </c>
      <c r="M102" s="184">
        <f>+AVERAGE('2.2.3.4.StockCapReal'!L102:M102)</f>
        <v>521.00958863919209</v>
      </c>
      <c r="N102" s="184">
        <f>+AVERAGE('2.2.3.4.StockCapReal'!M102:N102)</f>
        <v>452.14905727430477</v>
      </c>
    </row>
    <row r="103" spans="2:14" x14ac:dyDescent="0.2">
      <c r="B103" s="169" t="s">
        <v>530</v>
      </c>
      <c r="C103" s="184">
        <f>+AVERAGE('2.2.3.4.StockCapReal'!C103:C103)</f>
        <v>0</v>
      </c>
      <c r="D103" s="184">
        <f>+AVERAGE('2.2.3.4.StockCapReal'!D103:D103)</f>
        <v>0</v>
      </c>
      <c r="E103" s="184">
        <f>+AVERAGE('2.2.3.4.StockCapReal'!E103:E103)</f>
        <v>99223.165242472838</v>
      </c>
      <c r="F103" s="184">
        <f>+AVERAGE('2.2.3.4.StockCapReal'!E103:F103)</f>
        <v>96162.417883729097</v>
      </c>
      <c r="G103" s="184">
        <f>+AVERAGE('2.2.3.4.StockCapReal'!F103:G103)</f>
        <v>91278.810916806746</v>
      </c>
      <c r="H103" s="184">
        <f>+AVERAGE('2.2.3.4.StockCapReal'!F103,'2.2.3.4.StockCapReal'!H103)</f>
        <v>91278.810916806746</v>
      </c>
      <c r="I103" s="170">
        <f>+AVERAGE('2.2.3.4.StockCapReal'!F103,'2.2.3.4.StockCapReal'!I103)</f>
        <v>91278.810916806746</v>
      </c>
      <c r="J103" s="170">
        <f>+AVERAGE('2.2.3.4.StockCapReal'!H103,'2.2.3.4.StockCapReal'!J103)</f>
        <v>86563.353034168918</v>
      </c>
      <c r="K103" s="184">
        <f>+AVERAGE('2.2.3.4.StockCapReal'!H103,'2.2.3.4.StockCapReal'!K103)</f>
        <v>86563.353034168918</v>
      </c>
      <c r="L103" s="184">
        <f>+AVERAGE('2.2.3.4.StockCapReal'!K103:L103)</f>
        <v>79775.860584283975</v>
      </c>
      <c r="M103" s="184">
        <f>+AVERAGE('2.2.3.4.StockCapReal'!L103:M103)</f>
        <v>72525.161046353911</v>
      </c>
      <c r="N103" s="184">
        <f>+AVERAGE('2.2.3.4.StockCapReal'!M103:N103)</f>
        <v>65704.415124833045</v>
      </c>
    </row>
    <row r="104" spans="2:14" x14ac:dyDescent="0.2">
      <c r="B104" s="169" t="s">
        <v>531</v>
      </c>
      <c r="C104" s="184">
        <f>+AVERAGE('2.2.3.4.StockCapReal'!C104:C104)</f>
        <v>0</v>
      </c>
      <c r="D104" s="184">
        <f>+AVERAGE('2.2.3.4.StockCapReal'!D104:D104)</f>
        <v>0</v>
      </c>
      <c r="E104" s="184">
        <f>+AVERAGE('2.2.3.4.StockCapReal'!E104:E104)</f>
        <v>37511.854099542586</v>
      </c>
      <c r="F104" s="184">
        <f>+AVERAGE('2.2.3.4.StockCapReal'!E104:F104)</f>
        <v>36354.722011726379</v>
      </c>
      <c r="G104" s="184">
        <f>+AVERAGE('2.2.3.4.StockCapReal'!F104:G104)</f>
        <v>34508.447993204303</v>
      </c>
      <c r="H104" s="184">
        <f>+AVERAGE('2.2.3.4.StockCapReal'!F104,'2.2.3.4.StockCapReal'!H104)</f>
        <v>34508.447993204303</v>
      </c>
      <c r="I104" s="170">
        <f>+AVERAGE('2.2.3.4.StockCapReal'!F104,'2.2.3.4.StockCapReal'!I104)</f>
        <v>34508.447993204303</v>
      </c>
      <c r="J104" s="170">
        <f>+AVERAGE('2.2.3.4.StockCapReal'!H104,'2.2.3.4.StockCapReal'!J104)</f>
        <v>32725.743645144146</v>
      </c>
      <c r="K104" s="184">
        <f>+AVERAGE('2.2.3.4.StockCapReal'!H104,'2.2.3.4.StockCapReal'!K104)</f>
        <v>32725.743645144146</v>
      </c>
      <c r="L104" s="184">
        <f>+AVERAGE('2.2.3.4.StockCapReal'!K104:L104)</f>
        <v>30159.695425863552</v>
      </c>
      <c r="M104" s="184">
        <f>+AVERAGE('2.2.3.4.StockCapReal'!L104:M104)</f>
        <v>27418.529262480282</v>
      </c>
      <c r="N104" s="184">
        <f>+AVERAGE('2.2.3.4.StockCapReal'!M104:N104)</f>
        <v>24839.909388452921</v>
      </c>
    </row>
    <row r="105" spans="2:14" x14ac:dyDescent="0.2">
      <c r="B105" s="169" t="s">
        <v>300</v>
      </c>
      <c r="C105" s="184">
        <f>+AVERAGE('2.2.3.4.StockCapReal'!C105:C105)</f>
        <v>0</v>
      </c>
      <c r="D105" s="184">
        <f>+AVERAGE('2.2.3.4.StockCapReal'!D105:D105)</f>
        <v>0</v>
      </c>
      <c r="E105" s="184">
        <f>+AVERAGE('2.2.3.4.StockCapReal'!E105:E105)</f>
        <v>252184.26892145688</v>
      </c>
      <c r="F105" s="184">
        <f>+AVERAGE('2.2.3.4.StockCapReal'!E105:F105)</f>
        <v>234746.91195145348</v>
      </c>
      <c r="G105" s="184">
        <f>+AVERAGE('2.2.3.4.StockCapReal'!F105:G105)</f>
        <v>202347.10525064694</v>
      </c>
      <c r="H105" s="184">
        <f>+AVERAGE('2.2.3.4.StockCapReal'!F105,'2.2.3.4.StockCapReal'!H105)</f>
        <v>202347.10525064694</v>
      </c>
      <c r="I105" s="170">
        <f>+AVERAGE('2.2.3.4.StockCapReal'!F105,'2.2.3.4.StockCapReal'!I105)</f>
        <v>202347.10525064694</v>
      </c>
      <c r="J105" s="170">
        <f>+AVERAGE('2.2.3.4.StockCapReal'!H105,'2.2.3.4.StockCapReal'!J105)</f>
        <v>169641.06724897632</v>
      </c>
      <c r="K105" s="184">
        <f>+AVERAGE('2.2.3.4.StockCapReal'!H105,'2.2.3.4.StockCapReal'!K105)</f>
        <v>169641.06724897632</v>
      </c>
      <c r="L105" s="184">
        <f>+AVERAGE('2.2.3.4.StockCapReal'!K105:L105)</f>
        <v>132303.36412205541</v>
      </c>
      <c r="M105" s="184">
        <f>+AVERAGE('2.2.3.4.StockCapReal'!L105:M105)</f>
        <v>94026.033649534162</v>
      </c>
      <c r="N105" s="184">
        <f>+AVERAGE('2.2.3.4.StockCapReal'!M105:N105)</f>
        <v>56503.196591973392</v>
      </c>
    </row>
    <row r="106" spans="2:14" x14ac:dyDescent="0.2">
      <c r="B106" s="169" t="s">
        <v>301</v>
      </c>
      <c r="C106" s="184">
        <f>+AVERAGE('2.2.3.4.StockCapReal'!C106:C106)</f>
        <v>0</v>
      </c>
      <c r="D106" s="184">
        <f>+AVERAGE('2.2.3.4.StockCapReal'!D106:D106)</f>
        <v>1003.6377513001574</v>
      </c>
      <c r="E106" s="184">
        <f>+AVERAGE('2.2.3.4.StockCapReal'!D106:E106)</f>
        <v>837.27292758053989</v>
      </c>
      <c r="F106" s="184">
        <f>+AVERAGE('2.2.3.4.StockCapReal'!E106:F106)</f>
        <v>504.07466592781861</v>
      </c>
      <c r="G106" s="184">
        <f>+AVERAGE('2.2.3.4.StockCapReal'!F106:G106)</f>
        <v>168.62061399735748</v>
      </c>
      <c r="H106" s="184">
        <f>+AVERAGE('2.2.3.4.StockCapReal'!F106,'2.2.3.4.StockCapReal'!H106)</f>
        <v>168.62061399735748</v>
      </c>
      <c r="I106" s="170">
        <f>+AVERAGE('2.2.3.4.StockCapReal'!F106,'2.2.3.4.StockCapReal'!I106)</f>
        <v>168.62061399735748</v>
      </c>
      <c r="J106" s="170">
        <f>+AVERAGE('2.2.3.4.StockCapReal'!H106,'2.2.3.4.StockCapReal'!J106)</f>
        <v>0</v>
      </c>
      <c r="K106" s="184">
        <f>+AVERAGE('2.2.3.4.StockCapReal'!H106,'2.2.3.4.StockCapReal'!K106)</f>
        <v>0</v>
      </c>
      <c r="L106" s="184">
        <f>+AVERAGE('2.2.3.4.StockCapReal'!K106:L106)</f>
        <v>0</v>
      </c>
      <c r="M106" s="184">
        <f>+AVERAGE('2.2.3.4.StockCapReal'!L106:M106)</f>
        <v>0</v>
      </c>
      <c r="N106" s="184">
        <f>+AVERAGE('2.2.3.4.StockCapReal'!M106:N106)</f>
        <v>0</v>
      </c>
    </row>
    <row r="107" spans="2:14" x14ac:dyDescent="0.2">
      <c r="B107" s="169" t="s">
        <v>302</v>
      </c>
      <c r="C107" s="184">
        <f>+AVERAGE('2.2.3.4.StockCapReal'!C107:C107)</f>
        <v>0</v>
      </c>
      <c r="D107" s="184">
        <f>+AVERAGE('2.2.3.4.StockCapReal'!D107:D107)</f>
        <v>79737.603229007407</v>
      </c>
      <c r="E107" s="184">
        <f>+AVERAGE('2.2.3.4.StockCapReal'!D107:E107)</f>
        <v>66520.152721756313</v>
      </c>
      <c r="F107" s="184">
        <f>+AVERAGE('2.2.3.4.StockCapReal'!E107:F107)</f>
        <v>40048.020969197438</v>
      </c>
      <c r="G107" s="184">
        <f>+AVERAGE('2.2.3.4.StockCapReal'!F107:G107)</f>
        <v>13396.669861944834</v>
      </c>
      <c r="H107" s="184">
        <f>+AVERAGE('2.2.3.4.StockCapReal'!F107,'2.2.3.4.StockCapReal'!H107)</f>
        <v>13396.669861944834</v>
      </c>
      <c r="I107" s="170">
        <f>+AVERAGE('2.2.3.4.StockCapReal'!F107,'2.2.3.4.StockCapReal'!I107)</f>
        <v>13396.669861944834</v>
      </c>
      <c r="J107" s="170">
        <f>+AVERAGE('2.2.3.4.StockCapReal'!H107,'2.2.3.4.StockCapReal'!J107)</f>
        <v>0</v>
      </c>
      <c r="K107" s="184">
        <f>+AVERAGE('2.2.3.4.StockCapReal'!H107,'2.2.3.4.StockCapReal'!K107)</f>
        <v>0</v>
      </c>
      <c r="L107" s="184">
        <f>+AVERAGE('2.2.3.4.StockCapReal'!K107:L107)</f>
        <v>0</v>
      </c>
      <c r="M107" s="184">
        <f>+AVERAGE('2.2.3.4.StockCapReal'!L107:M107)</f>
        <v>0</v>
      </c>
      <c r="N107" s="184">
        <f>+AVERAGE('2.2.3.4.StockCapReal'!M107:N107)</f>
        <v>0</v>
      </c>
    </row>
    <row r="108" spans="2:14" x14ac:dyDescent="0.2">
      <c r="B108" s="169" t="s">
        <v>303</v>
      </c>
      <c r="C108" s="184">
        <f>+AVERAGE('2.2.3.4.StockCapReal'!C108:C108)</f>
        <v>0</v>
      </c>
      <c r="D108" s="184">
        <f>+AVERAGE('2.2.3.4.StockCapReal'!D108:D108)</f>
        <v>3023.0402850986247</v>
      </c>
      <c r="E108" s="184">
        <f>+AVERAGE('2.2.3.4.StockCapReal'!D108:E108)</f>
        <v>2810.6257501602058</v>
      </c>
      <c r="F108" s="184">
        <f>+AVERAGE('2.2.3.4.StockCapReal'!E108:F108)</f>
        <v>2387.4612455000074</v>
      </c>
      <c r="G108" s="184">
        <f>+AVERAGE('2.2.3.4.StockCapReal'!F108:G108)</f>
        <v>1989.2985368522391</v>
      </c>
      <c r="H108" s="184">
        <f>+AVERAGE('2.2.3.4.StockCapReal'!F108,'2.2.3.4.StockCapReal'!H108)</f>
        <v>1989.2985368522391</v>
      </c>
      <c r="I108" s="170">
        <f>+AVERAGE('2.2.3.4.StockCapReal'!F108,'2.2.3.4.StockCapReal'!I108)</f>
        <v>1989.2985368522391</v>
      </c>
      <c r="J108" s="170">
        <f>+AVERAGE('2.2.3.4.StockCapReal'!H108,'2.2.3.4.StockCapReal'!J108)</f>
        <v>1585.6188667408501</v>
      </c>
      <c r="K108" s="184">
        <f>+AVERAGE('2.2.3.4.StockCapReal'!H108,'2.2.3.4.StockCapReal'!K108)</f>
        <v>1585.6188667408501</v>
      </c>
      <c r="L108" s="184">
        <f>+AVERAGE('2.2.3.4.StockCapReal'!K108:L108)</f>
        <v>1136.2630943221566</v>
      </c>
      <c r="M108" s="184">
        <f>+AVERAGE('2.2.3.4.StockCapReal'!L108:M108)</f>
        <v>677.9916602642885</v>
      </c>
      <c r="N108" s="184">
        <f>+AVERAGE('2.2.3.4.StockCapReal'!M108:N108)</f>
        <v>226.40453371985674</v>
      </c>
    </row>
    <row r="109" spans="2:14" x14ac:dyDescent="0.2">
      <c r="B109" s="169" t="s">
        <v>304</v>
      </c>
      <c r="C109" s="184">
        <f>+AVERAGE('2.2.3.4.StockCapReal'!C109:C109)</f>
        <v>0</v>
      </c>
      <c r="D109" s="184">
        <f>+AVERAGE('2.2.3.4.StockCapReal'!D109:D109)</f>
        <v>0</v>
      </c>
      <c r="E109" s="184">
        <f>+AVERAGE('2.2.3.4.StockCapReal'!E109:E109)</f>
        <v>534377.42089496506</v>
      </c>
      <c r="F109" s="184">
        <f>+AVERAGE('2.2.3.4.StockCapReal'!E109:F109)</f>
        <v>497427.73372888169</v>
      </c>
      <c r="G109" s="184">
        <f>+AVERAGE('2.2.3.4.StockCapReal'!F109:G109)</f>
        <v>428772.67758156592</v>
      </c>
      <c r="H109" s="184">
        <f>+AVERAGE('2.2.3.4.StockCapReal'!F109,'2.2.3.4.StockCapReal'!H109)</f>
        <v>428772.67758156592</v>
      </c>
      <c r="I109" s="170">
        <f>+AVERAGE('2.2.3.4.StockCapReal'!F109,'2.2.3.4.StockCapReal'!I109)</f>
        <v>428772.67758156592</v>
      </c>
      <c r="J109" s="170">
        <f>+AVERAGE('2.2.3.4.StockCapReal'!H109,'2.2.3.4.StockCapReal'!J109)</f>
        <v>359468.71857661777</v>
      </c>
      <c r="K109" s="184">
        <f>+AVERAGE('2.2.3.4.StockCapReal'!H109,'2.2.3.4.StockCapReal'!K109)</f>
        <v>359468.71857661777</v>
      </c>
      <c r="L109" s="184">
        <f>+AVERAGE('2.2.3.4.StockCapReal'!K109:L109)</f>
        <v>280350.28036301106</v>
      </c>
      <c r="M109" s="184">
        <f>+AVERAGE('2.2.3.4.StockCapReal'!L109:M109)</f>
        <v>199240.77569751293</v>
      </c>
      <c r="N109" s="184">
        <f>+AVERAGE('2.2.3.4.StockCapReal'!M109:N109)</f>
        <v>119730.03945200048</v>
      </c>
    </row>
    <row r="110" spans="2:14" x14ac:dyDescent="0.2">
      <c r="B110" s="169" t="s">
        <v>532</v>
      </c>
      <c r="C110" s="184">
        <f>+AVERAGE('2.2.3.4.StockCapReal'!C110:C110)</f>
        <v>0</v>
      </c>
      <c r="D110" s="184">
        <f>+AVERAGE('2.2.3.4.StockCapReal'!D110:D110)</f>
        <v>0</v>
      </c>
      <c r="E110" s="184">
        <f>+AVERAGE('2.2.3.4.StockCapReal'!E110:E110)</f>
        <v>205019.17216463987</v>
      </c>
      <c r="F110" s="184">
        <f>+AVERAGE('2.2.3.4.StockCapReal'!E110:F110)</f>
        <v>184954.16170795081</v>
      </c>
      <c r="G110" s="184">
        <f>+AVERAGE('2.2.3.4.StockCapReal'!F110:G110)</f>
        <v>146426.86836911642</v>
      </c>
      <c r="H110" s="184">
        <f>+AVERAGE('2.2.3.4.StockCapReal'!F110,'2.2.3.4.StockCapReal'!H110)</f>
        <v>146426.86836911642</v>
      </c>
      <c r="I110" s="170">
        <f>+AVERAGE('2.2.3.4.StockCapReal'!F110,'2.2.3.4.StockCapReal'!I110)</f>
        <v>146426.86836911642</v>
      </c>
      <c r="J110" s="170">
        <f>+AVERAGE('2.2.3.4.StockCapReal'!H110,'2.2.3.4.StockCapReal'!J110)</f>
        <v>107203.32090083815</v>
      </c>
      <c r="K110" s="184">
        <f>+AVERAGE('2.2.3.4.StockCapReal'!H110,'2.2.3.4.StockCapReal'!K110)</f>
        <v>107203.32090083815</v>
      </c>
      <c r="L110" s="184">
        <f>+AVERAGE('2.2.3.4.StockCapReal'!K110:L110)</f>
        <v>64601.280455996806</v>
      </c>
      <c r="M110" s="184">
        <f>+AVERAGE('2.2.3.4.StockCapReal'!L110:M110)</f>
        <v>21380.252298644184</v>
      </c>
      <c r="N110" s="184">
        <f>+AVERAGE('2.2.3.4.StockCapReal'!M110:N110)</f>
        <v>0</v>
      </c>
    </row>
    <row r="111" spans="2:14" x14ac:dyDescent="0.2">
      <c r="B111" s="169" t="s">
        <v>533</v>
      </c>
      <c r="C111" s="184">
        <f>+AVERAGE('2.2.3.4.StockCapReal'!C111:C111)</f>
        <v>0</v>
      </c>
      <c r="D111" s="184">
        <f>+AVERAGE('2.2.3.4.StockCapReal'!D111:D111)</f>
        <v>0</v>
      </c>
      <c r="E111" s="184">
        <f>+AVERAGE('2.2.3.4.StockCapReal'!E111:E111)</f>
        <v>0</v>
      </c>
      <c r="F111" s="184">
        <f>+AVERAGE('2.2.3.4.StockCapReal'!F111:F111)</f>
        <v>0</v>
      </c>
      <c r="G111" s="184">
        <f>+AVERAGE('2.2.3.4.StockCapReal'!G111:G111)</f>
        <v>0</v>
      </c>
      <c r="H111" s="184">
        <f>+AVERAGE('2.2.3.4.StockCapReal'!H111:H111)</f>
        <v>0</v>
      </c>
      <c r="I111" s="170">
        <f>+AVERAGE('2.2.3.4.StockCapReal'!F111,'2.2.3.4.StockCapReal'!I111)</f>
        <v>0</v>
      </c>
      <c r="J111" s="170">
        <f>+AVERAGE('2.2.3.4.StockCapReal'!J111:J111)</f>
        <v>206422.82955532396</v>
      </c>
      <c r="K111" s="184">
        <f>+AVERAGE('2.2.3.4.StockCapReal'!K111:K111)</f>
        <v>206422.82955532396</v>
      </c>
      <c r="L111" s="184">
        <f>+AVERAGE('2.2.3.4.StockCapReal'!K111:L111)</f>
        <v>190735.71944896312</v>
      </c>
      <c r="M111" s="184">
        <f>+AVERAGE('2.2.3.4.StockCapReal'!L111:M111)</f>
        <v>160658.58383721724</v>
      </c>
      <c r="N111" s="184">
        <f>+AVERAGE('2.2.3.4.StockCapReal'!M111:N111)</f>
        <v>131629.53573064011</v>
      </c>
    </row>
    <row r="112" spans="2:14" x14ac:dyDescent="0.2">
      <c r="B112" s="169" t="s">
        <v>534</v>
      </c>
      <c r="C112" s="184">
        <f>+AVERAGE('2.2.3.4.StockCapReal'!C112:C112)</f>
        <v>0</v>
      </c>
      <c r="D112" s="184">
        <f>+AVERAGE('2.2.3.4.StockCapReal'!D112:D112)</f>
        <v>0</v>
      </c>
      <c r="E112" s="184">
        <f>+AVERAGE('2.2.3.4.StockCapReal'!E112:E112)</f>
        <v>98626.065058970838</v>
      </c>
      <c r="F112" s="184">
        <f>+AVERAGE('2.2.3.4.StockCapReal'!E112:F112)</f>
        <v>93931.211369820259</v>
      </c>
      <c r="G112" s="184">
        <f>+AVERAGE('2.2.3.4.StockCapReal'!F112:G112)</f>
        <v>85657.083967208484</v>
      </c>
      <c r="H112" s="184">
        <f>+AVERAGE('2.2.3.4.StockCapReal'!F112,'2.2.3.4.StockCapReal'!H112)</f>
        <v>85657.083967208484</v>
      </c>
      <c r="I112" s="170">
        <f>+AVERAGE('2.2.3.4.StockCapReal'!F112,'2.2.3.4.StockCapReal'!I112)</f>
        <v>85657.083967208484</v>
      </c>
      <c r="J112" s="170">
        <f>+AVERAGE('2.2.3.4.StockCapReal'!H112,'2.2.3.4.StockCapReal'!J112)</f>
        <v>77424.574854357168</v>
      </c>
      <c r="K112" s="184">
        <f>+AVERAGE('2.2.3.4.StockCapReal'!H112,'2.2.3.4.StockCapReal'!K112)</f>
        <v>77424.574854357168</v>
      </c>
      <c r="L112" s="184">
        <f>+AVERAGE('2.2.3.4.StockCapReal'!K112:L112)</f>
        <v>67241.078983891246</v>
      </c>
      <c r="M112" s="184">
        <f>+AVERAGE('2.2.3.4.StockCapReal'!L112:M112)</f>
        <v>56637.826184041289</v>
      </c>
      <c r="N112" s="184">
        <f>+AVERAGE('2.2.3.4.StockCapReal'!M112:N112)</f>
        <v>46404.061254217362</v>
      </c>
    </row>
    <row r="113" spans="2:14" x14ac:dyDescent="0.2">
      <c r="B113" s="169" t="s">
        <v>534</v>
      </c>
      <c r="C113" s="184">
        <f>+AVERAGE('2.2.3.4.StockCapReal'!C113:C113)</f>
        <v>0</v>
      </c>
      <c r="D113" s="184">
        <f>+AVERAGE('2.2.3.4.StockCapReal'!D113:D113)</f>
        <v>0</v>
      </c>
      <c r="E113" s="184">
        <f>+AVERAGE('2.2.3.4.StockCapReal'!E113:E113)</f>
        <v>0</v>
      </c>
      <c r="F113" s="184">
        <f>+AVERAGE('2.2.3.4.StockCapReal'!F113:F113)</f>
        <v>59547.412294087138</v>
      </c>
      <c r="G113" s="184">
        <f>+AVERAGE('2.2.3.4.StockCapReal'!F113:G113)</f>
        <v>57501.279028135643</v>
      </c>
      <c r="H113" s="184">
        <f>+AVERAGE('2.2.3.4.StockCapReal'!F113,'2.2.3.4.StockCapReal'!H113)</f>
        <v>57501.279028135643</v>
      </c>
      <c r="I113" s="170">
        <f>+AVERAGE('2.2.3.4.StockCapReal'!F113,'2.2.3.4.StockCapReal'!I113)</f>
        <v>57501.279028135643</v>
      </c>
      <c r="J113" s="170">
        <f>+AVERAGE('2.2.3.4.StockCapReal'!H113,'2.2.3.4.StockCapReal'!J113)</f>
        <v>52701.445220706351</v>
      </c>
      <c r="K113" s="184">
        <f>+AVERAGE('2.2.3.4.StockCapReal'!H113,'2.2.3.4.StockCapReal'!K113)</f>
        <v>52701.445220706351</v>
      </c>
      <c r="L113" s="184">
        <f>+AVERAGE('2.2.3.4.StockCapReal'!K113:L113)</f>
        <v>46593.174331101938</v>
      </c>
      <c r="M113" s="184">
        <f>+AVERAGE('2.2.3.4.StockCapReal'!L113:M113)</f>
        <v>40200.274486124246</v>
      </c>
      <c r="N113" s="184">
        <f>+AVERAGE('2.2.3.4.StockCapReal'!M113:N113)</f>
        <v>34061.896272955448</v>
      </c>
    </row>
    <row r="114" spans="2:14" x14ac:dyDescent="0.2">
      <c r="B114" s="169" t="s">
        <v>305</v>
      </c>
      <c r="C114" s="184">
        <f>+AVERAGE('2.2.3.4.StockCapReal'!C114:C114)</f>
        <v>0</v>
      </c>
      <c r="D114" s="184">
        <f>+AVERAGE('2.2.3.4.StockCapReal'!D114:D114)</f>
        <v>0</v>
      </c>
      <c r="E114" s="184">
        <f>+AVERAGE('2.2.3.4.StockCapReal'!E114:E114)</f>
        <v>0</v>
      </c>
      <c r="F114" s="184">
        <f>+AVERAGE('2.2.3.4.StockCapReal'!F114:F114)</f>
        <v>195224.84463510042</v>
      </c>
      <c r="G114" s="184">
        <f>+AVERAGE('2.2.3.4.StockCapReal'!F114:G114)</f>
        <v>184187.8705796584</v>
      </c>
      <c r="H114" s="184">
        <f>+AVERAGE('2.2.3.4.StockCapReal'!F114,'2.2.3.4.StockCapReal'!H114)</f>
        <v>184187.8705796584</v>
      </c>
      <c r="I114" s="170">
        <f>+AVERAGE('2.2.3.4.StockCapReal'!F114,'2.2.3.4.StockCapReal'!I114)</f>
        <v>184187.8705796584</v>
      </c>
      <c r="J114" s="170">
        <f>+AVERAGE('2.2.3.4.StockCapReal'!H114,'2.2.3.4.StockCapReal'!J114)</f>
        <v>169353.79652629292</v>
      </c>
      <c r="K114" s="184">
        <f>+AVERAGE('2.2.3.4.StockCapReal'!H114,'2.2.3.4.StockCapReal'!K114)</f>
        <v>169353.79652629292</v>
      </c>
      <c r="L114" s="184">
        <f>+AVERAGE('2.2.3.4.StockCapReal'!K114:L114)</f>
        <v>148842.35873584513</v>
      </c>
      <c r="M114" s="184">
        <f>+AVERAGE('2.2.3.4.StockCapReal'!L114:M114)</f>
        <v>116431.61410584011</v>
      </c>
      <c r="N114" s="184">
        <f>+AVERAGE('2.2.3.4.StockCapReal'!M114:N114)</f>
        <v>84852.86630922975</v>
      </c>
    </row>
    <row r="115" spans="2:14" x14ac:dyDescent="0.2">
      <c r="B115" s="169" t="s">
        <v>306</v>
      </c>
      <c r="C115" s="184">
        <f>+AVERAGE('2.2.3.4.StockCapReal'!C115:C115)</f>
        <v>0</v>
      </c>
      <c r="D115" s="184">
        <f>+AVERAGE('2.2.3.4.StockCapReal'!D115:D115)</f>
        <v>0</v>
      </c>
      <c r="E115" s="184">
        <f>+AVERAGE('2.2.3.4.StockCapReal'!E115:E115)</f>
        <v>0</v>
      </c>
      <c r="F115" s="184">
        <f>+AVERAGE('2.2.3.4.StockCapReal'!F115:F115)</f>
        <v>163722.28084954774</v>
      </c>
      <c r="G115" s="184">
        <f>+AVERAGE('2.2.3.4.StockCapReal'!F115:G115)</f>
        <v>154466.29414656555</v>
      </c>
      <c r="H115" s="184">
        <f>+AVERAGE('2.2.3.4.StockCapReal'!F115,'2.2.3.4.StockCapReal'!H115)</f>
        <v>154466.29414656555</v>
      </c>
      <c r="I115" s="170">
        <f>+AVERAGE('2.2.3.4.StockCapReal'!F115,'2.2.3.4.StockCapReal'!I115)</f>
        <v>154466.29414656555</v>
      </c>
      <c r="J115" s="170">
        <f>+AVERAGE('2.2.3.4.StockCapReal'!H115,'2.2.3.4.StockCapReal'!J115)</f>
        <v>133912.53383474456</v>
      </c>
      <c r="K115" s="184">
        <f>+AVERAGE('2.2.3.4.StockCapReal'!H115,'2.2.3.4.StockCapReal'!K115)</f>
        <v>133912.53383474456</v>
      </c>
      <c r="L115" s="184">
        <f>+AVERAGE('2.2.3.4.StockCapReal'!K115:L115)</f>
        <v>109830.6961178112</v>
      </c>
      <c r="M115" s="184">
        <f>+AVERAGE('2.2.3.4.StockCapReal'!L115:M115)</f>
        <v>85014.276737129039</v>
      </c>
      <c r="N115" s="184">
        <f>+AVERAGE('2.2.3.4.StockCapReal'!M115:N115)</f>
        <v>60813.208961505094</v>
      </c>
    </row>
    <row r="116" spans="2:14" x14ac:dyDescent="0.2">
      <c r="B116" s="169" t="s">
        <v>307</v>
      </c>
      <c r="C116" s="184">
        <f>+AVERAGE('2.2.3.4.StockCapReal'!C116:C116)</f>
        <v>0</v>
      </c>
      <c r="D116" s="184">
        <f>+AVERAGE('2.2.3.4.StockCapReal'!D116:D116)</f>
        <v>0</v>
      </c>
      <c r="E116" s="184">
        <f>+AVERAGE('2.2.3.4.StockCapReal'!E116:E116)</f>
        <v>0</v>
      </c>
      <c r="F116" s="184">
        <f>+AVERAGE('2.2.3.4.StockCapReal'!F116:F116)</f>
        <v>0</v>
      </c>
      <c r="G116" s="184">
        <f>+AVERAGE('2.2.3.4.StockCapReal'!G116:G116)</f>
        <v>0</v>
      </c>
      <c r="H116" s="184">
        <f>+AVERAGE('2.2.3.4.StockCapReal'!H116:H116)</f>
        <v>0</v>
      </c>
      <c r="I116" s="184">
        <f>+AVERAGE('2.2.3.4.StockCapReal'!I116:I116)</f>
        <v>0</v>
      </c>
      <c r="J116" s="184">
        <f>+AVERAGE('2.2.3.4.StockCapReal'!J116:J116)</f>
        <v>21488.862742289759</v>
      </c>
      <c r="K116" s="184">
        <f>+AVERAGE('2.2.3.4.StockCapReal'!K116:K116)</f>
        <v>21488.862742289759</v>
      </c>
      <c r="L116" s="184">
        <f>+AVERAGE('2.2.3.4.StockCapReal'!K116:L116)</f>
        <v>19855.815871335846</v>
      </c>
      <c r="M116" s="184">
        <f>+AVERAGE('2.2.3.4.StockCapReal'!L116:M116)</f>
        <v>16724.750183328601</v>
      </c>
      <c r="N116" s="184">
        <f>+AVERAGE('2.2.3.4.StockCapReal'!M116:N116)</f>
        <v>13702.791654587592</v>
      </c>
    </row>
    <row r="117" spans="2:14" x14ac:dyDescent="0.2">
      <c r="B117" s="169" t="s">
        <v>308</v>
      </c>
      <c r="C117" s="184">
        <f>+AVERAGE('2.2.3.4.StockCapReal'!C117:C117)</f>
        <v>0</v>
      </c>
      <c r="D117" s="184">
        <f>+AVERAGE('2.2.3.4.StockCapReal'!D117:D117)</f>
        <v>0</v>
      </c>
      <c r="E117" s="184">
        <f>+AVERAGE('2.2.3.4.StockCapReal'!E117:E117)</f>
        <v>0</v>
      </c>
      <c r="F117" s="184">
        <f>+AVERAGE('2.2.3.4.StockCapReal'!F117:F117)</f>
        <v>0</v>
      </c>
      <c r="G117" s="184">
        <f>+AVERAGE('2.2.3.4.StockCapReal'!G117:G117)</f>
        <v>0</v>
      </c>
      <c r="H117" s="184">
        <f>+AVERAGE('2.2.3.4.StockCapReal'!H117:H117)</f>
        <v>0</v>
      </c>
      <c r="I117" s="184">
        <f>+AVERAGE('2.2.3.4.StockCapReal'!I117:I117)</f>
        <v>0</v>
      </c>
      <c r="J117" s="184">
        <f>+AVERAGE('2.2.3.4.StockCapReal'!J117:J117)</f>
        <v>23671.457333597737</v>
      </c>
      <c r="K117" s="184">
        <f>+AVERAGE('2.2.3.4.StockCapReal'!K117:K117)</f>
        <v>23671.457333597737</v>
      </c>
      <c r="L117" s="184">
        <f>+AVERAGE('2.2.3.4.StockCapReal'!K117:L117)</f>
        <v>20617.942180317768</v>
      </c>
      <c r="M117" s="184">
        <f>+AVERAGE('2.2.3.4.StockCapReal'!L117:M117)</f>
        <v>14652.864937298546</v>
      </c>
      <c r="N117" s="184">
        <f>+AVERAGE('2.2.3.4.StockCapReal'!M117:N117)</f>
        <v>8805.366727195933</v>
      </c>
    </row>
    <row r="118" spans="2:14" x14ac:dyDescent="0.2">
      <c r="B118" s="169" t="s">
        <v>309</v>
      </c>
      <c r="C118" s="184">
        <f>+AVERAGE('2.2.3.4.StockCapReal'!C118:C118)</f>
        <v>0</v>
      </c>
      <c r="D118" s="184">
        <f>+AVERAGE('2.2.3.4.StockCapReal'!D118:D118)</f>
        <v>0</v>
      </c>
      <c r="E118" s="184">
        <f>+AVERAGE('2.2.3.4.StockCapReal'!E118:E118)</f>
        <v>0</v>
      </c>
      <c r="F118" s="184">
        <f>+AVERAGE('2.2.3.4.StockCapReal'!F118:F118)</f>
        <v>0</v>
      </c>
      <c r="G118" s="184">
        <f>+AVERAGE('2.2.3.4.StockCapReal'!G118:G118)</f>
        <v>0</v>
      </c>
      <c r="H118" s="184">
        <f>+AVERAGE('2.2.3.4.StockCapReal'!H118:H118)</f>
        <v>0</v>
      </c>
      <c r="I118" s="184">
        <f>+AVERAGE('2.2.3.4.StockCapReal'!I118:I118)</f>
        <v>0</v>
      </c>
      <c r="J118" s="184">
        <f>+AVERAGE('2.2.3.4.StockCapReal'!J118:J118)</f>
        <v>103085.1442367969</v>
      </c>
      <c r="K118" s="184">
        <f>+AVERAGE('2.2.3.4.StockCapReal'!K118:K118)</f>
        <v>103085.1442367969</v>
      </c>
      <c r="L118" s="184">
        <f>+AVERAGE('2.2.3.4.StockCapReal'!K118:L118)</f>
        <v>89787.608492838131</v>
      </c>
      <c r="M118" s="184">
        <f>+AVERAGE('2.2.3.4.StockCapReal'!L118:M118)</f>
        <v>63810.718294890474</v>
      </c>
      <c r="N118" s="184">
        <f>+AVERAGE('2.2.3.4.StockCapReal'!M118:N118)</f>
        <v>38345.864656273217</v>
      </c>
    </row>
    <row r="119" spans="2:14" x14ac:dyDescent="0.2">
      <c r="B119" s="169" t="s">
        <v>485</v>
      </c>
      <c r="C119" s="184">
        <f>+AVERAGE('2.2.3.4.StockCapReal'!C119:C119)</f>
        <v>0</v>
      </c>
      <c r="D119" s="184">
        <f>+AVERAGE('2.2.3.4.StockCapReal'!D119:D119)</f>
        <v>0</v>
      </c>
      <c r="E119" s="184">
        <f>+AVERAGE('2.2.3.4.StockCapReal'!E119:E119)</f>
        <v>0</v>
      </c>
      <c r="F119" s="184">
        <f>+AVERAGE('2.2.3.4.StockCapReal'!F119:F119)</f>
        <v>0</v>
      </c>
      <c r="G119" s="184">
        <f>+AVERAGE('2.2.3.4.StockCapReal'!G119:G119)</f>
        <v>0</v>
      </c>
      <c r="H119" s="184">
        <f>+AVERAGE('2.2.3.4.StockCapReal'!H119:H119)</f>
        <v>0</v>
      </c>
      <c r="I119" s="184">
        <f>+AVERAGE('2.2.3.4.StockCapReal'!I119:I119)</f>
        <v>0</v>
      </c>
      <c r="J119" s="184">
        <f>+AVERAGE('2.2.3.4.StockCapReal'!J119:J119)</f>
        <v>25662.21980274501</v>
      </c>
      <c r="K119" s="184">
        <f>+AVERAGE('2.2.3.4.StockCapReal'!K119:K119)</f>
        <v>25662.21980274501</v>
      </c>
      <c r="L119" s="184">
        <f>+AVERAGE('2.2.3.4.StockCapReal'!K119:L119)</f>
        <v>23712.01851693519</v>
      </c>
      <c r="M119" s="184">
        <f>+AVERAGE('2.2.3.4.StockCapReal'!L119:M119)</f>
        <v>19972.867829153693</v>
      </c>
      <c r="N119" s="184">
        <f>+AVERAGE('2.2.3.4.StockCapReal'!M119:N119)</f>
        <v>16364.014027564921</v>
      </c>
    </row>
    <row r="120" spans="2:14" x14ac:dyDescent="0.2">
      <c r="B120" s="169" t="s">
        <v>486</v>
      </c>
      <c r="C120" s="184">
        <f>+AVERAGE('2.2.3.4.StockCapReal'!C120:C120)</f>
        <v>0</v>
      </c>
      <c r="D120" s="184">
        <f>+AVERAGE('2.2.3.4.StockCapReal'!D120:D120)</f>
        <v>0</v>
      </c>
      <c r="E120" s="184">
        <f>+AVERAGE('2.2.3.4.StockCapReal'!E120:E120)</f>
        <v>0</v>
      </c>
      <c r="F120" s="184">
        <f>+AVERAGE('2.2.3.4.StockCapReal'!F120:F120)</f>
        <v>0</v>
      </c>
      <c r="G120" s="184">
        <f>+AVERAGE('2.2.3.4.StockCapReal'!G120:G120)</f>
        <v>0</v>
      </c>
      <c r="H120" s="184">
        <f>+AVERAGE('2.2.3.4.StockCapReal'!H120:H120)</f>
        <v>0</v>
      </c>
      <c r="I120" s="184">
        <f>+AVERAGE('2.2.3.4.StockCapReal'!I120:I120)</f>
        <v>0</v>
      </c>
      <c r="J120" s="184">
        <f>+AVERAGE('2.2.3.4.StockCapReal'!J120:J120)</f>
        <v>0</v>
      </c>
      <c r="K120" s="184">
        <f>+AVERAGE('2.2.3.4.StockCapReal'!K120:K120)</f>
        <v>0</v>
      </c>
      <c r="L120" s="184">
        <f>+AVERAGE('2.2.3.4.StockCapReal'!L120:L120)</f>
        <v>50647.999432374287</v>
      </c>
      <c r="M120" s="184">
        <f>+AVERAGE('2.2.3.4.StockCapReal'!L120:M120)</f>
        <v>47089.01980637919</v>
      </c>
      <c r="N120" s="184">
        <f>+AVERAGE('2.2.3.4.StockCapReal'!M120:N120)</f>
        <v>39898.765089120418</v>
      </c>
    </row>
    <row r="121" spans="2:14" x14ac:dyDescent="0.2">
      <c r="B121" s="169" t="s">
        <v>310</v>
      </c>
      <c r="C121" s="184">
        <f>+AVERAGE('2.2.3.4.StockCapReal'!C121:C121)</f>
        <v>0</v>
      </c>
      <c r="D121" s="184">
        <f>+AVERAGE('2.2.3.4.StockCapReal'!D121:D121)</f>
        <v>0</v>
      </c>
      <c r="E121" s="184">
        <f>+AVERAGE('2.2.3.4.StockCapReal'!E121:E121)</f>
        <v>0</v>
      </c>
      <c r="F121" s="184">
        <f>+AVERAGE('2.2.3.4.StockCapReal'!F121:F121)</f>
        <v>0</v>
      </c>
      <c r="G121" s="184">
        <f>+AVERAGE('2.2.3.4.StockCapReal'!G121:G121)</f>
        <v>0</v>
      </c>
      <c r="H121" s="184">
        <f>+AVERAGE('2.2.3.4.StockCapReal'!H121:H121)</f>
        <v>0</v>
      </c>
      <c r="I121" s="184">
        <f>+AVERAGE('2.2.3.4.StockCapReal'!I121:I121)</f>
        <v>0</v>
      </c>
      <c r="J121" s="184">
        <f>+AVERAGE('2.2.3.4.StockCapReal'!J121:J121)</f>
        <v>0</v>
      </c>
      <c r="K121" s="184">
        <f>+AVERAGE('2.2.3.4.StockCapReal'!K121:K121)</f>
        <v>0</v>
      </c>
      <c r="L121" s="184">
        <f>+AVERAGE('2.2.3.4.StockCapReal'!L121:L121)</f>
        <v>0</v>
      </c>
      <c r="M121" s="184">
        <f>+AVERAGE('2.2.3.4.StockCapReal'!M121:M121)</f>
        <v>0</v>
      </c>
      <c r="N121" s="184">
        <f>+AVERAGE('2.2.3.4.StockCapReal'!N121:N121)</f>
        <v>62415.190322225062</v>
      </c>
    </row>
    <row r="122" spans="2:14" x14ac:dyDescent="0.2">
      <c r="B122" s="173" t="s">
        <v>311</v>
      </c>
      <c r="C122" s="184">
        <f>+AVERAGE('2.2.3.4.StockCapReal'!C122:C122)</f>
        <v>0</v>
      </c>
      <c r="D122" s="184">
        <f>+AVERAGE('2.2.3.4.StockCapReal'!C122:D122)</f>
        <v>0</v>
      </c>
      <c r="E122" s="184">
        <f>+AVERAGE('2.2.3.4.StockCapReal'!D122:E122)</f>
        <v>0</v>
      </c>
      <c r="F122" s="184">
        <f>+AVERAGE('2.2.3.4.StockCapReal'!E122:F122)</f>
        <v>0</v>
      </c>
      <c r="G122" s="184">
        <f>+AVERAGE('2.2.3.4.StockCapReal'!F122:G122)</f>
        <v>0</v>
      </c>
      <c r="H122" s="184">
        <f>+AVERAGE('2.2.3.4.StockCapReal'!G122:H122)</f>
        <v>0</v>
      </c>
      <c r="I122" s="184">
        <f>+AVERAGE('2.2.3.4.StockCapReal'!H122:I122)</f>
        <v>0</v>
      </c>
      <c r="J122" s="184">
        <f>+AVERAGE('2.2.3.4.StockCapReal'!G122:J122)</f>
        <v>0</v>
      </c>
      <c r="K122" s="184">
        <f>+AVERAGE('2.2.3.4.StockCapReal'!H122:K122)</f>
        <v>0</v>
      </c>
      <c r="L122" s="184">
        <f>+AVERAGE('2.2.3.4.StockCapReal'!K122:L122)</f>
        <v>0</v>
      </c>
      <c r="M122" s="184">
        <f>+AVERAGE('2.2.3.4.StockCapReal'!L122:M122)</f>
        <v>0</v>
      </c>
      <c r="N122" s="184">
        <f>+AVERAGE('2.2.3.4.StockCapReal'!M122:N122)</f>
        <v>0</v>
      </c>
    </row>
    <row r="123" spans="2:14" x14ac:dyDescent="0.2">
      <c r="B123" s="31" t="s">
        <v>312</v>
      </c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</row>
    <row r="124" spans="2:14" x14ac:dyDescent="0.2">
      <c r="B124" s="172" t="s">
        <v>313</v>
      </c>
      <c r="C124" s="184"/>
      <c r="D124" s="184"/>
      <c r="E124" s="184"/>
      <c r="F124" s="184"/>
      <c r="G124" s="184"/>
      <c r="H124" s="240"/>
      <c r="I124" s="240"/>
      <c r="J124" s="240"/>
      <c r="K124" s="184"/>
      <c r="L124" s="184"/>
      <c r="M124" s="184"/>
      <c r="N124" s="184"/>
    </row>
    <row r="125" spans="2:14" x14ac:dyDescent="0.2">
      <c r="B125" s="225" t="s">
        <v>314</v>
      </c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</row>
    <row r="126" spans="2:14" x14ac:dyDescent="0.2">
      <c r="B126" s="227" t="s">
        <v>315</v>
      </c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</row>
    <row r="127" spans="2:14" x14ac:dyDescent="0.2">
      <c r="B127" s="228" t="s">
        <v>396</v>
      </c>
      <c r="C127" s="184">
        <f>+AVERAGE('2.2.3.4.StockCapReal'!C127:C127)</f>
        <v>0</v>
      </c>
      <c r="D127" s="184">
        <f>+AVERAGE('2.2.3.4.StockCapReal'!D127:D127)</f>
        <v>0</v>
      </c>
      <c r="E127" s="184">
        <f>+AVERAGE('2.2.3.4.StockCapReal'!E127:E127)</f>
        <v>0</v>
      </c>
      <c r="F127" s="184">
        <f>+AVERAGE('2.2.3.4.StockCapReal'!F127:F127)</f>
        <v>0</v>
      </c>
      <c r="G127" s="184">
        <f>+AVERAGE('2.2.3.4.StockCapReal'!G127:G127)</f>
        <v>0</v>
      </c>
      <c r="H127" s="184">
        <f>+AVERAGE('2.2.3.4.StockCapReal'!H127:H127)</f>
        <v>49817284.687554657</v>
      </c>
      <c r="I127" s="184">
        <f>+AVERAGE('2.2.3.4.StockCapReal'!I127:I127)</f>
        <v>92438726.432951108</v>
      </c>
      <c r="J127" s="184">
        <f>+AVERAGE('2.2.3.4.StockCapReal'!H127,'2.2.3.4.StockCapReal'!J127)</f>
        <v>71445711.077455133</v>
      </c>
      <c r="K127" s="184">
        <f>+AVERAGE('2.2.3.4.StockCapReal'!H127,'2.2.3.4.StockCapReal'!K127)</f>
        <v>71445711.077455133</v>
      </c>
      <c r="L127" s="184">
        <f>+AVERAGE('2.2.3.4.StockCapReal'!K127:L127)</f>
        <v>88886462.193119124</v>
      </c>
      <c r="M127" s="184">
        <f>+AVERAGE('2.2.3.4.StockCapReal'!L127:M127)</f>
        <v>81783486.363121301</v>
      </c>
      <c r="N127" s="184">
        <f>+AVERAGE('2.2.3.4.StockCapReal'!M127:N127)</f>
        <v>77548042.59451136</v>
      </c>
    </row>
    <row r="128" spans="2:14" x14ac:dyDescent="0.2">
      <c r="B128" s="228" t="s">
        <v>397</v>
      </c>
      <c r="C128" s="184">
        <f>+AVERAGE('2.2.3.4.StockCapReal'!C128:C128)</f>
        <v>0</v>
      </c>
      <c r="D128" s="184">
        <f>+AVERAGE('2.2.3.4.StockCapReal'!D128:D128)</f>
        <v>0</v>
      </c>
      <c r="E128" s="184">
        <f>+AVERAGE('2.2.3.4.StockCapReal'!E128:E128)</f>
        <v>0</v>
      </c>
      <c r="F128" s="184">
        <f>+AVERAGE('2.2.3.4.StockCapReal'!F128:F128)</f>
        <v>0</v>
      </c>
      <c r="G128" s="184">
        <f>+AVERAGE('2.2.3.4.StockCapReal'!G128:G128)</f>
        <v>0</v>
      </c>
      <c r="H128" s="184">
        <f>+AVERAGE('2.2.3.4.StockCapReal'!H128:H128)</f>
        <v>6476873.7688016752</v>
      </c>
      <c r="I128" s="184">
        <f>+AVERAGE('2.2.3.4.StockCapReal'!I128:I128)</f>
        <v>6476873.7688016752</v>
      </c>
      <c r="J128" s="184">
        <f>+AVERAGE('2.2.3.4.StockCapReal'!H128,'2.2.3.4.StockCapReal'!J128)</f>
        <v>6440085.9678801168</v>
      </c>
      <c r="K128" s="184">
        <f>+AVERAGE('2.2.3.4.StockCapReal'!H128,'2.2.3.4.StockCapReal'!K128)</f>
        <v>6440085.9678801168</v>
      </c>
      <c r="L128" s="184">
        <f>+AVERAGE('2.2.3.4.StockCapReal'!K128:L128)</f>
        <v>6112998.4694961943</v>
      </c>
      <c r="M128" s="184">
        <f>+AVERAGE('2.2.3.4.StockCapReal'!L128:M128)</f>
        <v>5620063.7560006902</v>
      </c>
      <c r="N128" s="184">
        <f>+AVERAGE('2.2.3.4.StockCapReal'!M128:N128)</f>
        <v>5324411.917641649</v>
      </c>
    </row>
    <row r="129" spans="2:14" x14ac:dyDescent="0.2">
      <c r="B129" s="228" t="s">
        <v>398</v>
      </c>
      <c r="C129" s="184">
        <f>+AVERAGE('2.2.3.4.StockCapReal'!C129:C129)</f>
        <v>0</v>
      </c>
      <c r="D129" s="184">
        <f>+AVERAGE('2.2.3.4.StockCapReal'!D129:D129)</f>
        <v>0</v>
      </c>
      <c r="E129" s="184">
        <f>+AVERAGE('2.2.3.4.StockCapReal'!E129:E129)</f>
        <v>0</v>
      </c>
      <c r="F129" s="184">
        <f>+AVERAGE('2.2.3.4.StockCapReal'!F129:F129)</f>
        <v>0</v>
      </c>
      <c r="G129" s="184">
        <f>+AVERAGE('2.2.3.4.StockCapReal'!G129:G129)</f>
        <v>0</v>
      </c>
      <c r="H129" s="184">
        <f>+AVERAGE('2.2.3.4.StockCapReal'!H129:H129)</f>
        <v>3033453.6115006967</v>
      </c>
      <c r="I129" s="184">
        <f>+AVERAGE('2.2.3.4.StockCapReal'!I129:I129)</f>
        <v>3033453.6115006967</v>
      </c>
      <c r="J129" s="184">
        <f>+AVERAGE('2.2.3.4.StockCapReal'!H129,'2.2.3.4.StockCapReal'!J129)</f>
        <v>3016223.9893792649</v>
      </c>
      <c r="K129" s="184">
        <f>+AVERAGE('2.2.3.4.StockCapReal'!H129,'2.2.3.4.StockCapReal'!K129)</f>
        <v>3016223.9893792649</v>
      </c>
      <c r="L129" s="184">
        <f>+AVERAGE('2.2.3.4.StockCapReal'!K129:L129)</f>
        <v>2863032.0655179773</v>
      </c>
      <c r="M129" s="184">
        <f>+AVERAGE('2.2.3.4.StockCapReal'!L129:M129)</f>
        <v>2632165.347983717</v>
      </c>
      <c r="N129" s="184">
        <f>+AVERAGE('2.2.3.4.StockCapReal'!M129:N129)</f>
        <v>2493696.3629716802</v>
      </c>
    </row>
    <row r="130" spans="2:14" x14ac:dyDescent="0.2">
      <c r="B130" s="228" t="s">
        <v>399</v>
      </c>
      <c r="C130" s="184">
        <f>+AVERAGE('2.2.3.4.StockCapReal'!C130:C130)</f>
        <v>0</v>
      </c>
      <c r="D130" s="184">
        <f>+AVERAGE('2.2.3.4.StockCapReal'!D130:D130)</f>
        <v>0</v>
      </c>
      <c r="E130" s="184">
        <f>+AVERAGE('2.2.3.4.StockCapReal'!E130:E130)</f>
        <v>0</v>
      </c>
      <c r="F130" s="184">
        <f>+AVERAGE('2.2.3.4.StockCapReal'!F130:F130)</f>
        <v>0</v>
      </c>
      <c r="G130" s="184">
        <f>+AVERAGE('2.2.3.4.StockCapReal'!G130:G130)</f>
        <v>0</v>
      </c>
      <c r="H130" s="184">
        <f>+AVERAGE('2.2.3.4.StockCapReal'!H130:H130)</f>
        <v>4065385.6392172766</v>
      </c>
      <c r="I130" s="184">
        <f>+AVERAGE('2.2.3.4.StockCapReal'!I130:I130)</f>
        <v>4065385.6392172766</v>
      </c>
      <c r="J130" s="184">
        <f>+AVERAGE('2.2.3.4.StockCapReal'!H130,'2.2.3.4.StockCapReal'!J130)</f>
        <v>4042294.7773441793</v>
      </c>
      <c r="K130" s="184">
        <f>+AVERAGE('2.2.3.4.StockCapReal'!H130,'2.2.3.4.StockCapReal'!K130)</f>
        <v>4042294.7773441793</v>
      </c>
      <c r="L130" s="184">
        <f>+AVERAGE('2.2.3.4.StockCapReal'!K130:L130)</f>
        <v>3836989.430017096</v>
      </c>
      <c r="M130" s="184">
        <f>+AVERAGE('2.2.3.4.StockCapReal'!L130:M130)</f>
        <v>3527585.5761131984</v>
      </c>
      <c r="N130" s="184">
        <f>+AVERAGE('2.2.3.4.StockCapReal'!M130:N130)</f>
        <v>3342011.6741386643</v>
      </c>
    </row>
    <row r="131" spans="2:14" x14ac:dyDescent="0.2">
      <c r="B131" s="228" t="s">
        <v>400</v>
      </c>
      <c r="C131" s="184">
        <f>+AVERAGE('2.2.3.4.StockCapReal'!C131:C131)</f>
        <v>0</v>
      </c>
      <c r="D131" s="184">
        <f>+AVERAGE('2.2.3.4.StockCapReal'!D131:D131)</f>
        <v>0</v>
      </c>
      <c r="E131" s="184">
        <f>+AVERAGE('2.2.3.4.StockCapReal'!E131:E131)</f>
        <v>0</v>
      </c>
      <c r="F131" s="184">
        <f>+AVERAGE('2.2.3.4.StockCapReal'!F131:F131)</f>
        <v>0</v>
      </c>
      <c r="G131" s="184">
        <f>+AVERAGE('2.2.3.4.StockCapReal'!G131:G131)</f>
        <v>0</v>
      </c>
      <c r="H131" s="184">
        <f>+AVERAGE('2.2.3.4.StockCapReal'!H131:H131)</f>
        <v>0</v>
      </c>
      <c r="I131" s="184">
        <f>+AVERAGE('2.2.3.4.StockCapReal'!I131:I131)</f>
        <v>0</v>
      </c>
      <c r="J131" s="184">
        <f>+AVERAGE('2.2.3.4.StockCapReal'!J131:J131)</f>
        <v>0</v>
      </c>
      <c r="K131" s="184">
        <f>+AVERAGE('2.2.3.4.StockCapReal'!K131:K131)</f>
        <v>1603100.0059680692</v>
      </c>
      <c r="L131" s="184">
        <f>+AVERAGE('2.2.3.4.StockCapReal'!K131:L131)</f>
        <v>1531589.9852088827</v>
      </c>
      <c r="M131" s="184">
        <f>+AVERAGE('2.2.3.4.StockCapReal'!L131:M131)</f>
        <v>1410449.1690871033</v>
      </c>
      <c r="N131" s="184">
        <f>+AVERAGE('2.2.3.4.StockCapReal'!M131:N131)</f>
        <v>1338697.6316412515</v>
      </c>
    </row>
    <row r="132" spans="2:14" x14ac:dyDescent="0.2">
      <c r="B132" s="228" t="s">
        <v>401</v>
      </c>
      <c r="C132" s="184">
        <f>+AVERAGE('2.2.3.4.StockCapReal'!C132:C132)</f>
        <v>0</v>
      </c>
      <c r="D132" s="184">
        <f>+AVERAGE('2.2.3.4.StockCapReal'!D132:D132)</f>
        <v>0</v>
      </c>
      <c r="E132" s="184">
        <f>+AVERAGE('2.2.3.4.StockCapReal'!E132:E132)</f>
        <v>0</v>
      </c>
      <c r="F132" s="184">
        <f>+AVERAGE('2.2.3.4.StockCapReal'!F132:F132)</f>
        <v>0</v>
      </c>
      <c r="G132" s="184">
        <f>+AVERAGE('2.2.3.4.StockCapReal'!G132:G132)</f>
        <v>0</v>
      </c>
      <c r="H132" s="184">
        <f>+AVERAGE('2.2.3.4.StockCapReal'!H132:H132)</f>
        <v>0</v>
      </c>
      <c r="I132" s="184">
        <f>+AVERAGE('2.2.3.4.StockCapReal'!I132:I132)</f>
        <v>0</v>
      </c>
      <c r="J132" s="184">
        <f>+AVERAGE('2.2.3.4.StockCapReal'!J132:J132)</f>
        <v>0</v>
      </c>
      <c r="K132" s="184">
        <f>+AVERAGE('2.2.3.4.StockCapReal'!K132:K132)</f>
        <v>1819886.0108772016</v>
      </c>
      <c r="L132" s="184">
        <f>+AVERAGE('2.2.3.4.StockCapReal'!K132:L132)</f>
        <v>1738705.7439364668</v>
      </c>
      <c r="M132" s="184">
        <f>+AVERAGE('2.2.3.4.StockCapReal'!L132:M132)</f>
        <v>1601183.1466028451</v>
      </c>
      <c r="N132" s="184">
        <f>+AVERAGE('2.2.3.4.StockCapReal'!M132:N132)</f>
        <v>1519728.702856035</v>
      </c>
    </row>
    <row r="133" spans="2:14" x14ac:dyDescent="0.2">
      <c r="B133" s="228" t="s">
        <v>402</v>
      </c>
      <c r="C133" s="184">
        <f>+AVERAGE('2.2.3.4.StockCapReal'!C133:C133)</f>
        <v>0</v>
      </c>
      <c r="D133" s="184">
        <f>+AVERAGE('2.2.3.4.StockCapReal'!D133:D133)</f>
        <v>0</v>
      </c>
      <c r="E133" s="184">
        <f>+AVERAGE('2.2.3.4.StockCapReal'!E133:E133)</f>
        <v>0</v>
      </c>
      <c r="F133" s="184">
        <f>+AVERAGE('2.2.3.4.StockCapReal'!F133:F133)</f>
        <v>0</v>
      </c>
      <c r="G133" s="184">
        <f>+AVERAGE('2.2.3.4.StockCapReal'!G133:G133)</f>
        <v>0</v>
      </c>
      <c r="H133" s="184">
        <f>+AVERAGE('2.2.3.4.StockCapReal'!H133:H133)</f>
        <v>0</v>
      </c>
      <c r="I133" s="184">
        <f>+AVERAGE('2.2.3.4.StockCapReal'!I133:I133)</f>
        <v>0</v>
      </c>
      <c r="J133" s="184">
        <f>+AVERAGE('2.2.3.4.StockCapReal'!J133:J133)</f>
        <v>0</v>
      </c>
      <c r="K133" s="184">
        <f>+AVERAGE('2.2.3.4.StockCapReal'!K133:K133)</f>
        <v>22272409.448906455</v>
      </c>
      <c r="L133" s="184">
        <f>+AVERAGE('2.2.3.4.StockCapReal'!K133:L133)</f>
        <v>21278896.594986521</v>
      </c>
      <c r="M133" s="184">
        <f>+AVERAGE('2.2.3.4.StockCapReal'!L133:M133)</f>
        <v>19595846.350089513</v>
      </c>
      <c r="N133" s="184">
        <f>+AVERAGE('2.2.3.4.StockCapReal'!M133:N133)</f>
        <v>18598978.023326881</v>
      </c>
    </row>
    <row r="134" spans="2:14" x14ac:dyDescent="0.2">
      <c r="B134" s="228" t="s">
        <v>403</v>
      </c>
      <c r="C134" s="184">
        <f>+AVERAGE('2.2.3.4.StockCapReal'!C134:C134)</f>
        <v>0</v>
      </c>
      <c r="D134" s="184">
        <f>+AVERAGE('2.2.3.4.StockCapReal'!D134:D134)</f>
        <v>0</v>
      </c>
      <c r="E134" s="184">
        <f>+AVERAGE('2.2.3.4.StockCapReal'!E134:E134)</f>
        <v>0</v>
      </c>
      <c r="F134" s="184">
        <f>+AVERAGE('2.2.3.4.StockCapReal'!F134:F134)</f>
        <v>0</v>
      </c>
      <c r="G134" s="184">
        <f>+AVERAGE('2.2.3.4.StockCapReal'!G134:G134)</f>
        <v>0</v>
      </c>
      <c r="H134" s="184">
        <f>+AVERAGE('2.2.3.4.StockCapReal'!H134:H134)</f>
        <v>0</v>
      </c>
      <c r="I134" s="184">
        <f>+AVERAGE('2.2.3.4.StockCapReal'!I134:I134)</f>
        <v>0</v>
      </c>
      <c r="J134" s="184">
        <f>+AVERAGE('2.2.3.4.StockCapReal'!J134:J134)</f>
        <v>0</v>
      </c>
      <c r="K134" s="184">
        <f>+AVERAGE('2.2.3.4.StockCapReal'!K134:K134)</f>
        <v>13306453.766382994</v>
      </c>
      <c r="L134" s="184">
        <f>+AVERAGE('2.2.3.4.StockCapReal'!K134:L134)</f>
        <v>12712888.31100107</v>
      </c>
      <c r="M134" s="184">
        <f>+AVERAGE('2.2.3.4.StockCapReal'!L134:M134)</f>
        <v>11707364.84836909</v>
      </c>
      <c r="N134" s="184">
        <f>+AVERAGE('2.2.3.4.StockCapReal'!M134:N134)</f>
        <v>11111794.695455534</v>
      </c>
    </row>
    <row r="135" spans="2:14" x14ac:dyDescent="0.2">
      <c r="B135" s="228" t="s">
        <v>404</v>
      </c>
      <c r="C135" s="184">
        <f>+AVERAGE('2.2.3.4.StockCapReal'!C135:C135)</f>
        <v>0</v>
      </c>
      <c r="D135" s="184">
        <f>+AVERAGE('2.2.3.4.StockCapReal'!D135:D135)</f>
        <v>0</v>
      </c>
      <c r="E135" s="184">
        <f>+AVERAGE('2.2.3.4.StockCapReal'!E135:E135)</f>
        <v>0</v>
      </c>
      <c r="F135" s="184">
        <f>+AVERAGE('2.2.3.4.StockCapReal'!F135:F135)</f>
        <v>0</v>
      </c>
      <c r="G135" s="184">
        <f>+AVERAGE('2.2.3.4.StockCapReal'!G135:G135)</f>
        <v>0</v>
      </c>
      <c r="H135" s="184">
        <f>+AVERAGE('2.2.3.4.StockCapReal'!H135:H135)</f>
        <v>0</v>
      </c>
      <c r="I135" s="184">
        <f>+AVERAGE('2.2.3.4.StockCapReal'!I135:I135)</f>
        <v>0</v>
      </c>
      <c r="J135" s="184">
        <f>+AVERAGE('2.2.3.4.StockCapReal'!J135:J135)</f>
        <v>0</v>
      </c>
      <c r="K135" s="184">
        <f>+AVERAGE('2.2.3.4.StockCapReal'!K135:K135)</f>
        <v>26583048.646147195</v>
      </c>
      <c r="L135" s="184">
        <f>+AVERAGE('2.2.3.4.StockCapReal'!K135:L135)</f>
        <v>25397249.660774156</v>
      </c>
      <c r="M135" s="184">
        <f>+AVERAGE('2.2.3.4.StockCapReal'!L135:M135)</f>
        <v>23388459.070037067</v>
      </c>
      <c r="N135" s="184">
        <f>+AVERAGE('2.2.3.4.StockCapReal'!M135:N135)</f>
        <v>22198655.188022159</v>
      </c>
    </row>
    <row r="136" spans="2:14" x14ac:dyDescent="0.2">
      <c r="B136" s="228" t="s">
        <v>405</v>
      </c>
      <c r="C136" s="184">
        <f>+AVERAGE('2.2.3.4.StockCapReal'!C136:C136)</f>
        <v>0</v>
      </c>
      <c r="D136" s="184">
        <f>+AVERAGE('2.2.3.4.StockCapReal'!D136:D136)</f>
        <v>0</v>
      </c>
      <c r="E136" s="184">
        <f>+AVERAGE('2.2.3.4.StockCapReal'!E136:E136)</f>
        <v>0</v>
      </c>
      <c r="F136" s="184">
        <f>+AVERAGE('2.2.3.4.StockCapReal'!F136:F136)</f>
        <v>0</v>
      </c>
      <c r="G136" s="184">
        <f>+AVERAGE('2.2.3.4.StockCapReal'!G136:G136)</f>
        <v>0</v>
      </c>
      <c r="H136" s="184">
        <f>+AVERAGE('2.2.3.4.StockCapReal'!H136:H136)</f>
        <v>0</v>
      </c>
      <c r="I136" s="184">
        <f>+AVERAGE('2.2.3.4.StockCapReal'!I136:I136)</f>
        <v>0</v>
      </c>
      <c r="J136" s="184">
        <f>+AVERAGE('2.2.3.4.StockCapReal'!J136:J136)</f>
        <v>0</v>
      </c>
      <c r="K136" s="184">
        <f>+AVERAGE('2.2.3.4.StockCapReal'!K136:K136)</f>
        <v>37725144.740258276</v>
      </c>
      <c r="L136" s="184">
        <f>+AVERAGE('2.2.3.4.StockCapReal'!K136:L136)</f>
        <v>36042326.529618889</v>
      </c>
      <c r="M136" s="184">
        <f>+AVERAGE('2.2.3.4.StockCapReal'!L136:M136)</f>
        <v>33191565.625661805</v>
      </c>
      <c r="N136" s="184">
        <f>+AVERAGE('2.2.3.4.StockCapReal'!M136:N136)</f>
        <v>31503063.894388825</v>
      </c>
    </row>
    <row r="137" spans="2:14" x14ac:dyDescent="0.2">
      <c r="B137" s="228" t="s">
        <v>406</v>
      </c>
      <c r="C137" s="184">
        <f>+AVERAGE('2.2.3.4.StockCapReal'!C137:C137)</f>
        <v>0</v>
      </c>
      <c r="D137" s="184">
        <f>+AVERAGE('2.2.3.4.StockCapReal'!D137:D137)</f>
        <v>0</v>
      </c>
      <c r="E137" s="184">
        <f>+AVERAGE('2.2.3.4.StockCapReal'!E137:E137)</f>
        <v>0</v>
      </c>
      <c r="F137" s="184">
        <f>+AVERAGE('2.2.3.4.StockCapReal'!F137:F137)</f>
        <v>0</v>
      </c>
      <c r="G137" s="184">
        <f>+AVERAGE('2.2.3.4.StockCapReal'!G137:G137)</f>
        <v>0</v>
      </c>
      <c r="H137" s="184">
        <f>+AVERAGE('2.2.3.4.StockCapReal'!H137:H137)</f>
        <v>0</v>
      </c>
      <c r="I137" s="184">
        <f>+AVERAGE('2.2.3.4.StockCapReal'!I137:I137)</f>
        <v>0</v>
      </c>
      <c r="J137" s="184">
        <f>+AVERAGE('2.2.3.4.StockCapReal'!J137:J137)</f>
        <v>0</v>
      </c>
      <c r="K137" s="184">
        <f>+AVERAGE('2.2.3.4.StockCapReal'!K137:K137)</f>
        <v>1694893.668561901</v>
      </c>
      <c r="L137" s="184">
        <f>+AVERAGE('2.2.3.4.StockCapReal'!K137:L137)</f>
        <v>1619288.9770440538</v>
      </c>
      <c r="M137" s="184">
        <f>+AVERAGE('2.2.3.4.StockCapReal'!L137:M137)</f>
        <v>1491211.6259837016</v>
      </c>
      <c r="N137" s="184">
        <f>+AVERAGE('2.2.3.4.StockCapReal'!M137:N137)</f>
        <v>1415351.5885101701</v>
      </c>
    </row>
    <row r="138" spans="2:14" x14ac:dyDescent="0.2">
      <c r="B138" s="228" t="s">
        <v>407</v>
      </c>
      <c r="C138" s="184">
        <f>+AVERAGE('2.2.3.4.StockCapReal'!C138:C138)</f>
        <v>0</v>
      </c>
      <c r="D138" s="184">
        <f>+AVERAGE('2.2.3.4.StockCapReal'!D138:D138)</f>
        <v>0</v>
      </c>
      <c r="E138" s="184">
        <f>+AVERAGE('2.2.3.4.StockCapReal'!E138:E138)</f>
        <v>0</v>
      </c>
      <c r="F138" s="184">
        <f>+AVERAGE('2.2.3.4.StockCapReal'!F138:F138)</f>
        <v>0</v>
      </c>
      <c r="G138" s="184">
        <f>+AVERAGE('2.2.3.4.StockCapReal'!G138:G138)</f>
        <v>0</v>
      </c>
      <c r="H138" s="184">
        <f>+AVERAGE('2.2.3.4.StockCapReal'!H138:H138)</f>
        <v>0</v>
      </c>
      <c r="I138" s="184">
        <f>+AVERAGE('2.2.3.4.StockCapReal'!I138:I138)</f>
        <v>0</v>
      </c>
      <c r="J138" s="184">
        <f>+AVERAGE('2.2.3.4.StockCapReal'!J138:J138)</f>
        <v>0</v>
      </c>
      <c r="K138" s="184">
        <f>+AVERAGE('2.2.3.4.StockCapReal'!K138:K138)</f>
        <v>29462860.03735863</v>
      </c>
      <c r="L138" s="184">
        <f>+AVERAGE('2.2.3.4.StockCapReal'!K138:L138)</f>
        <v>28148600.337369278</v>
      </c>
      <c r="M138" s="184">
        <f>+AVERAGE('2.2.3.4.StockCapReal'!L138:M138)</f>
        <v>25922192.192574803</v>
      </c>
      <c r="N138" s="184">
        <f>+AVERAGE('2.2.3.4.StockCapReal'!M138:N138)</f>
        <v>24603493.734984919</v>
      </c>
    </row>
    <row r="139" spans="2:14" x14ac:dyDescent="0.2">
      <c r="B139" s="228" t="s">
        <v>408</v>
      </c>
      <c r="C139" s="184">
        <f>+AVERAGE('2.2.3.4.StockCapReal'!C139:C139)</f>
        <v>0</v>
      </c>
      <c r="D139" s="184">
        <f>+AVERAGE('2.2.3.4.StockCapReal'!D139:D139)</f>
        <v>0</v>
      </c>
      <c r="E139" s="184">
        <f>+AVERAGE('2.2.3.4.StockCapReal'!E139:E139)</f>
        <v>0</v>
      </c>
      <c r="F139" s="184">
        <f>+AVERAGE('2.2.3.4.StockCapReal'!F139:F139)</f>
        <v>0</v>
      </c>
      <c r="G139" s="184">
        <f>+AVERAGE('2.2.3.4.StockCapReal'!G139:G139)</f>
        <v>0</v>
      </c>
      <c r="H139" s="184">
        <f>+AVERAGE('2.2.3.4.StockCapReal'!H139:H139)</f>
        <v>0</v>
      </c>
      <c r="I139" s="184">
        <f>+AVERAGE('2.2.3.4.StockCapReal'!I139:I139)</f>
        <v>0</v>
      </c>
      <c r="J139" s="184">
        <f>+AVERAGE('2.2.3.4.StockCapReal'!J139:J139)</f>
        <v>0</v>
      </c>
      <c r="K139" s="184">
        <f>+AVERAGE('2.2.3.4.StockCapReal'!K139:K139)</f>
        <v>5169042.0740400655</v>
      </c>
      <c r="L139" s="184">
        <f>+AVERAGE('2.2.3.4.StockCapReal'!K139:L139)</f>
        <v>4938464.8769571558</v>
      </c>
      <c r="M139" s="184">
        <f>+AVERAGE('2.2.3.4.StockCapReal'!L139:M139)</f>
        <v>4547857.9447097238</v>
      </c>
      <c r="N139" s="184">
        <f>+AVERAGE('2.2.3.4.StockCapReal'!M139:N139)</f>
        <v>4316502.0002559032</v>
      </c>
    </row>
    <row r="140" spans="2:14" x14ac:dyDescent="0.2">
      <c r="B140" s="228" t="s">
        <v>409</v>
      </c>
      <c r="C140" s="184">
        <f>+AVERAGE('2.2.3.4.StockCapReal'!C140:C140)</f>
        <v>0</v>
      </c>
      <c r="D140" s="184">
        <f>+AVERAGE('2.2.3.4.StockCapReal'!D140:D140)</f>
        <v>0</v>
      </c>
      <c r="E140" s="184">
        <f>+AVERAGE('2.2.3.4.StockCapReal'!E140:E140)</f>
        <v>0</v>
      </c>
      <c r="F140" s="184">
        <f>+AVERAGE('2.2.3.4.StockCapReal'!F140:F140)</f>
        <v>0</v>
      </c>
      <c r="G140" s="184">
        <f>+AVERAGE('2.2.3.4.StockCapReal'!G140:G140)</f>
        <v>0</v>
      </c>
      <c r="H140" s="184">
        <f>+AVERAGE('2.2.3.4.StockCapReal'!H140:H140)</f>
        <v>0</v>
      </c>
      <c r="I140" s="184">
        <f>+AVERAGE('2.2.3.4.StockCapReal'!I140:I140)</f>
        <v>0</v>
      </c>
      <c r="J140" s="184">
        <f>+AVERAGE('2.2.3.4.StockCapReal'!J140:J140)</f>
        <v>0</v>
      </c>
      <c r="K140" s="184">
        <f>+AVERAGE('2.2.3.4.StockCapReal'!K140:K140)</f>
        <v>1949868.9395409632</v>
      </c>
      <c r="L140" s="184">
        <f>+AVERAGE('2.2.3.4.StockCapReal'!K140:L140)</f>
        <v>1862890.4804147866</v>
      </c>
      <c r="M140" s="184">
        <f>+AVERAGE('2.2.3.4.StockCapReal'!L140:M140)</f>
        <v>1715545.5151679926</v>
      </c>
      <c r="N140" s="184">
        <f>+AVERAGE('2.2.3.4.StockCapReal'!M140:N140)</f>
        <v>1628273.2965234104</v>
      </c>
    </row>
    <row r="141" spans="2:14" x14ac:dyDescent="0.2">
      <c r="B141" s="228" t="s">
        <v>410</v>
      </c>
      <c r="C141" s="184">
        <f>+AVERAGE('2.2.3.4.StockCapReal'!C141:C141)</f>
        <v>0</v>
      </c>
      <c r="D141" s="184">
        <f>+AVERAGE('2.2.3.4.StockCapReal'!D141:D141)</f>
        <v>0</v>
      </c>
      <c r="E141" s="184">
        <f>+AVERAGE('2.2.3.4.StockCapReal'!E141:E141)</f>
        <v>0</v>
      </c>
      <c r="F141" s="184">
        <f>+AVERAGE('2.2.3.4.StockCapReal'!F141:F141)</f>
        <v>0</v>
      </c>
      <c r="G141" s="184">
        <f>+AVERAGE('2.2.3.4.StockCapReal'!G141:G141)</f>
        <v>0</v>
      </c>
      <c r="H141" s="184">
        <f>+AVERAGE('2.2.3.4.StockCapReal'!H141:H141)</f>
        <v>0</v>
      </c>
      <c r="I141" s="184">
        <f>+AVERAGE('2.2.3.4.StockCapReal'!I141:I141)</f>
        <v>0</v>
      </c>
      <c r="J141" s="184">
        <f>+AVERAGE('2.2.3.4.StockCapReal'!J141:J141)</f>
        <v>0</v>
      </c>
      <c r="K141" s="184">
        <f>+AVERAGE('2.2.3.4.StockCapReal'!K141:K141)</f>
        <v>1187083.5556562569</v>
      </c>
      <c r="L141" s="184">
        <f>+AVERAGE('2.2.3.4.StockCapReal'!K141:L141)</f>
        <v>1134130.9205169375</v>
      </c>
      <c r="M141" s="184">
        <f>+AVERAGE('2.2.3.4.StockCapReal'!L141:M141)</f>
        <v>1044427.0528844858</v>
      </c>
      <c r="N141" s="184">
        <f>+AVERAGE('2.2.3.4.StockCapReal'!M141:N141)</f>
        <v>991295.57644637697</v>
      </c>
    </row>
    <row r="142" spans="2:14" x14ac:dyDescent="0.2">
      <c r="B142" s="228" t="s">
        <v>411</v>
      </c>
      <c r="C142" s="184">
        <f>+AVERAGE('2.2.3.4.StockCapReal'!C142:C142)</f>
        <v>0</v>
      </c>
      <c r="D142" s="184">
        <f>+AVERAGE('2.2.3.4.StockCapReal'!D142:D142)</f>
        <v>0</v>
      </c>
      <c r="E142" s="184">
        <f>+AVERAGE('2.2.3.4.StockCapReal'!E142:E142)</f>
        <v>0</v>
      </c>
      <c r="F142" s="184">
        <f>+AVERAGE('2.2.3.4.StockCapReal'!F142:F142)</f>
        <v>0</v>
      </c>
      <c r="G142" s="184">
        <f>+AVERAGE('2.2.3.4.StockCapReal'!G142:G142)</f>
        <v>0</v>
      </c>
      <c r="H142" s="184">
        <f>+AVERAGE('2.2.3.4.StockCapReal'!H142:H142)</f>
        <v>0</v>
      </c>
      <c r="I142" s="184">
        <f>+AVERAGE('2.2.3.4.StockCapReal'!I142:I142)</f>
        <v>0</v>
      </c>
      <c r="J142" s="184">
        <f>+AVERAGE('2.2.3.4.StockCapReal'!J142:J142)</f>
        <v>0</v>
      </c>
      <c r="K142" s="184">
        <f>+AVERAGE('2.2.3.4.StockCapReal'!K142:K142)</f>
        <v>2518071.3594725579</v>
      </c>
      <c r="L142" s="184">
        <f>+AVERAGE('2.2.3.4.StockCapReal'!K142:L142)</f>
        <v>2405746.9040308297</v>
      </c>
      <c r="M142" s="184">
        <f>+AVERAGE('2.2.3.4.StockCapReal'!L142:M142)</f>
        <v>2215464.8140777592</v>
      </c>
      <c r="N142" s="184">
        <f>+AVERAGE('2.2.3.4.StockCapReal'!M142:N142)</f>
        <v>2102760.9959953576</v>
      </c>
    </row>
    <row r="143" spans="2:14" x14ac:dyDescent="0.2">
      <c r="B143" s="228" t="s">
        <v>412</v>
      </c>
      <c r="C143" s="184">
        <f>+AVERAGE('2.2.3.4.StockCapReal'!C143:C143)</f>
        <v>0</v>
      </c>
      <c r="D143" s="184">
        <f>+AVERAGE('2.2.3.4.StockCapReal'!D143:D143)</f>
        <v>0</v>
      </c>
      <c r="E143" s="184">
        <f>+AVERAGE('2.2.3.4.StockCapReal'!E143:E143)</f>
        <v>0</v>
      </c>
      <c r="F143" s="184">
        <f>+AVERAGE('2.2.3.4.StockCapReal'!F143:F143)</f>
        <v>0</v>
      </c>
      <c r="G143" s="184">
        <f>+AVERAGE('2.2.3.4.StockCapReal'!G143:G143)</f>
        <v>0</v>
      </c>
      <c r="H143" s="184">
        <f>+AVERAGE('2.2.3.4.StockCapReal'!H143:H143)</f>
        <v>0</v>
      </c>
      <c r="I143" s="184">
        <f>+AVERAGE('2.2.3.4.StockCapReal'!I143:I143)</f>
        <v>0</v>
      </c>
      <c r="J143" s="184">
        <f>+AVERAGE('2.2.3.4.StockCapReal'!J143:J143)</f>
        <v>0</v>
      </c>
      <c r="K143" s="184">
        <f>+AVERAGE('2.2.3.4.StockCapReal'!K143:K143)</f>
        <v>202407.43951291422</v>
      </c>
      <c r="L143" s="184">
        <f>+AVERAGE('2.2.3.4.StockCapReal'!K143:L143)</f>
        <v>193378.58283055038</v>
      </c>
      <c r="M143" s="184">
        <f>+AVERAGE('2.2.3.4.StockCapReal'!L143:M143)</f>
        <v>178083.34091149917</v>
      </c>
      <c r="N143" s="184">
        <f>+AVERAGE('2.2.3.4.StockCapReal'!M143:N143)</f>
        <v>169023.9903273416</v>
      </c>
    </row>
    <row r="144" spans="2:14" x14ac:dyDescent="0.2">
      <c r="B144" s="228" t="s">
        <v>413</v>
      </c>
      <c r="C144" s="184">
        <f>+AVERAGE('2.2.3.4.StockCapReal'!C144:C144)</f>
        <v>0</v>
      </c>
      <c r="D144" s="184">
        <f>+AVERAGE('2.2.3.4.StockCapReal'!D144:D144)</f>
        <v>0</v>
      </c>
      <c r="E144" s="184">
        <f>+AVERAGE('2.2.3.4.StockCapReal'!E144:E144)</f>
        <v>0</v>
      </c>
      <c r="F144" s="184">
        <f>+AVERAGE('2.2.3.4.StockCapReal'!F144:F144)</f>
        <v>0</v>
      </c>
      <c r="G144" s="184">
        <f>+AVERAGE('2.2.3.4.StockCapReal'!G144:G144)</f>
        <v>0</v>
      </c>
      <c r="H144" s="184">
        <f>+AVERAGE('2.2.3.4.StockCapReal'!H144:H144)</f>
        <v>0</v>
      </c>
      <c r="I144" s="184">
        <f>+AVERAGE('2.2.3.4.StockCapReal'!I144:I144)</f>
        <v>0</v>
      </c>
      <c r="J144" s="184">
        <f>+AVERAGE('2.2.3.4.StockCapReal'!J144:J144)</f>
        <v>0</v>
      </c>
      <c r="K144" s="184">
        <f>+AVERAGE('2.2.3.4.StockCapReal'!K144:K144)</f>
        <v>602213.71065939229</v>
      </c>
      <c r="L144" s="184">
        <f>+AVERAGE('2.2.3.4.StockCapReal'!K144:L144)</f>
        <v>575350.56126734021</v>
      </c>
      <c r="M144" s="184">
        <f>+AVERAGE('2.2.3.4.StockCapReal'!L144:M144)</f>
        <v>529843.31897589646</v>
      </c>
      <c r="N144" s="184">
        <f>+AVERAGE('2.2.3.4.StockCapReal'!M144:N144)</f>
        <v>502889.44245545479</v>
      </c>
    </row>
    <row r="145" spans="2:14" x14ac:dyDescent="0.2">
      <c r="B145" s="228" t="s">
        <v>414</v>
      </c>
      <c r="C145" s="184">
        <f>+AVERAGE('2.2.3.4.StockCapReal'!C145:C145)</f>
        <v>0</v>
      </c>
      <c r="D145" s="184">
        <f>+AVERAGE('2.2.3.4.StockCapReal'!D145:D145)</f>
        <v>0</v>
      </c>
      <c r="E145" s="184">
        <f>+AVERAGE('2.2.3.4.StockCapReal'!E145:E145)</f>
        <v>0</v>
      </c>
      <c r="F145" s="184">
        <f>+AVERAGE('2.2.3.4.StockCapReal'!F145:F145)</f>
        <v>0</v>
      </c>
      <c r="G145" s="184">
        <f>+AVERAGE('2.2.3.4.StockCapReal'!G145:G145)</f>
        <v>0</v>
      </c>
      <c r="H145" s="184">
        <f>+AVERAGE('2.2.3.4.StockCapReal'!H145:H145)</f>
        <v>0</v>
      </c>
      <c r="I145" s="184">
        <f>+AVERAGE('2.2.3.4.StockCapReal'!I145:I145)</f>
        <v>0</v>
      </c>
      <c r="J145" s="184">
        <f>+AVERAGE('2.2.3.4.StockCapReal'!J145:J145)</f>
        <v>0</v>
      </c>
      <c r="K145" s="184">
        <f>+AVERAGE('2.2.3.4.StockCapReal'!K145:K145)</f>
        <v>998828.05557004258</v>
      </c>
      <c r="L145" s="184">
        <f>+AVERAGE('2.2.3.4.StockCapReal'!K145:L145)</f>
        <v>954272.99679469247</v>
      </c>
      <c r="M145" s="184">
        <f>+AVERAGE('2.2.3.4.StockCapReal'!L145:M145)</f>
        <v>878794.95714237727</v>
      </c>
      <c r="N145" s="184">
        <f>+AVERAGE('2.2.3.4.StockCapReal'!M145:N145)</f>
        <v>834089.41889498453</v>
      </c>
    </row>
    <row r="146" spans="2:14" x14ac:dyDescent="0.2">
      <c r="B146" s="228" t="s">
        <v>415</v>
      </c>
      <c r="C146" s="184">
        <f>+AVERAGE('2.2.3.4.StockCapReal'!C146:C146)</f>
        <v>0</v>
      </c>
      <c r="D146" s="184">
        <f>+AVERAGE('2.2.3.4.StockCapReal'!D146:D146)</f>
        <v>0</v>
      </c>
      <c r="E146" s="184">
        <f>+AVERAGE('2.2.3.4.StockCapReal'!E146:E146)</f>
        <v>0</v>
      </c>
      <c r="F146" s="184">
        <f>+AVERAGE('2.2.3.4.StockCapReal'!F146:F146)</f>
        <v>0</v>
      </c>
      <c r="G146" s="184">
        <f>+AVERAGE('2.2.3.4.StockCapReal'!G146:G146)</f>
        <v>0</v>
      </c>
      <c r="H146" s="184">
        <f>+AVERAGE('2.2.3.4.StockCapReal'!H146:H146)</f>
        <v>0</v>
      </c>
      <c r="I146" s="184">
        <f>+AVERAGE('2.2.3.4.StockCapReal'!I146:I146)</f>
        <v>0</v>
      </c>
      <c r="J146" s="184">
        <f>+AVERAGE('2.2.3.4.StockCapReal'!J146:J146)</f>
        <v>0</v>
      </c>
      <c r="K146" s="184">
        <f>+AVERAGE('2.2.3.4.StockCapReal'!K146:K146)</f>
        <v>2498513.2251877459</v>
      </c>
      <c r="L146" s="184">
        <f>+AVERAGE('2.2.3.4.StockCapReal'!K146:L146)</f>
        <v>2387061.2060154397</v>
      </c>
      <c r="M146" s="184">
        <f>+AVERAGE('2.2.3.4.StockCapReal'!L146:M146)</f>
        <v>2198257.0577629874</v>
      </c>
      <c r="N146" s="184">
        <f>+AVERAGE('2.2.3.4.StockCapReal'!M146:N146)</f>
        <v>2086428.6225009235</v>
      </c>
    </row>
    <row r="147" spans="2:14" x14ac:dyDescent="0.2">
      <c r="B147" s="227" t="s">
        <v>317</v>
      </c>
      <c r="C147" s="184"/>
      <c r="D147" s="184"/>
      <c r="E147" s="184"/>
      <c r="F147" s="184"/>
      <c r="G147" s="184"/>
      <c r="H147" s="184"/>
      <c r="I147" s="170"/>
      <c r="J147" s="170"/>
      <c r="K147" s="184"/>
      <c r="L147" s="184"/>
      <c r="M147" s="184"/>
      <c r="N147" s="184"/>
    </row>
    <row r="148" spans="2:14" x14ac:dyDescent="0.2">
      <c r="B148" s="228" t="s">
        <v>535</v>
      </c>
      <c r="C148" s="184">
        <f>+AVERAGE('2.2.3.4.StockCapReal'!C148:C148)</f>
        <v>0</v>
      </c>
      <c r="D148" s="184">
        <f>+AVERAGE('2.2.3.4.StockCapReal'!D148:D148)</f>
        <v>0</v>
      </c>
      <c r="E148" s="184">
        <f>+AVERAGE('2.2.3.4.StockCapReal'!E148:E148)</f>
        <v>10295165.661083871</v>
      </c>
      <c r="F148" s="184">
        <f>+AVERAGE('2.2.3.4.StockCapReal'!E148:F148)</f>
        <v>9977589.6088788435</v>
      </c>
      <c r="G148" s="184">
        <f>+AVERAGE('2.2.3.4.StockCapReal'!F148:G148)</f>
        <v>9470877.8684780505</v>
      </c>
      <c r="H148" s="184">
        <f>+AVERAGE('2.2.3.4.StockCapReal'!F148,'2.2.3.4.StockCapReal'!H148)</f>
        <v>9470877.8684780505</v>
      </c>
      <c r="I148" s="170">
        <f>+AVERAGE('2.2.3.4.StockCapReal'!F148,'2.2.3.4.StockCapReal'!I148)</f>
        <v>9470877.8684780505</v>
      </c>
      <c r="J148" s="170">
        <f>+AVERAGE('2.2.3.4.StockCapReal'!H148,'2.2.3.4.StockCapReal'!J148)</f>
        <v>8981612.8873520531</v>
      </c>
      <c r="K148" s="184">
        <f>+AVERAGE('2.2.3.4.StockCapReal'!H148,'2.2.3.4.StockCapReal'!K148)</f>
        <v>8981612.8873520531</v>
      </c>
      <c r="L148" s="184">
        <f>+AVERAGE('2.2.3.4.StockCapReal'!K148:L148)</f>
        <v>8277358.40177745</v>
      </c>
      <c r="M148" s="184">
        <f>+AVERAGE('2.2.3.4.StockCapReal'!L148:M148)</f>
        <v>7525042.6222987548</v>
      </c>
      <c r="N148" s="184">
        <f>+AVERAGE('2.2.3.4.StockCapReal'!M148:N148)</f>
        <v>6817337.8335770853</v>
      </c>
    </row>
    <row r="149" spans="2:14" x14ac:dyDescent="0.2">
      <c r="B149" s="228" t="s">
        <v>536</v>
      </c>
      <c r="C149" s="184">
        <f>+AVERAGE('2.2.3.4.StockCapReal'!C149:C149)</f>
        <v>0</v>
      </c>
      <c r="D149" s="184">
        <f>+AVERAGE('2.2.3.4.StockCapReal'!D149:D149)</f>
        <v>0</v>
      </c>
      <c r="E149" s="184">
        <f>+AVERAGE('2.2.3.4.StockCapReal'!E149:E149)</f>
        <v>490692.84770038823</v>
      </c>
      <c r="F149" s="184">
        <f>+AVERAGE('2.2.3.4.StockCapReal'!E149:F149)</f>
        <v>467334.60944066942</v>
      </c>
      <c r="G149" s="184">
        <f>+AVERAGE('2.2.3.4.StockCapReal'!F149:G149)</f>
        <v>426168.46198263392</v>
      </c>
      <c r="H149" s="184">
        <f>+AVERAGE('2.2.3.4.StockCapReal'!F149,'2.2.3.4.StockCapReal'!H149)</f>
        <v>426168.46198263392</v>
      </c>
      <c r="I149" s="170">
        <f>+AVERAGE('2.2.3.4.StockCapReal'!F149,'2.2.3.4.StockCapReal'!I149)</f>
        <v>426168.46198263392</v>
      </c>
      <c r="J149" s="170">
        <f>+AVERAGE('2.2.3.4.StockCapReal'!H149,'2.2.3.4.StockCapReal'!J149)</f>
        <v>385209.37740505277</v>
      </c>
      <c r="K149" s="184">
        <f>+AVERAGE('2.2.3.4.StockCapReal'!H149,'2.2.3.4.StockCapReal'!K149)</f>
        <v>385209.37740505277</v>
      </c>
      <c r="L149" s="184">
        <f>+AVERAGE('2.2.3.4.StockCapReal'!K149:L149)</f>
        <v>334543.57637936797</v>
      </c>
      <c r="M149" s="184">
        <f>+AVERAGE('2.2.3.4.StockCapReal'!L149:M149)</f>
        <v>281789.3647200613</v>
      </c>
      <c r="N149" s="184">
        <f>+AVERAGE('2.2.3.4.StockCapReal'!M149:N149)</f>
        <v>230873.46076395083</v>
      </c>
    </row>
    <row r="150" spans="2:14" x14ac:dyDescent="0.2">
      <c r="B150" s="228" t="s">
        <v>537</v>
      </c>
      <c r="C150" s="184">
        <f>+AVERAGE('2.2.3.4.StockCapReal'!C150:C150)</f>
        <v>0</v>
      </c>
      <c r="D150" s="184">
        <f>+AVERAGE('2.2.3.4.StockCapReal'!D150:D150)</f>
        <v>0</v>
      </c>
      <c r="E150" s="184">
        <f>+AVERAGE('2.2.3.4.StockCapReal'!E150:E150)</f>
        <v>785888.22225852823</v>
      </c>
      <c r="F150" s="184">
        <f>+AVERAGE('2.2.3.4.StockCapReal'!E150:F150)</f>
        <v>748477.92694436037</v>
      </c>
      <c r="G150" s="184">
        <f>+AVERAGE('2.2.3.4.StockCapReal'!F150:G150)</f>
        <v>682546.68177817506</v>
      </c>
      <c r="H150" s="184">
        <f>+AVERAGE('2.2.3.4.StockCapReal'!F150,'2.2.3.4.StockCapReal'!H150)</f>
        <v>682546.68177817506</v>
      </c>
      <c r="I150" s="170">
        <f>+AVERAGE('2.2.3.4.StockCapReal'!F150,'2.2.3.4.StockCapReal'!I150)</f>
        <v>682546.68177817506</v>
      </c>
      <c r="J150" s="170">
        <f>+AVERAGE('2.2.3.4.StockCapReal'!H150,'2.2.3.4.StockCapReal'!J150)</f>
        <v>616947.06622464582</v>
      </c>
      <c r="K150" s="184">
        <f>+AVERAGE('2.2.3.4.StockCapReal'!H150,'2.2.3.4.StockCapReal'!K150)</f>
        <v>616947.06622464582</v>
      </c>
      <c r="L150" s="184">
        <f>+AVERAGE('2.2.3.4.StockCapReal'!K150:L150)</f>
        <v>535801.2812718316</v>
      </c>
      <c r="M150" s="184">
        <f>+AVERAGE('2.2.3.4.StockCapReal'!L150:M150)</f>
        <v>451310.72101223521</v>
      </c>
      <c r="N150" s="184">
        <f>+AVERAGE('2.2.3.4.StockCapReal'!M150:N150)</f>
        <v>369764.37398011819</v>
      </c>
    </row>
    <row r="151" spans="2:14" x14ac:dyDescent="0.2">
      <c r="B151" s="228" t="s">
        <v>538</v>
      </c>
      <c r="C151" s="184">
        <f>+AVERAGE('2.2.3.4.StockCapReal'!C151:C151)</f>
        <v>0</v>
      </c>
      <c r="D151" s="184">
        <f>+AVERAGE('2.2.3.4.StockCapReal'!D151:D151)</f>
        <v>0</v>
      </c>
      <c r="E151" s="184">
        <f>+AVERAGE('2.2.3.4.StockCapReal'!E151:E151)</f>
        <v>1964720.5556463208</v>
      </c>
      <c r="F151" s="184">
        <f>+AVERAGE('2.2.3.4.StockCapReal'!E151:F151)</f>
        <v>1871194.8173609008</v>
      </c>
      <c r="G151" s="184">
        <f>+AVERAGE('2.2.3.4.StockCapReal'!F151:G151)</f>
        <v>1706366.7044454375</v>
      </c>
      <c r="H151" s="184">
        <f>+AVERAGE('2.2.3.4.StockCapReal'!F151,'2.2.3.4.StockCapReal'!H151)</f>
        <v>1706366.7044454375</v>
      </c>
      <c r="I151" s="170">
        <f>+AVERAGE('2.2.3.4.StockCapReal'!F151,'2.2.3.4.StockCapReal'!I151)</f>
        <v>1706366.7044454375</v>
      </c>
      <c r="J151" s="170">
        <f>+AVERAGE('2.2.3.4.StockCapReal'!H151,'2.2.3.4.StockCapReal'!J151)</f>
        <v>1542367.6655616146</v>
      </c>
      <c r="K151" s="184">
        <f>+AVERAGE('2.2.3.4.StockCapReal'!H151,'2.2.3.4.StockCapReal'!K151)</f>
        <v>1542367.6655616146</v>
      </c>
      <c r="L151" s="184">
        <f>+AVERAGE('2.2.3.4.StockCapReal'!K151:L151)</f>
        <v>1339503.2031795785</v>
      </c>
      <c r="M151" s="184">
        <f>+AVERAGE('2.2.3.4.StockCapReal'!L151:M151)</f>
        <v>1128276.8025305877</v>
      </c>
      <c r="N151" s="184">
        <f>+AVERAGE('2.2.3.4.StockCapReal'!M151:N151)</f>
        <v>924410.9349502949</v>
      </c>
    </row>
    <row r="152" spans="2:14" x14ac:dyDescent="0.2">
      <c r="B152" s="228" t="s">
        <v>539</v>
      </c>
      <c r="C152" s="184">
        <f>+AVERAGE('2.2.3.4.StockCapReal'!C152:C152)</f>
        <v>0</v>
      </c>
      <c r="D152" s="184">
        <f>+AVERAGE('2.2.3.4.StockCapReal'!D152:D152)</f>
        <v>0</v>
      </c>
      <c r="E152" s="184">
        <f>+AVERAGE('2.2.3.4.StockCapReal'!E152:E152)</f>
        <v>0</v>
      </c>
      <c r="F152" s="184">
        <f>+AVERAGE('2.2.3.4.StockCapReal'!F152:F152)</f>
        <v>394765.17664722598</v>
      </c>
      <c r="G152" s="184">
        <f>+AVERAGE('2.2.3.4.StockCapReal'!F152:G152)</f>
        <v>372447.25383985369</v>
      </c>
      <c r="H152" s="184">
        <f>+AVERAGE('2.2.3.4.StockCapReal'!F152,'2.2.3.4.StockCapReal'!H152)</f>
        <v>372447.25383985369</v>
      </c>
      <c r="I152" s="170">
        <f>+AVERAGE('2.2.3.4.StockCapReal'!F152,'2.2.3.4.StockCapReal'!I152)</f>
        <v>372447.25383985369</v>
      </c>
      <c r="J152" s="170">
        <f>+AVERAGE('2.2.3.4.StockCapReal'!H152,'2.2.3.4.StockCapReal'!J152)</f>
        <v>322888.27641687833</v>
      </c>
      <c r="K152" s="184">
        <f>+AVERAGE('2.2.3.4.StockCapReal'!H152,'2.2.3.4.StockCapReal'!K152)</f>
        <v>322888.27641687833</v>
      </c>
      <c r="L152" s="184">
        <f>+AVERAGE('2.2.3.4.StockCapReal'!K152:L152)</f>
        <v>264822.44157152117</v>
      </c>
      <c r="M152" s="184">
        <f>+AVERAGE('2.2.3.4.StockCapReal'!L152:M152)</f>
        <v>204985.3923334321</v>
      </c>
      <c r="N152" s="184">
        <f>+AVERAGE('2.2.3.4.StockCapReal'!M152:N152)</f>
        <v>146632.0714175388</v>
      </c>
    </row>
    <row r="153" spans="2:14" x14ac:dyDescent="0.2">
      <c r="B153" s="228" t="s">
        <v>299</v>
      </c>
      <c r="C153" s="184">
        <f>+AVERAGE('2.2.3.4.StockCapReal'!C153:C153)</f>
        <v>0</v>
      </c>
      <c r="D153" s="184">
        <f>+AVERAGE('2.2.3.4.StockCapReal'!D153:D153)</f>
        <v>0</v>
      </c>
      <c r="E153" s="184">
        <f>+AVERAGE('2.2.3.4.StockCapReal'!E153:E153)</f>
        <v>0</v>
      </c>
      <c r="F153" s="184">
        <f>+AVERAGE('2.2.3.4.StockCapReal'!F153:F153)</f>
        <v>920772.44313740754</v>
      </c>
      <c r="G153" s="184">
        <f>+AVERAGE('2.2.3.4.StockCapReal'!F153:G153)</f>
        <v>868716.86801392061</v>
      </c>
      <c r="H153" s="184">
        <f>+AVERAGE('2.2.3.4.StockCapReal'!F153,'2.2.3.4.StockCapReal'!H153)</f>
        <v>868716.86801392061</v>
      </c>
      <c r="I153" s="170">
        <f>+AVERAGE('2.2.3.4.StockCapReal'!F153,'2.2.3.4.StockCapReal'!I153)</f>
        <v>868716.86801392061</v>
      </c>
      <c r="J153" s="170">
        <f>+AVERAGE('2.2.3.4.StockCapReal'!H153,'2.2.3.4.StockCapReal'!J153)</f>
        <v>753122.72896471259</v>
      </c>
      <c r="K153" s="184">
        <f>+AVERAGE('2.2.3.4.StockCapReal'!H153,'2.2.3.4.StockCapReal'!K153)</f>
        <v>753122.72896471259</v>
      </c>
      <c r="L153" s="184">
        <f>+AVERAGE('2.2.3.4.StockCapReal'!K153:L153)</f>
        <v>617686.71845471999</v>
      </c>
      <c r="M153" s="184">
        <f>+AVERAGE('2.2.3.4.StockCapReal'!L153:M153)</f>
        <v>478119.42813538073</v>
      </c>
      <c r="N153" s="184">
        <f>+AVERAGE('2.2.3.4.StockCapReal'!M153:N153)</f>
        <v>342012.86898737575</v>
      </c>
    </row>
    <row r="154" spans="2:14" x14ac:dyDescent="0.2">
      <c r="B154" s="228" t="s">
        <v>535</v>
      </c>
      <c r="C154" s="184">
        <f>+AVERAGE('2.2.3.4.StockCapReal'!C154:C154)</f>
        <v>0</v>
      </c>
      <c r="D154" s="184">
        <f>+AVERAGE('2.2.3.4.StockCapReal'!D154:D154)</f>
        <v>0</v>
      </c>
      <c r="E154" s="184">
        <f>+AVERAGE('2.2.3.4.StockCapReal'!E154:E154)</f>
        <v>0</v>
      </c>
      <c r="F154" s="184">
        <f>+AVERAGE('2.2.3.4.StockCapReal'!F154:F154)</f>
        <v>10350014.525007656</v>
      </c>
      <c r="G154" s="184">
        <f>+AVERAGE('2.2.3.4.StockCapReal'!F154:G154)</f>
        <v>10172868.436501984</v>
      </c>
      <c r="H154" s="184">
        <f>+AVERAGE('2.2.3.4.StockCapReal'!F154,'2.2.3.4.StockCapReal'!H154)</f>
        <v>10172868.436501984</v>
      </c>
      <c r="I154" s="170">
        <f>+AVERAGE('2.2.3.4.StockCapReal'!F154,'2.2.3.4.StockCapReal'!I154)</f>
        <v>10172868.436501984</v>
      </c>
      <c r="J154" s="170">
        <f>+AVERAGE('2.2.3.4.StockCapReal'!H154,'2.2.3.4.StockCapReal'!J154)</f>
        <v>9700331.4543099739</v>
      </c>
      <c r="K154" s="184">
        <f>+AVERAGE('2.2.3.4.StockCapReal'!H154,'2.2.3.4.StockCapReal'!K154)</f>
        <v>9700331.4543099739</v>
      </c>
      <c r="L154" s="184">
        <f>+AVERAGE('2.2.3.4.StockCapReal'!K154:L154)</f>
        <v>8996961.121657135</v>
      </c>
      <c r="M154" s="184">
        <f>+AVERAGE('2.2.3.4.StockCapReal'!L154:M154)</f>
        <v>8241759.4608507529</v>
      </c>
      <c r="N154" s="184">
        <f>+AVERAGE('2.2.3.4.StockCapReal'!M154:N154)</f>
        <v>7534948.414888625</v>
      </c>
    </row>
    <row r="155" spans="2:14" x14ac:dyDescent="0.2">
      <c r="B155" s="228" t="s">
        <v>540</v>
      </c>
      <c r="C155" s="184">
        <f>+AVERAGE('2.2.3.4.StockCapReal'!C155:C155)</f>
        <v>0</v>
      </c>
      <c r="D155" s="184">
        <f>+AVERAGE('2.2.3.4.StockCapReal'!D155:D155)</f>
        <v>0</v>
      </c>
      <c r="E155" s="184">
        <f>+AVERAGE('2.2.3.4.StockCapReal'!E155:E155)</f>
        <v>0</v>
      </c>
      <c r="F155" s="184">
        <f>+AVERAGE('2.2.3.4.StockCapReal'!F155:F155)</f>
        <v>45378.545098455688</v>
      </c>
      <c r="G155" s="184">
        <f>+AVERAGE('2.2.3.4.StockCapReal'!F155:G155)</f>
        <v>41471.496184796939</v>
      </c>
      <c r="H155" s="184">
        <f>+AVERAGE('2.2.3.4.StockCapReal'!F155,'2.2.3.4.StockCapReal'!H155)</f>
        <v>41471.496184796939</v>
      </c>
      <c r="I155" s="170">
        <f>+AVERAGE('2.2.3.4.StockCapReal'!F155,'2.2.3.4.StockCapReal'!I155)</f>
        <v>41471.496184796939</v>
      </c>
      <c r="J155" s="170">
        <f>+AVERAGE('2.2.3.4.StockCapReal'!H155,'2.2.3.4.StockCapReal'!J155)</f>
        <v>33055.866459660283</v>
      </c>
      <c r="K155" s="184">
        <f>+AVERAGE('2.2.3.4.StockCapReal'!H155,'2.2.3.4.StockCapReal'!K155)</f>
        <v>33055.866459660283</v>
      </c>
      <c r="L155" s="184">
        <f>+AVERAGE('2.2.3.4.StockCapReal'!K155:L155)</f>
        <v>23688.013492269027</v>
      </c>
      <c r="M155" s="184">
        <f>+AVERAGE('2.2.3.4.StockCapReal'!L155:M155)</f>
        <v>14134.29308426776</v>
      </c>
      <c r="N155" s="184">
        <f>+AVERAGE('2.2.3.4.StockCapReal'!M155:N155)</f>
        <v>4719.9224160899212</v>
      </c>
    </row>
    <row r="156" spans="2:14" x14ac:dyDescent="0.2">
      <c r="B156" s="228" t="s">
        <v>541</v>
      </c>
      <c r="C156" s="184">
        <f>+AVERAGE('2.2.3.4.StockCapReal'!C156:C156)</f>
        <v>0</v>
      </c>
      <c r="D156" s="184">
        <f>+AVERAGE('2.2.3.4.StockCapReal'!D156:D156)</f>
        <v>0</v>
      </c>
      <c r="E156" s="184">
        <f>+AVERAGE('2.2.3.4.StockCapReal'!E156:E156)</f>
        <v>0</v>
      </c>
      <c r="F156" s="184">
        <f>+AVERAGE('2.2.3.4.StockCapReal'!F156:F156)</f>
        <v>49631.746869202543</v>
      </c>
      <c r="G156" s="184">
        <f>+AVERAGE('2.2.3.4.StockCapReal'!F156:G156)</f>
        <v>45358.501390142366</v>
      </c>
      <c r="H156" s="184">
        <f>+AVERAGE('2.2.3.4.StockCapReal'!F156,'2.2.3.4.StockCapReal'!H156)</f>
        <v>45358.501390142366</v>
      </c>
      <c r="I156" s="170">
        <f>+AVERAGE('2.2.3.4.StockCapReal'!F156,'2.2.3.4.StockCapReal'!I156)</f>
        <v>45358.501390142366</v>
      </c>
      <c r="J156" s="170">
        <f>+AVERAGE('2.2.3.4.StockCapReal'!H156,'2.2.3.4.StockCapReal'!J156)</f>
        <v>36154.098662891127</v>
      </c>
      <c r="K156" s="184">
        <f>+AVERAGE('2.2.3.4.StockCapReal'!H156,'2.2.3.4.StockCapReal'!K156)</f>
        <v>36154.098662891127</v>
      </c>
      <c r="L156" s="184">
        <f>+AVERAGE('2.2.3.4.StockCapReal'!K156:L156)</f>
        <v>25908.223521308122</v>
      </c>
      <c r="M156" s="184">
        <f>+AVERAGE('2.2.3.4.StockCapReal'!L156:M156)</f>
        <v>15459.060113352363</v>
      </c>
      <c r="N156" s="184">
        <f>+AVERAGE('2.2.3.4.StockCapReal'!M156:N156)</f>
        <v>5162.3072993942706</v>
      </c>
    </row>
    <row r="157" spans="2:14" x14ac:dyDescent="0.2">
      <c r="B157" s="228" t="s">
        <v>542</v>
      </c>
      <c r="C157" s="184">
        <f>+AVERAGE('2.2.3.4.StockCapReal'!C157:C157)</f>
        <v>0</v>
      </c>
      <c r="D157" s="184">
        <f>+AVERAGE('2.2.3.4.StockCapReal'!D157:D157)</f>
        <v>0</v>
      </c>
      <c r="E157" s="184">
        <f>+AVERAGE('2.2.3.4.StockCapReal'!E157:E157)</f>
        <v>0</v>
      </c>
      <c r="F157" s="184">
        <f>+AVERAGE('2.2.3.4.StockCapReal'!F157:F157)</f>
        <v>81461.00007548889</v>
      </c>
      <c r="G157" s="184">
        <f>+AVERAGE('2.2.3.4.StockCapReal'!F157:G157)</f>
        <v>76855.628530468428</v>
      </c>
      <c r="H157" s="184">
        <f>+AVERAGE('2.2.3.4.StockCapReal'!F157,'2.2.3.4.StockCapReal'!H157)</f>
        <v>76855.628530468428</v>
      </c>
      <c r="I157" s="170">
        <f>+AVERAGE('2.2.3.4.StockCapReal'!F157,'2.2.3.4.StockCapReal'!I157)</f>
        <v>76855.628530468428</v>
      </c>
      <c r="J157" s="170">
        <f>+AVERAGE('2.2.3.4.StockCapReal'!H157,'2.2.3.4.StockCapReal'!J157)</f>
        <v>66628.982153293575</v>
      </c>
      <c r="K157" s="184">
        <f>+AVERAGE('2.2.3.4.StockCapReal'!H157,'2.2.3.4.StockCapReal'!K157)</f>
        <v>66628.982153293575</v>
      </c>
      <c r="L157" s="184">
        <f>+AVERAGE('2.2.3.4.StockCapReal'!K157:L157)</f>
        <v>54646.91976143288</v>
      </c>
      <c r="M157" s="184">
        <f>+AVERAGE('2.2.3.4.StockCapReal'!L157:M157)</f>
        <v>42299.361869169996</v>
      </c>
      <c r="N157" s="184">
        <f>+AVERAGE('2.2.3.4.StockCapReal'!M157:N157)</f>
        <v>30257.975848481285</v>
      </c>
    </row>
    <row r="158" spans="2:14" x14ac:dyDescent="0.2">
      <c r="B158" s="228" t="s">
        <v>543</v>
      </c>
      <c r="C158" s="184">
        <f>+AVERAGE('2.2.3.4.StockCapReal'!C158:C158)</f>
        <v>0</v>
      </c>
      <c r="D158" s="184">
        <f>+AVERAGE('2.2.3.4.StockCapReal'!D158:D158)</f>
        <v>0</v>
      </c>
      <c r="E158" s="184">
        <f>+AVERAGE('2.2.3.4.StockCapReal'!E158:E158)</f>
        <v>0</v>
      </c>
      <c r="F158" s="184">
        <f>+AVERAGE('2.2.3.4.StockCapReal'!F158:F158)</f>
        <v>117867.80107374067</v>
      </c>
      <c r="G158" s="184">
        <f>+AVERAGE('2.2.3.4.StockCapReal'!F158:G158)</f>
        <v>111204.18269640541</v>
      </c>
      <c r="H158" s="184">
        <f>+AVERAGE('2.2.3.4.StockCapReal'!F158,'2.2.3.4.StockCapReal'!H158)</f>
        <v>111204.18269640541</v>
      </c>
      <c r="I158" s="170">
        <f>+AVERAGE('2.2.3.4.StockCapReal'!F158,'2.2.3.4.StockCapReal'!I158)</f>
        <v>111204.18269640541</v>
      </c>
      <c r="J158" s="170">
        <f>+AVERAGE('2.2.3.4.StockCapReal'!H158,'2.2.3.4.StockCapReal'!J158)</f>
        <v>96407.012029223377</v>
      </c>
      <c r="K158" s="184">
        <f>+AVERAGE('2.2.3.4.StockCapReal'!H158,'2.2.3.4.StockCapReal'!K158)</f>
        <v>96407.012029223377</v>
      </c>
      <c r="L158" s="184">
        <f>+AVERAGE('2.2.3.4.StockCapReal'!K158:L158)</f>
        <v>79069.889416583901</v>
      </c>
      <c r="M158" s="184">
        <f>+AVERAGE('2.2.3.4.StockCapReal'!L158:M158)</f>
        <v>61203.92292902476</v>
      </c>
      <c r="N158" s="184">
        <f>+AVERAGE('2.2.3.4.StockCapReal'!M158:N158)</f>
        <v>43780.963588684986</v>
      </c>
    </row>
    <row r="159" spans="2:14" x14ac:dyDescent="0.2">
      <c r="B159" s="228" t="s">
        <v>544</v>
      </c>
      <c r="C159" s="184">
        <f>+AVERAGE('2.2.3.4.StockCapReal'!C159:C159)</f>
        <v>0</v>
      </c>
      <c r="D159" s="184">
        <f>+AVERAGE('2.2.3.4.StockCapReal'!D159:D159)</f>
        <v>0</v>
      </c>
      <c r="E159" s="184">
        <f>+AVERAGE('2.2.3.4.StockCapReal'!E159:E159)</f>
        <v>0</v>
      </c>
      <c r="F159" s="184">
        <f>+AVERAGE('2.2.3.4.StockCapReal'!F159:F159)</f>
        <v>18928.409252438036</v>
      </c>
      <c r="G159" s="184">
        <f>+AVERAGE('2.2.3.4.StockCapReal'!F159:G159)</f>
        <v>17298.691493823884</v>
      </c>
      <c r="H159" s="184">
        <f>+AVERAGE('2.2.3.4.StockCapReal'!F159,'2.2.3.4.StockCapReal'!H159)</f>
        <v>17298.691493823884</v>
      </c>
      <c r="I159" s="170">
        <f>+AVERAGE('2.2.3.4.StockCapReal'!F159,'2.2.3.4.StockCapReal'!I159)</f>
        <v>17298.691493823884</v>
      </c>
      <c r="J159" s="170">
        <f>+AVERAGE('2.2.3.4.StockCapReal'!H159,'2.2.3.4.StockCapReal'!J159)</f>
        <v>13788.343526326127</v>
      </c>
      <c r="K159" s="184">
        <f>+AVERAGE('2.2.3.4.StockCapReal'!H159,'2.2.3.4.StockCapReal'!K159)</f>
        <v>13788.343526326127</v>
      </c>
      <c r="L159" s="184">
        <f>+AVERAGE('2.2.3.4.StockCapReal'!K159:L159)</f>
        <v>9880.8018808474553</v>
      </c>
      <c r="M159" s="184">
        <f>+AVERAGE('2.2.3.4.StockCapReal'!L159:M159)</f>
        <v>5895.7307558551402</v>
      </c>
      <c r="N159" s="184">
        <f>+AVERAGE('2.2.3.4.StockCapReal'!M159:N159)</f>
        <v>1968.7855337289454</v>
      </c>
    </row>
    <row r="160" spans="2:14" x14ac:dyDescent="0.2">
      <c r="B160" s="228" t="s">
        <v>545</v>
      </c>
      <c r="C160" s="184">
        <f>+AVERAGE('2.2.3.4.StockCapReal'!C160:C160)</f>
        <v>0</v>
      </c>
      <c r="D160" s="184">
        <f>+AVERAGE('2.2.3.4.StockCapReal'!D160:D160)</f>
        <v>0</v>
      </c>
      <c r="E160" s="184">
        <f>+AVERAGE('2.2.3.4.StockCapReal'!E160:E160)</f>
        <v>0</v>
      </c>
      <c r="F160" s="184">
        <f>+AVERAGE('2.2.3.4.StockCapReal'!F160:F160)</f>
        <v>172825.71423833538</v>
      </c>
      <c r="G160" s="184">
        <f>+AVERAGE('2.2.3.4.StockCapReal'!F160:G160)</f>
        <v>157945.58712976123</v>
      </c>
      <c r="H160" s="184">
        <f>+AVERAGE('2.2.3.4.StockCapReal'!F160,'2.2.3.4.StockCapReal'!H160)</f>
        <v>157945.58712976123</v>
      </c>
      <c r="I160" s="170">
        <f>+AVERAGE('2.2.3.4.StockCapReal'!F160,'2.2.3.4.StockCapReal'!I160)</f>
        <v>157945.58712976123</v>
      </c>
      <c r="J160" s="170">
        <f>+AVERAGE('2.2.3.4.StockCapReal'!H160,'2.2.3.4.StockCapReal'!J160)</f>
        <v>125894.37846151316</v>
      </c>
      <c r="K160" s="184">
        <f>+AVERAGE('2.2.3.4.StockCapReal'!H160,'2.2.3.4.StockCapReal'!K160)</f>
        <v>125894.37846151316</v>
      </c>
      <c r="L160" s="184">
        <f>+AVERAGE('2.2.3.4.StockCapReal'!K160:L160)</f>
        <v>90216.595569698926</v>
      </c>
      <c r="M160" s="184">
        <f>+AVERAGE('2.2.3.4.StockCapReal'!L160:M160)</f>
        <v>53830.930283079339</v>
      </c>
      <c r="N160" s="184">
        <f>+AVERAGE('2.2.3.4.StockCapReal'!M160:N160)</f>
        <v>17975.983164300051</v>
      </c>
    </row>
    <row r="161" spans="2:14" x14ac:dyDescent="0.2">
      <c r="B161" s="228" t="s">
        <v>546</v>
      </c>
      <c r="C161" s="184">
        <f>+AVERAGE('2.2.3.4.StockCapReal'!C161:C161)</f>
        <v>0</v>
      </c>
      <c r="D161" s="184">
        <f>+AVERAGE('2.2.3.4.StockCapReal'!D161:D161)</f>
        <v>0</v>
      </c>
      <c r="E161" s="184">
        <f>+AVERAGE('2.2.3.4.StockCapReal'!E161:E161)</f>
        <v>0</v>
      </c>
      <c r="F161" s="184">
        <f>+AVERAGE('2.2.3.4.StockCapReal'!F161:F161)</f>
        <v>1208315.3749714126</v>
      </c>
      <c r="G161" s="184">
        <f>+AVERAGE('2.2.3.4.StockCapReal'!F161:G161)</f>
        <v>1140003.6523047709</v>
      </c>
      <c r="H161" s="184">
        <f>+AVERAGE('2.2.3.4.StockCapReal'!F161,'2.2.3.4.StockCapReal'!H161)</f>
        <v>1140003.6523047709</v>
      </c>
      <c r="I161" s="170">
        <f>+AVERAGE('2.2.3.4.StockCapReal'!F161,'2.2.3.4.StockCapReal'!I161)</f>
        <v>1140003.6523047709</v>
      </c>
      <c r="J161" s="170">
        <f>+AVERAGE('2.2.3.4.StockCapReal'!H161,'2.2.3.4.StockCapReal'!J161)</f>
        <v>988311.25912907976</v>
      </c>
      <c r="K161" s="184">
        <f>+AVERAGE('2.2.3.4.StockCapReal'!H161,'2.2.3.4.StockCapReal'!K161)</f>
        <v>988311.25912907976</v>
      </c>
      <c r="L161" s="184">
        <f>+AVERAGE('2.2.3.4.StockCapReal'!K161:L161)</f>
        <v>810580.6862348686</v>
      </c>
      <c r="M161" s="184">
        <f>+AVERAGE('2.2.3.4.StockCapReal'!L161:M161)</f>
        <v>627428.69901712122</v>
      </c>
      <c r="N161" s="184">
        <f>+AVERAGE('2.2.3.4.StockCapReal'!M161:N161)</f>
        <v>448818.17556073237</v>
      </c>
    </row>
    <row r="162" spans="2:14" x14ac:dyDescent="0.2">
      <c r="B162" s="228" t="s">
        <v>547</v>
      </c>
      <c r="C162" s="184">
        <f>+AVERAGE('2.2.3.4.StockCapReal'!C162:C162)</f>
        <v>0</v>
      </c>
      <c r="D162" s="184">
        <f>+AVERAGE('2.2.3.4.StockCapReal'!D162:D162)</f>
        <v>0</v>
      </c>
      <c r="E162" s="184">
        <f>+AVERAGE('2.2.3.4.StockCapReal'!E162:E162)</f>
        <v>0</v>
      </c>
      <c r="F162" s="184">
        <f>+AVERAGE('2.2.3.4.StockCapReal'!F162:F162)</f>
        <v>473073.77711001976</v>
      </c>
      <c r="G162" s="184">
        <f>+AVERAGE('2.2.3.4.StockCapReal'!F162:G162)</f>
        <v>446328.70265992859</v>
      </c>
      <c r="H162" s="184">
        <f>+AVERAGE('2.2.3.4.StockCapReal'!F162,'2.2.3.4.StockCapReal'!H162)</f>
        <v>446328.70265992859</v>
      </c>
      <c r="I162" s="170">
        <f>+AVERAGE('2.2.3.4.StockCapReal'!F162,'2.2.3.4.StockCapReal'!I162)</f>
        <v>446328.70265992859</v>
      </c>
      <c r="J162" s="170">
        <f>+AVERAGE('2.2.3.4.StockCapReal'!H162,'2.2.3.4.StockCapReal'!J162)</f>
        <v>386938.83236205194</v>
      </c>
      <c r="K162" s="184">
        <f>+AVERAGE('2.2.3.4.StockCapReal'!H162,'2.2.3.4.StockCapReal'!K162)</f>
        <v>386938.83236205194</v>
      </c>
      <c r="L162" s="184">
        <f>+AVERAGE('2.2.3.4.StockCapReal'!K162:L162)</f>
        <v>317354.62018650025</v>
      </c>
      <c r="M162" s="184">
        <f>+AVERAGE('2.2.3.4.StockCapReal'!L162:M162)</f>
        <v>245647.84216064279</v>
      </c>
      <c r="N162" s="184">
        <f>+AVERAGE('2.2.3.4.StockCapReal'!M162:N162)</f>
        <v>175719.11600741418</v>
      </c>
    </row>
    <row r="163" spans="2:14" x14ac:dyDescent="0.2">
      <c r="B163" s="228" t="s">
        <v>548</v>
      </c>
      <c r="C163" s="184">
        <f>+AVERAGE('2.2.3.4.StockCapReal'!C163:C163)</f>
        <v>0</v>
      </c>
      <c r="D163" s="184">
        <f>+AVERAGE('2.2.3.4.StockCapReal'!D163:D163)</f>
        <v>0</v>
      </c>
      <c r="E163" s="184">
        <f>+AVERAGE('2.2.3.4.StockCapReal'!E163:E163)</f>
        <v>0</v>
      </c>
      <c r="F163" s="184">
        <f>+AVERAGE('2.2.3.4.StockCapReal'!F163:F163)</f>
        <v>0</v>
      </c>
      <c r="G163" s="184">
        <f>+AVERAGE('2.2.3.4.StockCapReal'!G163:G163)</f>
        <v>416769.08374816144</v>
      </c>
      <c r="H163" s="184">
        <f>+AVERAGE('2.2.3.4.StockCapReal'!H163:H163)</f>
        <v>416769.08374816144</v>
      </c>
      <c r="I163" s="184">
        <f>+AVERAGE('2.2.3.4.StockCapReal'!I163:I163)</f>
        <v>416769.08374816144</v>
      </c>
      <c r="J163" s="184">
        <f>+AVERAGE('2.2.3.4.StockCapReal'!H163,'2.2.3.4.StockCapReal'!J163)</f>
        <v>389370.65959808673</v>
      </c>
      <c r="K163" s="184">
        <f>+AVERAGE('2.2.3.4.StockCapReal'!H163,'2.2.3.4.StockCapReal'!K163)</f>
        <v>389370.65959808673</v>
      </c>
      <c r="L163" s="184">
        <f>+AVERAGE('2.2.3.4.StockCapReal'!K163:L163)</f>
        <v>330200.8643593617</v>
      </c>
      <c r="M163" s="184">
        <f>+AVERAGE('2.2.3.4.StockCapReal'!L163:M163)</f>
        <v>268909.54978747468</v>
      </c>
      <c r="N163" s="184">
        <f>+AVERAGE('2.2.3.4.StockCapReal'!M163:N163)</f>
        <v>209447.23738635139</v>
      </c>
    </row>
    <row r="164" spans="2:14" x14ac:dyDescent="0.2">
      <c r="B164" s="228" t="s">
        <v>549</v>
      </c>
      <c r="C164" s="184">
        <f>+AVERAGE('2.2.3.4.StockCapReal'!C164:C164)</f>
        <v>0</v>
      </c>
      <c r="D164" s="184">
        <f>+AVERAGE('2.2.3.4.StockCapReal'!D164:D164)</f>
        <v>0</v>
      </c>
      <c r="E164" s="184">
        <f>+AVERAGE('2.2.3.4.StockCapReal'!E164:E164)</f>
        <v>0</v>
      </c>
      <c r="F164" s="184">
        <f>+AVERAGE('2.2.3.4.StockCapReal'!F164:F164)</f>
        <v>0</v>
      </c>
      <c r="G164" s="184">
        <f>+AVERAGE('2.2.3.4.StockCapReal'!G164:G164)</f>
        <v>46373.183652405693</v>
      </c>
      <c r="H164" s="184">
        <f>+AVERAGE('2.2.3.4.StockCapReal'!H164:H164)</f>
        <v>46373.183652405693</v>
      </c>
      <c r="I164" s="184">
        <f>+AVERAGE('2.2.3.4.StockCapReal'!I164:I164)</f>
        <v>46373.183652405693</v>
      </c>
      <c r="J164" s="184">
        <f>+AVERAGE('2.2.3.4.StockCapReal'!H164,'2.2.3.4.StockCapReal'!J164)</f>
        <v>43324.607823624523</v>
      </c>
      <c r="K164" s="184">
        <f>+AVERAGE('2.2.3.4.StockCapReal'!H164,'2.2.3.4.StockCapReal'!K164)</f>
        <v>43324.607823624523</v>
      </c>
      <c r="L164" s="184">
        <f>+AVERAGE('2.2.3.4.StockCapReal'!K164:L164)</f>
        <v>36740.885833970729</v>
      </c>
      <c r="M164" s="184">
        <f>+AVERAGE('2.2.3.4.StockCapReal'!L164:M164)</f>
        <v>29921.106013985394</v>
      </c>
      <c r="N164" s="184">
        <f>+AVERAGE('2.2.3.4.StockCapReal'!M164:N164)</f>
        <v>23304.836139609964</v>
      </c>
    </row>
    <row r="165" spans="2:14" x14ac:dyDescent="0.2">
      <c r="B165" s="228" t="s">
        <v>550</v>
      </c>
      <c r="C165" s="184">
        <f>+AVERAGE('2.2.3.4.StockCapReal'!C165:C165)</f>
        <v>0</v>
      </c>
      <c r="D165" s="184">
        <f>+AVERAGE('2.2.3.4.StockCapReal'!D165:D165)</f>
        <v>0</v>
      </c>
      <c r="E165" s="184">
        <f>+AVERAGE('2.2.3.4.StockCapReal'!E165:E165)</f>
        <v>0</v>
      </c>
      <c r="F165" s="184">
        <f>+AVERAGE('2.2.3.4.StockCapReal'!F165:F165)</f>
        <v>0</v>
      </c>
      <c r="G165" s="184">
        <f>+AVERAGE('2.2.3.4.StockCapReal'!G165:G165)</f>
        <v>86384.8646314371</v>
      </c>
      <c r="H165" s="184">
        <f>+AVERAGE('2.2.3.4.StockCapReal'!H165:H165)</f>
        <v>86384.8646314371</v>
      </c>
      <c r="I165" s="184">
        <f>+AVERAGE('2.2.3.4.StockCapReal'!I165:I165)</f>
        <v>86384.8646314371</v>
      </c>
      <c r="J165" s="184">
        <f>+AVERAGE('2.2.3.4.StockCapReal'!H165,'2.2.3.4.StockCapReal'!J165)</f>
        <v>80705.918534876168</v>
      </c>
      <c r="K165" s="184">
        <f>+AVERAGE('2.2.3.4.StockCapReal'!H165,'2.2.3.4.StockCapReal'!K165)</f>
        <v>80705.918534876168</v>
      </c>
      <c r="L165" s="184">
        <f>+AVERAGE('2.2.3.4.StockCapReal'!K165:L165)</f>
        <v>68441.633703576794</v>
      </c>
      <c r="M165" s="184">
        <f>+AVERAGE('2.2.3.4.StockCapReal'!L165:M165)</f>
        <v>55737.615774131118</v>
      </c>
      <c r="N165" s="184">
        <f>+AVERAGE('2.2.3.4.StockCapReal'!M165:N165)</f>
        <v>43412.70011280739</v>
      </c>
    </row>
    <row r="166" spans="2:14" x14ac:dyDescent="0.2">
      <c r="B166" s="228" t="s">
        <v>551</v>
      </c>
      <c r="C166" s="184">
        <f>+AVERAGE('2.2.3.4.StockCapReal'!C166:C166)</f>
        <v>0</v>
      </c>
      <c r="D166" s="184">
        <f>+AVERAGE('2.2.3.4.StockCapReal'!D166:D166)</f>
        <v>0</v>
      </c>
      <c r="E166" s="184">
        <f>+AVERAGE('2.2.3.4.StockCapReal'!E166:E166)</f>
        <v>0</v>
      </c>
      <c r="F166" s="184">
        <f>+AVERAGE('2.2.3.4.StockCapReal'!F166:F166)</f>
        <v>0</v>
      </c>
      <c r="G166" s="184">
        <f>+AVERAGE('2.2.3.4.StockCapReal'!G166:G166)</f>
        <v>5192185.0215316406</v>
      </c>
      <c r="H166" s="184">
        <f>+AVERAGE('2.2.3.4.StockCapReal'!H166:H166)</f>
        <v>5192185.0215316406</v>
      </c>
      <c r="I166" s="184">
        <f>+AVERAGE('2.2.3.4.StockCapReal'!I166:I166)</f>
        <v>5192185.0215316406</v>
      </c>
      <c r="J166" s="184">
        <f>+AVERAGE('2.2.3.4.StockCapReal'!H166,'2.2.3.4.StockCapReal'!J166)</f>
        <v>5051273.4018203486</v>
      </c>
      <c r="K166" s="184">
        <f>+AVERAGE('2.2.3.4.StockCapReal'!H166,'2.2.3.4.StockCapReal'!K166)</f>
        <v>5051273.4018203486</v>
      </c>
      <c r="L166" s="184">
        <f>+AVERAGE('2.2.3.4.StockCapReal'!K166:L166)</f>
        <v>4710700.1492129918</v>
      </c>
      <c r="M166" s="184">
        <f>+AVERAGE('2.2.3.4.StockCapReal'!L166:M166)</f>
        <v>4343170.7266632756</v>
      </c>
      <c r="N166" s="184">
        <f>+AVERAGE('2.2.3.4.StockCapReal'!M166:N166)</f>
        <v>4000934.0265540229</v>
      </c>
    </row>
    <row r="167" spans="2:14" x14ac:dyDescent="0.2">
      <c r="B167" s="228" t="s">
        <v>416</v>
      </c>
      <c r="C167" s="184">
        <f>+AVERAGE('2.2.3.4.StockCapReal'!C167:C167)</f>
        <v>0</v>
      </c>
      <c r="D167" s="184">
        <f>+AVERAGE('2.2.3.4.StockCapReal'!D167:D167)</f>
        <v>0</v>
      </c>
      <c r="E167" s="184">
        <f>+AVERAGE('2.2.3.4.StockCapReal'!E167:E167)</f>
        <v>0</v>
      </c>
      <c r="F167" s="184">
        <f>+AVERAGE('2.2.3.4.StockCapReal'!F167:F167)</f>
        <v>0</v>
      </c>
      <c r="G167" s="184">
        <f>+AVERAGE('2.2.3.4.StockCapReal'!G167:G167)</f>
        <v>0</v>
      </c>
      <c r="H167" s="184">
        <f>+AVERAGE('2.2.3.4.StockCapReal'!H167:H167)</f>
        <v>0</v>
      </c>
      <c r="I167" s="184">
        <f>+AVERAGE('2.2.3.4.StockCapReal'!I167:I167)</f>
        <v>0</v>
      </c>
      <c r="J167" s="184">
        <f>+AVERAGE('2.2.3.4.StockCapReal'!J167:J167)</f>
        <v>0</v>
      </c>
      <c r="K167" s="184">
        <f>+AVERAGE('2.2.3.4.StockCapReal'!K167:K167)</f>
        <v>10667642.000498846</v>
      </c>
      <c r="L167" s="184">
        <f>+AVERAGE('2.2.3.4.StockCapReal'!K167:L167)</f>
        <v>9856954.17591298</v>
      </c>
      <c r="M167" s="184">
        <f>+AVERAGE('2.2.3.4.StockCapReal'!L167:M167)</f>
        <v>8302610.0377295259</v>
      </c>
      <c r="N167" s="184">
        <f>+AVERAGE('2.2.3.4.StockCapReal'!M167:N167)</f>
        <v>6802429.5902309706</v>
      </c>
    </row>
    <row r="168" spans="2:14" x14ac:dyDescent="0.2">
      <c r="B168" s="228" t="s">
        <v>487</v>
      </c>
      <c r="C168" s="184">
        <f>+AVERAGE('2.2.3.4.StockCapReal'!C168:C168)</f>
        <v>0</v>
      </c>
      <c r="D168" s="184">
        <f>+AVERAGE('2.2.3.4.StockCapReal'!D168:D168)</f>
        <v>0</v>
      </c>
      <c r="E168" s="184">
        <f>+AVERAGE('2.2.3.4.StockCapReal'!E168:E168)</f>
        <v>0</v>
      </c>
      <c r="F168" s="184">
        <f>+AVERAGE('2.2.3.4.StockCapReal'!F168:F168)</f>
        <v>0</v>
      </c>
      <c r="G168" s="184">
        <f>+AVERAGE('2.2.3.4.StockCapReal'!G168:G168)</f>
        <v>0</v>
      </c>
      <c r="H168" s="184">
        <f>+AVERAGE('2.2.3.4.StockCapReal'!H168:H168)</f>
        <v>0</v>
      </c>
      <c r="I168" s="184">
        <f>+AVERAGE('2.2.3.4.StockCapReal'!I168:I168)</f>
        <v>0</v>
      </c>
      <c r="J168" s="184">
        <f>+AVERAGE('2.2.3.4.StockCapReal'!J168:J168)</f>
        <v>0</v>
      </c>
      <c r="K168" s="184">
        <f>+AVERAGE('2.2.3.4.StockCapReal'!K168:K168)</f>
        <v>307127.95734982844</v>
      </c>
      <c r="L168" s="184">
        <f>+AVERAGE('2.2.3.4.StockCapReal'!K168:L168)</f>
        <v>283787.75755667919</v>
      </c>
      <c r="M168" s="184">
        <f>+AVERAGE('2.2.3.4.StockCapReal'!L168:M168)</f>
        <v>239037.23629278224</v>
      </c>
      <c r="N168" s="184">
        <f>+AVERAGE('2.2.3.4.StockCapReal'!M168:N168)</f>
        <v>195846.12091087902</v>
      </c>
    </row>
    <row r="169" spans="2:14" x14ac:dyDescent="0.2">
      <c r="B169" s="228" t="s">
        <v>552</v>
      </c>
      <c r="C169" s="184">
        <f>+AVERAGE('2.2.3.4.StockCapReal'!C169:C169)</f>
        <v>0</v>
      </c>
      <c r="D169" s="184">
        <f>+AVERAGE('2.2.3.4.StockCapReal'!D169:D169)</f>
        <v>0</v>
      </c>
      <c r="E169" s="184">
        <f>+AVERAGE('2.2.3.4.StockCapReal'!E169:E169)</f>
        <v>0</v>
      </c>
      <c r="F169" s="184">
        <f>+AVERAGE('2.2.3.4.StockCapReal'!F169:F169)</f>
        <v>0</v>
      </c>
      <c r="G169" s="184">
        <f>+AVERAGE('2.2.3.4.StockCapReal'!G169:G169)</f>
        <v>0</v>
      </c>
      <c r="H169" s="184">
        <f>+AVERAGE('2.2.3.4.StockCapReal'!H169:H169)</f>
        <v>38797412.887101576</v>
      </c>
      <c r="I169" s="184">
        <f>+AVERAGE('2.2.3.4.StockCapReal'!I169:I169)</f>
        <v>38797412.887101576</v>
      </c>
      <c r="J169" s="184">
        <f>+AVERAGE('2.2.3.4.StockCapReal'!H169,'2.2.3.4.StockCapReal'!J169)</f>
        <v>38072086.250420354</v>
      </c>
      <c r="K169" s="184">
        <f>+AVERAGE('2.2.3.4.StockCapReal'!H169,'2.2.3.4.StockCapReal'!K169)</f>
        <v>38072086.250420354</v>
      </c>
      <c r="L169" s="184">
        <f>+AVERAGE('2.2.3.4.StockCapReal'!K169:L169)</f>
        <v>36175455.688578777</v>
      </c>
      <c r="M169" s="184">
        <f>+AVERAGE('2.2.3.4.StockCapReal'!L169:M169)</f>
        <v>34076541.71455536</v>
      </c>
      <c r="N169" s="184">
        <f>+AVERAGE('2.2.3.4.StockCapReal'!M169:N169)</f>
        <v>32170719.132021368</v>
      </c>
    </row>
    <row r="170" spans="2:14" x14ac:dyDescent="0.2">
      <c r="B170" s="228" t="s">
        <v>553</v>
      </c>
      <c r="C170" s="184">
        <f>+AVERAGE('2.2.3.4.StockCapReal'!C170:C170)</f>
        <v>0</v>
      </c>
      <c r="D170" s="184">
        <f>+AVERAGE('2.2.3.4.StockCapReal'!D170:D170)</f>
        <v>0</v>
      </c>
      <c r="E170" s="184">
        <f>+AVERAGE('2.2.3.4.StockCapReal'!E170:E170)</f>
        <v>0</v>
      </c>
      <c r="F170" s="184">
        <f>+AVERAGE('2.2.3.4.StockCapReal'!F170:F170)</f>
        <v>0</v>
      </c>
      <c r="G170" s="184">
        <f>+AVERAGE('2.2.3.4.StockCapReal'!G170:G170)</f>
        <v>0</v>
      </c>
      <c r="H170" s="184">
        <f>+AVERAGE('2.2.3.4.StockCapReal'!H170:H170)</f>
        <v>22097778.199891347</v>
      </c>
      <c r="I170" s="184">
        <f>+AVERAGE('2.2.3.4.StockCapReal'!I170:I170)</f>
        <v>22097778.199891347</v>
      </c>
      <c r="J170" s="184">
        <f>+AVERAGE('2.2.3.4.StockCapReal'!H170,'2.2.3.4.StockCapReal'!J170)</f>
        <v>21498062.722639535</v>
      </c>
      <c r="K170" s="184">
        <f>+AVERAGE('2.2.3.4.StockCapReal'!H170,'2.2.3.4.StockCapReal'!K170)</f>
        <v>21498062.722639535</v>
      </c>
      <c r="L170" s="184">
        <f>+AVERAGE('2.2.3.4.StockCapReal'!K170:L170)</f>
        <v>20048593.536598686</v>
      </c>
      <c r="M170" s="184">
        <f>+AVERAGE('2.2.3.4.StockCapReal'!L170:M170)</f>
        <v>18484399.728450842</v>
      </c>
      <c r="N170" s="184">
        <f>+AVERAGE('2.2.3.4.StockCapReal'!M170:N170)</f>
        <v>17027850.961502992</v>
      </c>
    </row>
    <row r="171" spans="2:14" x14ac:dyDescent="0.2">
      <c r="B171" s="225" t="s">
        <v>320</v>
      </c>
      <c r="C171" s="184"/>
      <c r="D171" s="184"/>
      <c r="E171" s="184"/>
      <c r="F171" s="184"/>
      <c r="G171" s="184"/>
      <c r="H171" s="184"/>
      <c r="I171" s="170"/>
      <c r="J171" s="170"/>
      <c r="K171" s="184"/>
      <c r="L171" s="184"/>
      <c r="M171" s="184"/>
      <c r="N171" s="184"/>
    </row>
    <row r="172" spans="2:14" x14ac:dyDescent="0.2">
      <c r="B172" s="227" t="s">
        <v>315</v>
      </c>
      <c r="C172" s="184"/>
      <c r="D172" s="184"/>
      <c r="E172" s="184"/>
      <c r="F172" s="184"/>
      <c r="G172" s="184"/>
      <c r="H172" s="184"/>
      <c r="I172" s="170"/>
      <c r="J172" s="170"/>
      <c r="K172" s="184"/>
      <c r="L172" s="184"/>
      <c r="M172" s="184"/>
      <c r="N172" s="184"/>
    </row>
    <row r="173" spans="2:14" x14ac:dyDescent="0.2">
      <c r="B173" s="228" t="s">
        <v>417</v>
      </c>
      <c r="C173" s="184">
        <f>+AVERAGE('2.2.3.4.StockCapReal'!C173:C173)</f>
        <v>0</v>
      </c>
      <c r="D173" s="184">
        <f>+AVERAGE('2.2.3.4.StockCapReal'!D173:D173)</f>
        <v>0</v>
      </c>
      <c r="E173" s="184">
        <f>+AVERAGE('2.2.3.4.StockCapReal'!E173:E173)</f>
        <v>0</v>
      </c>
      <c r="F173" s="184">
        <f>+AVERAGE('2.2.3.4.StockCapReal'!F173:F173)</f>
        <v>0</v>
      </c>
      <c r="G173" s="184">
        <f>+AVERAGE('2.2.3.4.StockCapReal'!G173:G173)</f>
        <v>0</v>
      </c>
      <c r="H173" s="184">
        <f>+AVERAGE('2.2.3.4.StockCapReal'!H173:H173)</f>
        <v>0</v>
      </c>
      <c r="I173" s="184">
        <f>+AVERAGE('2.2.3.4.StockCapReal'!I173:I173)</f>
        <v>0</v>
      </c>
      <c r="J173" s="184">
        <f>+AVERAGE('2.2.3.4.StockCapReal'!J173:J173)</f>
        <v>0</v>
      </c>
      <c r="K173" s="184">
        <f>+AVERAGE('2.2.3.4.StockCapReal'!K173:K173)</f>
        <v>0</v>
      </c>
      <c r="L173" s="184">
        <f>+AVERAGE('2.2.3.4.StockCapReal'!L173:L173)</f>
        <v>0</v>
      </c>
      <c r="M173" s="184">
        <f>+AVERAGE('2.2.3.4.StockCapReal'!M173:M173)</f>
        <v>789784.46044989617</v>
      </c>
      <c r="N173" s="184">
        <f>+AVERAGE('2.2.3.4.StockCapReal'!M173:N173)</f>
        <v>773623.93500640546</v>
      </c>
    </row>
    <row r="174" spans="2:14" x14ac:dyDescent="0.2">
      <c r="B174" s="227" t="s">
        <v>317</v>
      </c>
      <c r="C174" s="184"/>
      <c r="D174" s="184"/>
      <c r="E174" s="184"/>
      <c r="F174" s="184"/>
      <c r="G174" s="184"/>
      <c r="H174" s="184"/>
      <c r="I174" s="170"/>
      <c r="J174" s="170"/>
      <c r="K174" s="184"/>
      <c r="L174" s="184"/>
      <c r="M174" s="184"/>
      <c r="N174" s="184"/>
    </row>
    <row r="175" spans="2:14" x14ac:dyDescent="0.2">
      <c r="B175" s="228" t="s">
        <v>554</v>
      </c>
      <c r="C175" s="184">
        <f>+AVERAGE('2.2.3.4.StockCapReal'!C175:C175)</f>
        <v>0</v>
      </c>
      <c r="D175" s="184">
        <f>+AVERAGE('2.2.3.4.StockCapReal'!D175:D175)</f>
        <v>0</v>
      </c>
      <c r="E175" s="184">
        <f>+AVERAGE('2.2.3.4.StockCapReal'!E175:E175)</f>
        <v>0</v>
      </c>
      <c r="F175" s="184">
        <f>+AVERAGE('2.2.3.4.StockCapReal'!F175:F175)</f>
        <v>0</v>
      </c>
      <c r="G175" s="184">
        <f>+AVERAGE('2.2.3.4.StockCapReal'!G175:G175)</f>
        <v>0</v>
      </c>
      <c r="H175" s="184">
        <f>+AVERAGE('2.2.3.4.StockCapReal'!H175:H175)</f>
        <v>0</v>
      </c>
      <c r="I175" s="184">
        <f>+AVERAGE('2.2.3.4.StockCapReal'!I175:I175)</f>
        <v>0</v>
      </c>
      <c r="J175" s="184">
        <f>+AVERAGE('2.2.3.4.StockCapReal'!J175:J175)</f>
        <v>0</v>
      </c>
      <c r="K175" s="184">
        <f>+AVERAGE('2.2.3.4.StockCapReal'!K175:K175)</f>
        <v>0</v>
      </c>
      <c r="L175" s="184">
        <f>+AVERAGE('2.2.3.4.StockCapReal'!L175:L175)</f>
        <v>563145.4971198102</v>
      </c>
      <c r="M175" s="184">
        <f>+AVERAGE('2.2.3.4.StockCapReal'!L175:M175)</f>
        <v>523573.8778420075</v>
      </c>
      <c r="N175" s="184">
        <f>+AVERAGE('2.2.3.4.StockCapReal'!M175:N175)</f>
        <v>443626.7997234487</v>
      </c>
    </row>
    <row r="176" spans="2:14" x14ac:dyDescent="0.2">
      <c r="B176" s="228" t="s">
        <v>555</v>
      </c>
      <c r="C176" s="184">
        <f>+AVERAGE('2.2.3.4.StockCapReal'!C176:C176)</f>
        <v>0</v>
      </c>
      <c r="D176" s="184">
        <f>+AVERAGE('2.2.3.4.StockCapReal'!D176:D176)</f>
        <v>0</v>
      </c>
      <c r="E176" s="184">
        <f>+AVERAGE('2.2.3.4.StockCapReal'!E176:E176)</f>
        <v>0</v>
      </c>
      <c r="F176" s="184">
        <f>+AVERAGE('2.2.3.4.StockCapReal'!F176:F176)</f>
        <v>0</v>
      </c>
      <c r="G176" s="184">
        <f>+AVERAGE('2.2.3.4.StockCapReal'!G176:G176)</f>
        <v>0</v>
      </c>
      <c r="H176" s="184">
        <f>+AVERAGE('2.2.3.4.StockCapReal'!H176:H176)</f>
        <v>0</v>
      </c>
      <c r="I176" s="184">
        <f>+AVERAGE('2.2.3.4.StockCapReal'!I176:I176)</f>
        <v>0</v>
      </c>
      <c r="J176" s="184">
        <f>+AVERAGE('2.2.3.4.StockCapReal'!J176:J176)</f>
        <v>0</v>
      </c>
      <c r="K176" s="184">
        <f>+AVERAGE('2.2.3.4.StockCapReal'!K176:K176)</f>
        <v>0</v>
      </c>
      <c r="L176" s="184">
        <f>+AVERAGE('2.2.3.4.StockCapReal'!L176:L176)</f>
        <v>735330.27141903283</v>
      </c>
      <c r="M176" s="184">
        <f>+AVERAGE('2.2.3.4.StockCapReal'!L176:M176)</f>
        <v>683659.41603111057</v>
      </c>
      <c r="N176" s="184">
        <f>+AVERAGE('2.2.3.4.StockCapReal'!M176:N176)</f>
        <v>579268.08740867581</v>
      </c>
    </row>
    <row r="177" spans="2:14" x14ac:dyDescent="0.2">
      <c r="B177" s="228" t="s">
        <v>556</v>
      </c>
      <c r="C177" s="184">
        <f>+AVERAGE('2.2.3.4.StockCapReal'!C177:C177)</f>
        <v>0</v>
      </c>
      <c r="D177" s="184">
        <f>+AVERAGE('2.2.3.4.StockCapReal'!D177:D177)</f>
        <v>0</v>
      </c>
      <c r="E177" s="184">
        <f>+AVERAGE('2.2.3.4.StockCapReal'!E177:E177)</f>
        <v>0</v>
      </c>
      <c r="F177" s="184">
        <f>+AVERAGE('2.2.3.4.StockCapReal'!F177:F177)</f>
        <v>0</v>
      </c>
      <c r="G177" s="184">
        <f>+AVERAGE('2.2.3.4.StockCapReal'!G177:G177)</f>
        <v>0</v>
      </c>
      <c r="H177" s="184">
        <f>+AVERAGE('2.2.3.4.StockCapReal'!H177:H177)</f>
        <v>0</v>
      </c>
      <c r="I177" s="184">
        <f>+AVERAGE('2.2.3.4.StockCapReal'!I177:I177)</f>
        <v>0</v>
      </c>
      <c r="J177" s="184">
        <f>+AVERAGE('2.2.3.4.StockCapReal'!J177:J177)</f>
        <v>0</v>
      </c>
      <c r="K177" s="184">
        <f>+AVERAGE('2.2.3.4.StockCapReal'!K177:K177)</f>
        <v>0</v>
      </c>
      <c r="L177" s="184">
        <f>+AVERAGE('2.2.3.4.StockCapReal'!L177:L177)</f>
        <v>167120.51623159836</v>
      </c>
      <c r="M177" s="184">
        <f>+AVERAGE('2.2.3.4.StockCapReal'!L177:M177)</f>
        <v>155377.14000707056</v>
      </c>
      <c r="N177" s="184">
        <f>+AVERAGE('2.2.3.4.StockCapReal'!M177:N177)</f>
        <v>131651.83804742631</v>
      </c>
    </row>
    <row r="178" spans="2:14" x14ac:dyDescent="0.2">
      <c r="B178" s="228" t="s">
        <v>557</v>
      </c>
      <c r="C178" s="184">
        <f>+AVERAGE('2.2.3.4.StockCapReal'!C178:C178)</f>
        <v>0</v>
      </c>
      <c r="D178" s="184">
        <f>+AVERAGE('2.2.3.4.StockCapReal'!D178:D178)</f>
        <v>0</v>
      </c>
      <c r="E178" s="184">
        <f>+AVERAGE('2.2.3.4.StockCapReal'!E178:E178)</f>
        <v>0</v>
      </c>
      <c r="F178" s="184">
        <f>+AVERAGE('2.2.3.4.StockCapReal'!F178:F178)</f>
        <v>0</v>
      </c>
      <c r="G178" s="184">
        <f>+AVERAGE('2.2.3.4.StockCapReal'!G178:G178)</f>
        <v>0</v>
      </c>
      <c r="H178" s="184">
        <f>+AVERAGE('2.2.3.4.StockCapReal'!H178:H178)</f>
        <v>0</v>
      </c>
      <c r="I178" s="184">
        <f>+AVERAGE('2.2.3.4.StockCapReal'!I178:I178)</f>
        <v>0</v>
      </c>
      <c r="J178" s="184">
        <f>+AVERAGE('2.2.3.4.StockCapReal'!J178:J178)</f>
        <v>0</v>
      </c>
      <c r="K178" s="184">
        <f>+AVERAGE('2.2.3.4.StockCapReal'!K178:K178)</f>
        <v>0</v>
      </c>
      <c r="L178" s="184">
        <f>+AVERAGE('2.2.3.4.StockCapReal'!L178:L178)</f>
        <v>142812.07750700225</v>
      </c>
      <c r="M178" s="184">
        <f>+AVERAGE('2.2.3.4.StockCapReal'!L178:M178)</f>
        <v>132776.82873331488</v>
      </c>
      <c r="N178" s="184">
        <f>+AVERAGE('2.2.3.4.StockCapReal'!M178:N178)</f>
        <v>112502.47978598249</v>
      </c>
    </row>
    <row r="179" spans="2:14" x14ac:dyDescent="0.2">
      <c r="B179" s="228" t="s">
        <v>558</v>
      </c>
      <c r="C179" s="184">
        <f>+AVERAGE('2.2.3.4.StockCapReal'!C179:C179)</f>
        <v>0</v>
      </c>
      <c r="D179" s="184">
        <f>+AVERAGE('2.2.3.4.StockCapReal'!D179:D179)</f>
        <v>0</v>
      </c>
      <c r="E179" s="184">
        <f>+AVERAGE('2.2.3.4.StockCapReal'!E179:E179)</f>
        <v>0</v>
      </c>
      <c r="F179" s="184">
        <f>+AVERAGE('2.2.3.4.StockCapReal'!F179:F179)</f>
        <v>0</v>
      </c>
      <c r="G179" s="184">
        <f>+AVERAGE('2.2.3.4.StockCapReal'!G179:G179)</f>
        <v>0</v>
      </c>
      <c r="H179" s="184">
        <f>+AVERAGE('2.2.3.4.StockCapReal'!H179:H179)</f>
        <v>0</v>
      </c>
      <c r="I179" s="184">
        <f>+AVERAGE('2.2.3.4.StockCapReal'!I179:I179)</f>
        <v>0</v>
      </c>
      <c r="J179" s="184">
        <f>+AVERAGE('2.2.3.4.StockCapReal'!J179:J179)</f>
        <v>0</v>
      </c>
      <c r="K179" s="184">
        <f>+AVERAGE('2.2.3.4.StockCapReal'!K179:K179)</f>
        <v>0</v>
      </c>
      <c r="L179" s="184">
        <f>+AVERAGE('2.2.3.4.StockCapReal'!L179:L179)</f>
        <v>1800850.168847163</v>
      </c>
      <c r="M179" s="184">
        <f>+AVERAGE('2.2.3.4.StockCapReal'!L179:M179)</f>
        <v>1674306.3935307362</v>
      </c>
      <c r="N179" s="184">
        <f>+AVERAGE('2.2.3.4.StockCapReal'!M179:N179)</f>
        <v>1418648.2912019636</v>
      </c>
    </row>
    <row r="180" spans="2:14" x14ac:dyDescent="0.2">
      <c r="B180" s="228" t="s">
        <v>321</v>
      </c>
      <c r="C180" s="184">
        <f>+AVERAGE('2.2.3.4.StockCapReal'!C180:C180)</f>
        <v>0</v>
      </c>
      <c r="D180" s="184">
        <f>+AVERAGE('2.2.3.4.StockCapReal'!D180:D180)</f>
        <v>0</v>
      </c>
      <c r="E180" s="184">
        <f>+AVERAGE('2.2.3.4.StockCapReal'!E180:E180)</f>
        <v>0</v>
      </c>
      <c r="F180" s="184">
        <f>+AVERAGE('2.2.3.4.StockCapReal'!F180:F180)</f>
        <v>0</v>
      </c>
      <c r="G180" s="184">
        <f>+AVERAGE('2.2.3.4.StockCapReal'!G180:G180)</f>
        <v>0</v>
      </c>
      <c r="H180" s="184">
        <f>+AVERAGE('2.2.3.4.StockCapReal'!H180:H180)</f>
        <v>0</v>
      </c>
      <c r="I180" s="184">
        <f>+AVERAGE('2.2.3.4.StockCapReal'!I180:I180)</f>
        <v>0</v>
      </c>
      <c r="J180" s="184">
        <f>+AVERAGE('2.2.3.4.StockCapReal'!J180:J180)</f>
        <v>0</v>
      </c>
      <c r="K180" s="184">
        <f>+AVERAGE('2.2.3.4.StockCapReal'!K180:K180)</f>
        <v>0</v>
      </c>
      <c r="L180" s="184">
        <f>+AVERAGE('2.2.3.4.StockCapReal'!L180:L180)</f>
        <v>834589.72954446694</v>
      </c>
      <c r="M180" s="184">
        <f>+AVERAGE('2.2.3.4.StockCapReal'!L180:M180)</f>
        <v>775944.02039894648</v>
      </c>
      <c r="N180" s="184">
        <f>+AVERAGE('2.2.3.4.StockCapReal'!M180:N180)</f>
        <v>657461.30030957155</v>
      </c>
    </row>
    <row r="181" spans="2:14" x14ac:dyDescent="0.2">
      <c r="B181" s="228" t="s">
        <v>559</v>
      </c>
      <c r="C181" s="184">
        <f>+AVERAGE('2.2.3.4.StockCapReal'!C181:C181)</f>
        <v>0</v>
      </c>
      <c r="D181" s="184">
        <f>+AVERAGE('2.2.3.4.StockCapReal'!D181:D181)</f>
        <v>0</v>
      </c>
      <c r="E181" s="184">
        <f>+AVERAGE('2.2.3.4.StockCapReal'!E181:E181)</f>
        <v>0</v>
      </c>
      <c r="F181" s="184">
        <f>+AVERAGE('2.2.3.4.StockCapReal'!F181:F181)</f>
        <v>0</v>
      </c>
      <c r="G181" s="184">
        <f>+AVERAGE('2.2.3.4.StockCapReal'!G181:G181)</f>
        <v>0</v>
      </c>
      <c r="H181" s="184">
        <f>+AVERAGE('2.2.3.4.StockCapReal'!H181:H181)</f>
        <v>0</v>
      </c>
      <c r="I181" s="184">
        <f>+AVERAGE('2.2.3.4.StockCapReal'!I181:I181)</f>
        <v>0</v>
      </c>
      <c r="J181" s="184">
        <f>+AVERAGE('2.2.3.4.StockCapReal'!J181:J181)</f>
        <v>0</v>
      </c>
      <c r="K181" s="184">
        <f>+AVERAGE('2.2.3.4.StockCapReal'!K181:K181)</f>
        <v>0</v>
      </c>
      <c r="L181" s="184">
        <f>+AVERAGE('2.2.3.4.StockCapReal'!L181:L181)</f>
        <v>842692.54245266563</v>
      </c>
      <c r="M181" s="184">
        <f>+AVERAGE('2.2.3.4.StockCapReal'!L181:M181)</f>
        <v>783477.45749019831</v>
      </c>
      <c r="N181" s="184">
        <f>+AVERAGE('2.2.3.4.StockCapReal'!M181:N181)</f>
        <v>663844.41973005282</v>
      </c>
    </row>
    <row r="182" spans="2:14" x14ac:dyDescent="0.2">
      <c r="B182" s="228" t="s">
        <v>560</v>
      </c>
      <c r="C182" s="184">
        <f>+AVERAGE('2.2.3.4.StockCapReal'!C182:C182)</f>
        <v>0</v>
      </c>
      <c r="D182" s="184">
        <f>+AVERAGE('2.2.3.4.StockCapReal'!D182:D182)</f>
        <v>0</v>
      </c>
      <c r="E182" s="184">
        <f>+AVERAGE('2.2.3.4.StockCapReal'!E182:E182)</f>
        <v>0</v>
      </c>
      <c r="F182" s="184">
        <f>+AVERAGE('2.2.3.4.StockCapReal'!F182:F182)</f>
        <v>0</v>
      </c>
      <c r="G182" s="184">
        <f>+AVERAGE('2.2.3.4.StockCapReal'!G182:G182)</f>
        <v>0</v>
      </c>
      <c r="H182" s="184">
        <f>+AVERAGE('2.2.3.4.StockCapReal'!H182:H182)</f>
        <v>0</v>
      </c>
      <c r="I182" s="184">
        <f>+AVERAGE('2.2.3.4.StockCapReal'!I182:I182)</f>
        <v>0</v>
      </c>
      <c r="J182" s="184">
        <f>+AVERAGE('2.2.3.4.StockCapReal'!J182:J182)</f>
        <v>0</v>
      </c>
      <c r="K182" s="184">
        <f>+AVERAGE('2.2.3.4.StockCapReal'!K182:K182)</f>
        <v>0</v>
      </c>
      <c r="L182" s="184">
        <f>+AVERAGE('2.2.3.4.StockCapReal'!L182:L182)</f>
        <v>3160097.0341974963</v>
      </c>
      <c r="M182" s="184">
        <f>+AVERAGE('2.2.3.4.StockCapReal'!L182:M182)</f>
        <v>2938040.4655882437</v>
      </c>
      <c r="N182" s="184">
        <f>+AVERAGE('2.2.3.4.StockCapReal'!M182:N182)</f>
        <v>2489416.5739876982</v>
      </c>
    </row>
    <row r="183" spans="2:14" x14ac:dyDescent="0.2">
      <c r="B183" s="228" t="s">
        <v>559</v>
      </c>
      <c r="C183" s="184">
        <f>+AVERAGE('2.2.3.4.StockCapReal'!C183:C183)</f>
        <v>0</v>
      </c>
      <c r="D183" s="184">
        <f>+AVERAGE('2.2.3.4.StockCapReal'!D183:D183)</f>
        <v>0</v>
      </c>
      <c r="E183" s="184">
        <f>+AVERAGE('2.2.3.4.StockCapReal'!E183:E183)</f>
        <v>0</v>
      </c>
      <c r="F183" s="184">
        <f>+AVERAGE('2.2.3.4.StockCapReal'!F183:F183)</f>
        <v>0</v>
      </c>
      <c r="G183" s="184">
        <f>+AVERAGE('2.2.3.4.StockCapReal'!G183:G183)</f>
        <v>0</v>
      </c>
      <c r="H183" s="184">
        <f>+AVERAGE('2.2.3.4.StockCapReal'!H183:H183)</f>
        <v>0</v>
      </c>
      <c r="I183" s="184">
        <f>+AVERAGE('2.2.3.4.StockCapReal'!I183:I183)</f>
        <v>0</v>
      </c>
      <c r="J183" s="184">
        <f>+AVERAGE('2.2.3.4.StockCapReal'!J183:J183)</f>
        <v>0</v>
      </c>
      <c r="K183" s="184">
        <f>+AVERAGE('2.2.3.4.StockCapReal'!K183:K183)</f>
        <v>0</v>
      </c>
      <c r="L183" s="184">
        <f>+AVERAGE('2.2.3.4.StockCapReal'!L183:L183)</f>
        <v>842692.54245266563</v>
      </c>
      <c r="M183" s="184">
        <f>+AVERAGE('2.2.3.4.StockCapReal'!L183:M183)</f>
        <v>783477.45749019831</v>
      </c>
      <c r="N183" s="184">
        <f>+AVERAGE('2.2.3.4.StockCapReal'!M183:N183)</f>
        <v>663844.41973005282</v>
      </c>
    </row>
    <row r="184" spans="2:14" x14ac:dyDescent="0.2">
      <c r="B184" s="228" t="s">
        <v>556</v>
      </c>
      <c r="C184" s="184">
        <f>+AVERAGE('2.2.3.4.StockCapReal'!C184:C184)</f>
        <v>0</v>
      </c>
      <c r="D184" s="184">
        <f>+AVERAGE('2.2.3.4.StockCapReal'!D184:D184)</f>
        <v>0</v>
      </c>
      <c r="E184" s="184">
        <f>+AVERAGE('2.2.3.4.StockCapReal'!E184:E184)</f>
        <v>0</v>
      </c>
      <c r="F184" s="184">
        <f>+AVERAGE('2.2.3.4.StockCapReal'!F184:F184)</f>
        <v>0</v>
      </c>
      <c r="G184" s="184">
        <f>+AVERAGE('2.2.3.4.StockCapReal'!G184:G184)</f>
        <v>0</v>
      </c>
      <c r="H184" s="184">
        <f>+AVERAGE('2.2.3.4.StockCapReal'!H184:H184)</f>
        <v>0</v>
      </c>
      <c r="I184" s="184">
        <f>+AVERAGE('2.2.3.4.StockCapReal'!I184:I184)</f>
        <v>0</v>
      </c>
      <c r="J184" s="184">
        <f>+AVERAGE('2.2.3.4.StockCapReal'!J184:J184)</f>
        <v>0</v>
      </c>
      <c r="K184" s="184">
        <f>+AVERAGE('2.2.3.4.StockCapReal'!K184:K184)</f>
        <v>0</v>
      </c>
      <c r="L184" s="184">
        <f>+AVERAGE('2.2.3.4.StockCapReal'!L184:L184)</f>
        <v>167120.51623159836</v>
      </c>
      <c r="M184" s="184">
        <f>+AVERAGE('2.2.3.4.StockCapReal'!L184:M184)</f>
        <v>155377.14000707056</v>
      </c>
      <c r="N184" s="184">
        <f>+AVERAGE('2.2.3.4.StockCapReal'!M184:N184)</f>
        <v>131651.83804742631</v>
      </c>
    </row>
    <row r="185" spans="2:14" x14ac:dyDescent="0.2">
      <c r="B185" s="228" t="s">
        <v>561</v>
      </c>
      <c r="C185" s="184">
        <f>+AVERAGE('2.2.3.4.StockCapReal'!C185:C185)</f>
        <v>0</v>
      </c>
      <c r="D185" s="184">
        <f>+AVERAGE('2.2.3.4.StockCapReal'!D185:D185)</f>
        <v>0</v>
      </c>
      <c r="E185" s="184">
        <f>+AVERAGE('2.2.3.4.StockCapReal'!E185:E185)</f>
        <v>0</v>
      </c>
      <c r="F185" s="184">
        <f>+AVERAGE('2.2.3.4.StockCapReal'!F185:F185)</f>
        <v>0</v>
      </c>
      <c r="G185" s="184">
        <f>+AVERAGE('2.2.3.4.StockCapReal'!G185:G185)</f>
        <v>0</v>
      </c>
      <c r="H185" s="184">
        <f>+AVERAGE('2.2.3.4.StockCapReal'!H185:H185)</f>
        <v>0</v>
      </c>
      <c r="I185" s="184">
        <f>+AVERAGE('2.2.3.4.StockCapReal'!I185:I185)</f>
        <v>0</v>
      </c>
      <c r="J185" s="184">
        <f>+AVERAGE('2.2.3.4.StockCapReal'!J185:J185)</f>
        <v>0</v>
      </c>
      <c r="K185" s="184">
        <f>+AVERAGE('2.2.3.4.StockCapReal'!K185:K185)</f>
        <v>0</v>
      </c>
      <c r="L185" s="184">
        <f>+AVERAGE('2.2.3.4.StockCapReal'!L185:L185)</f>
        <v>587453.93584440637</v>
      </c>
      <c r="M185" s="184">
        <f>+AVERAGE('2.2.3.4.StockCapReal'!L185:M185)</f>
        <v>546174.18911576329</v>
      </c>
      <c r="N185" s="184">
        <f>+AVERAGE('2.2.3.4.StockCapReal'!M185:N185)</f>
        <v>462776.1579848926</v>
      </c>
    </row>
    <row r="186" spans="2:14" x14ac:dyDescent="0.2">
      <c r="B186" s="228" t="s">
        <v>418</v>
      </c>
      <c r="C186" s="184">
        <f>+AVERAGE('2.2.3.4.StockCapReal'!C186:C186)</f>
        <v>0</v>
      </c>
      <c r="D186" s="184">
        <f>+AVERAGE('2.2.3.4.StockCapReal'!D186:D186)</f>
        <v>0</v>
      </c>
      <c r="E186" s="184">
        <f>+AVERAGE('2.2.3.4.StockCapReal'!E186:E186)</f>
        <v>0</v>
      </c>
      <c r="F186" s="184">
        <f>+AVERAGE('2.2.3.4.StockCapReal'!F186:F186)</f>
        <v>0</v>
      </c>
      <c r="G186" s="184">
        <f>+AVERAGE('2.2.3.4.StockCapReal'!G186:G186)</f>
        <v>0</v>
      </c>
      <c r="H186" s="184">
        <f>+AVERAGE('2.2.3.4.StockCapReal'!H186:H186)</f>
        <v>0</v>
      </c>
      <c r="I186" s="184">
        <f>+AVERAGE('2.2.3.4.StockCapReal'!I186:I186)</f>
        <v>0</v>
      </c>
      <c r="J186" s="184">
        <f>+AVERAGE('2.2.3.4.StockCapReal'!J186:J186)</f>
        <v>0</v>
      </c>
      <c r="K186" s="184">
        <f>+AVERAGE('2.2.3.4.StockCapReal'!K186:K186)</f>
        <v>0</v>
      </c>
      <c r="L186" s="184">
        <f>+AVERAGE('2.2.3.4.StockCapReal'!L186:L186)</f>
        <v>173197.6259127474</v>
      </c>
      <c r="M186" s="184">
        <f>+AVERAGE('2.2.3.4.StockCapReal'!L186:M186)</f>
        <v>161027.21782550952</v>
      </c>
      <c r="N186" s="184">
        <f>+AVERAGE('2.2.3.4.StockCapReal'!M186:N186)</f>
        <v>136439.17761278729</v>
      </c>
    </row>
    <row r="187" spans="2:14" x14ac:dyDescent="0.2">
      <c r="B187" s="228" t="s">
        <v>562</v>
      </c>
      <c r="C187" s="184">
        <f>+AVERAGE('2.2.3.4.StockCapReal'!C187:C187)</f>
        <v>0</v>
      </c>
      <c r="D187" s="184">
        <f>+AVERAGE('2.2.3.4.StockCapReal'!D187:D187)</f>
        <v>0</v>
      </c>
      <c r="E187" s="184">
        <f>+AVERAGE('2.2.3.4.StockCapReal'!E187:E187)</f>
        <v>0</v>
      </c>
      <c r="F187" s="184">
        <f>+AVERAGE('2.2.3.4.StockCapReal'!F187:F187)</f>
        <v>0</v>
      </c>
      <c r="G187" s="184">
        <f>+AVERAGE('2.2.3.4.StockCapReal'!G187:G187)</f>
        <v>0</v>
      </c>
      <c r="H187" s="184">
        <f>+AVERAGE('2.2.3.4.StockCapReal'!H187:H187)</f>
        <v>0</v>
      </c>
      <c r="I187" s="184">
        <f>+AVERAGE('2.2.3.4.StockCapReal'!I187:I187)</f>
        <v>0</v>
      </c>
      <c r="J187" s="184">
        <f>+AVERAGE('2.2.3.4.StockCapReal'!J187:J187)</f>
        <v>0</v>
      </c>
      <c r="K187" s="184">
        <f>+AVERAGE('2.2.3.4.StockCapReal'!K187:K187)</f>
        <v>0</v>
      </c>
      <c r="L187" s="184">
        <f>+AVERAGE('2.2.3.4.StockCapReal'!L187:L187)</f>
        <v>364626.58086894191</v>
      </c>
      <c r="M187" s="184">
        <f>+AVERAGE('2.2.3.4.StockCapReal'!L187:M187)</f>
        <v>339004.66910633584</v>
      </c>
      <c r="N187" s="184">
        <f>+AVERAGE('2.2.3.4.StockCapReal'!M187:N187)</f>
        <v>287240.37392165745</v>
      </c>
    </row>
    <row r="188" spans="2:14" x14ac:dyDescent="0.2">
      <c r="B188" s="228" t="s">
        <v>563</v>
      </c>
      <c r="C188" s="184">
        <f>+AVERAGE('2.2.3.4.StockCapReal'!C188:C188)</f>
        <v>0</v>
      </c>
      <c r="D188" s="184">
        <f>+AVERAGE('2.2.3.4.StockCapReal'!D188:D188)</f>
        <v>0</v>
      </c>
      <c r="E188" s="184">
        <f>+AVERAGE('2.2.3.4.StockCapReal'!E188:E188)</f>
        <v>0</v>
      </c>
      <c r="F188" s="184">
        <f>+AVERAGE('2.2.3.4.StockCapReal'!F188:F188)</f>
        <v>0</v>
      </c>
      <c r="G188" s="184">
        <f>+AVERAGE('2.2.3.4.StockCapReal'!G188:G188)</f>
        <v>0</v>
      </c>
      <c r="H188" s="184">
        <f>+AVERAGE('2.2.3.4.StockCapReal'!H188:H188)</f>
        <v>0</v>
      </c>
      <c r="I188" s="184">
        <f>+AVERAGE('2.2.3.4.StockCapReal'!I188:I188)</f>
        <v>0</v>
      </c>
      <c r="J188" s="184">
        <f>+AVERAGE('2.2.3.4.StockCapReal'!J188:J188)</f>
        <v>0</v>
      </c>
      <c r="K188" s="184">
        <f>+AVERAGE('2.2.3.4.StockCapReal'!K188:K188)</f>
        <v>0</v>
      </c>
      <c r="L188" s="184">
        <f>+AVERAGE('2.2.3.4.StockCapReal'!L188:L188)</f>
        <v>0</v>
      </c>
      <c r="M188" s="184">
        <f>+AVERAGE('2.2.3.4.StockCapReal'!M188:M188)</f>
        <v>546007.16212501738</v>
      </c>
      <c r="N188" s="184">
        <f>+AVERAGE('2.2.3.4.StockCapReal'!M188:N188)</f>
        <v>506957.98900912073</v>
      </c>
    </row>
    <row r="189" spans="2:14" x14ac:dyDescent="0.2">
      <c r="B189" s="228" t="s">
        <v>564</v>
      </c>
      <c r="C189" s="184">
        <f>+AVERAGE('2.2.3.4.StockCapReal'!C189:C189)</f>
        <v>0</v>
      </c>
      <c r="D189" s="184">
        <f>+AVERAGE('2.2.3.4.StockCapReal'!D189:D189)</f>
        <v>0</v>
      </c>
      <c r="E189" s="184">
        <f>+AVERAGE('2.2.3.4.StockCapReal'!E189:E189)</f>
        <v>0</v>
      </c>
      <c r="F189" s="184">
        <f>+AVERAGE('2.2.3.4.StockCapReal'!F189:F189)</f>
        <v>0</v>
      </c>
      <c r="G189" s="184">
        <f>+AVERAGE('2.2.3.4.StockCapReal'!G189:G189)</f>
        <v>0</v>
      </c>
      <c r="H189" s="184">
        <f>+AVERAGE('2.2.3.4.StockCapReal'!H189:H189)</f>
        <v>0</v>
      </c>
      <c r="I189" s="184">
        <f>+AVERAGE('2.2.3.4.StockCapReal'!I189:I189)</f>
        <v>0</v>
      </c>
      <c r="J189" s="184">
        <f>+AVERAGE('2.2.3.4.StockCapReal'!J189:J189)</f>
        <v>0</v>
      </c>
      <c r="K189" s="184">
        <f>+AVERAGE('2.2.3.4.StockCapReal'!K189:K189)</f>
        <v>0</v>
      </c>
      <c r="L189" s="184">
        <f>+AVERAGE('2.2.3.4.StockCapReal'!L189:L189)</f>
        <v>0</v>
      </c>
      <c r="M189" s="184">
        <f>+AVERAGE('2.2.3.4.StockCapReal'!M189:M189)</f>
        <v>40623.690766779779</v>
      </c>
      <c r="N189" s="184">
        <f>+AVERAGE('2.2.3.4.StockCapReal'!M189:N189)</f>
        <v>37718.37808336223</v>
      </c>
    </row>
    <row r="190" spans="2:14" x14ac:dyDescent="0.2">
      <c r="B190" s="227" t="s">
        <v>319</v>
      </c>
      <c r="C190" s="184"/>
      <c r="D190" s="184"/>
      <c r="E190" s="184"/>
      <c r="F190" s="184"/>
      <c r="G190" s="184"/>
      <c r="H190" s="184"/>
      <c r="I190" s="170"/>
      <c r="J190" s="170"/>
      <c r="K190" s="184"/>
      <c r="L190" s="184"/>
      <c r="M190" s="184"/>
      <c r="N190" s="184"/>
    </row>
    <row r="191" spans="2:14" x14ac:dyDescent="0.2">
      <c r="B191" s="228" t="s">
        <v>322</v>
      </c>
      <c r="C191" s="184">
        <f>+AVERAGE('2.2.3.4.StockCapReal'!C191:C191)</f>
        <v>0</v>
      </c>
      <c r="D191" s="184">
        <f>+AVERAGE('2.2.3.4.StockCapReal'!D191:D191)</f>
        <v>0</v>
      </c>
      <c r="E191" s="184">
        <f>+AVERAGE('2.2.3.4.StockCapReal'!E191:E191)</f>
        <v>0</v>
      </c>
      <c r="F191" s="184">
        <f>+AVERAGE('2.2.3.4.StockCapReal'!F191:F191)</f>
        <v>0</v>
      </c>
      <c r="G191" s="184">
        <f>+AVERAGE('2.2.3.4.StockCapReal'!G191:G191)</f>
        <v>0</v>
      </c>
      <c r="H191" s="184">
        <f>+AVERAGE('2.2.3.4.StockCapReal'!H191:H191)</f>
        <v>0</v>
      </c>
      <c r="I191" s="184">
        <f>+AVERAGE('2.2.3.4.StockCapReal'!I191:I191)</f>
        <v>0</v>
      </c>
      <c r="J191" s="184">
        <f>+AVERAGE('2.2.3.4.StockCapReal'!J191:J191)</f>
        <v>0</v>
      </c>
      <c r="K191" s="184">
        <f>+AVERAGE('2.2.3.4.StockCapReal'!K191:K191)</f>
        <v>0</v>
      </c>
      <c r="L191" s="184">
        <f>+AVERAGE('2.2.3.4.StockCapReal'!L191:L191)</f>
        <v>0</v>
      </c>
      <c r="M191" s="184">
        <f>+AVERAGE('2.2.3.4.StockCapReal'!M191:M191)</f>
        <v>0</v>
      </c>
      <c r="N191" s="184">
        <f>+AVERAGE('2.2.3.4.StockCapReal'!N191:N191)</f>
        <v>784966.47898500436</v>
      </c>
    </row>
    <row r="192" spans="2:14" x14ac:dyDescent="0.2">
      <c r="B192" s="229" t="s">
        <v>323</v>
      </c>
      <c r="C192" s="184"/>
      <c r="D192" s="184"/>
      <c r="E192" s="184"/>
      <c r="F192" s="184"/>
      <c r="G192" s="184"/>
      <c r="H192" s="184"/>
      <c r="I192" s="170"/>
      <c r="J192" s="170"/>
      <c r="K192" s="184"/>
      <c r="L192" s="184"/>
      <c r="M192" s="184"/>
      <c r="N192" s="184"/>
    </row>
    <row r="193" spans="2:14" x14ac:dyDescent="0.2">
      <c r="B193" s="225" t="s">
        <v>324</v>
      </c>
      <c r="C193" s="184"/>
      <c r="D193" s="184"/>
      <c r="E193" s="184"/>
      <c r="F193" s="184"/>
      <c r="G193" s="184"/>
      <c r="H193" s="184"/>
      <c r="I193" s="170"/>
      <c r="J193" s="170"/>
      <c r="K193" s="184"/>
      <c r="L193" s="184"/>
      <c r="M193" s="184"/>
      <c r="N193" s="184"/>
    </row>
    <row r="194" spans="2:14" x14ac:dyDescent="0.2">
      <c r="B194" s="226" t="s">
        <v>325</v>
      </c>
      <c r="C194" s="184">
        <f>+AVERAGE('2.2.3.4.StockCapReal'!C194:C194)</f>
        <v>9468.75</v>
      </c>
      <c r="D194" s="184">
        <f>+AVERAGE('2.2.3.4.StockCapReal'!C194:D194)</f>
        <v>7791.558883320261</v>
      </c>
      <c r="E194" s="184">
        <f>+AVERAGE('2.2.3.4.StockCapReal'!D194:E194)</f>
        <v>4589.9252332162969</v>
      </c>
      <c r="F194" s="184">
        <f>+AVERAGE('2.2.3.4.StockCapReal'!E194:F194)</f>
        <v>1532.7413498960361</v>
      </c>
      <c r="G194" s="184">
        <f>+AVERAGE('2.2.3.4.StockCapReal'!F194:G194)</f>
        <v>0</v>
      </c>
      <c r="H194" s="184">
        <f>+AVERAGE('2.2.3.4.StockCapReal'!F194,'2.2.3.4.StockCapReal'!H194)</f>
        <v>0</v>
      </c>
      <c r="I194" s="170">
        <f>+AVERAGE('2.2.3.4.StockCapReal'!F194,'2.2.3.4.StockCapReal'!I194)</f>
        <v>0</v>
      </c>
      <c r="J194" s="170">
        <f>+AVERAGE('2.2.3.4.StockCapReal'!H194,'2.2.3.4.StockCapReal'!J194)</f>
        <v>0</v>
      </c>
      <c r="K194" s="184">
        <f>+AVERAGE('2.2.3.4.StockCapReal'!H194,'2.2.3.4.StockCapReal'!K194)</f>
        <v>0</v>
      </c>
      <c r="L194" s="184">
        <f>+AVERAGE('2.2.3.4.StockCapReal'!K194:L194)</f>
        <v>0</v>
      </c>
      <c r="M194" s="184">
        <f>+AVERAGE('2.2.3.4.StockCapReal'!L194:M194)</f>
        <v>0</v>
      </c>
      <c r="N194" s="184">
        <f>+AVERAGE('2.2.3.4.StockCapReal'!M194:N194)</f>
        <v>0</v>
      </c>
    </row>
    <row r="195" spans="2:14" x14ac:dyDescent="0.2">
      <c r="B195" s="245" t="s">
        <v>326</v>
      </c>
      <c r="C195" s="184">
        <f>+AVERAGE('2.2.3.4.StockCapReal'!C195:C195)</f>
        <v>0</v>
      </c>
      <c r="D195" s="184">
        <f>+AVERAGE('2.2.3.4.StockCapReal'!D195:D195)</f>
        <v>1222958.7026853324</v>
      </c>
      <c r="E195" s="184">
        <f>+AVERAGE('2.2.3.4.StockCapReal'!D195:E195)</f>
        <v>747407.92598537658</v>
      </c>
      <c r="F195" s="184">
        <f>+AVERAGE('2.2.3.4.StockCapReal'!E195:F195)</f>
        <v>312840.92237269238</v>
      </c>
      <c r="G195" s="184">
        <f>+AVERAGE('2.2.3.4.StockCapReal'!F195:G195)</f>
        <v>511143.09651126596</v>
      </c>
      <c r="H195" s="184">
        <f>+AVERAGE('2.2.3.4.StockCapReal'!F195,'2.2.3.4.StockCapReal'!H195)</f>
        <v>511143.09651126596</v>
      </c>
      <c r="I195" s="170">
        <f>+AVERAGE('2.2.3.4.StockCapReal'!F195,'2.2.3.4.StockCapReal'!I195)</f>
        <v>511143.09651126596</v>
      </c>
      <c r="J195" s="170">
        <f>+AVERAGE('2.2.3.4.StockCapReal'!H195,'2.2.3.4.StockCapReal'!J195)</f>
        <v>1687541.4610817793</v>
      </c>
      <c r="K195" s="184">
        <f>+AVERAGE('2.2.3.4.StockCapReal'!H195,'2.2.3.4.StockCapReal'!K195)</f>
        <v>1687541.4610817793</v>
      </c>
      <c r="L195" s="184">
        <f>+AVERAGE('2.2.3.4.StockCapReal'!K195:L195)</f>
        <v>1998870.441369829</v>
      </c>
      <c r="M195" s="184">
        <f>+AVERAGE('2.2.3.4.StockCapReal'!L195:M195)</f>
        <v>645559.72906933376</v>
      </c>
      <c r="N195" s="184">
        <f>+AVERAGE('2.2.3.4.StockCapReal'!N195:N195)</f>
        <v>29308.192862347612</v>
      </c>
    </row>
    <row r="196" spans="2:14" x14ac:dyDescent="0.2">
      <c r="B196" s="226" t="s">
        <v>319</v>
      </c>
      <c r="C196" s="184">
        <f>+AVERAGE('2.2.3.4.StockCapReal'!C196:C196)</f>
        <v>0</v>
      </c>
      <c r="D196" s="184">
        <f>+AVERAGE('2.2.3.4.StockCapReal'!D196:D196)</f>
        <v>0</v>
      </c>
      <c r="E196" s="184">
        <f>+AVERAGE('2.2.3.4.StockCapReal'!E196:E196)</f>
        <v>0</v>
      </c>
      <c r="F196" s="184">
        <f>+AVERAGE('2.2.3.4.StockCapReal'!F196:F196)</f>
        <v>106552.46217514777</v>
      </c>
      <c r="G196" s="184">
        <f>+AVERAGE('2.2.3.4.StockCapReal'!F196:G196)</f>
        <v>90028.036908879105</v>
      </c>
      <c r="H196" s="184">
        <f>+AVERAGE('2.2.3.4.StockCapReal'!F196,'2.2.3.4.StockCapReal'!H196)</f>
        <v>90028.036908879105</v>
      </c>
      <c r="I196" s="170">
        <f>+AVERAGE('2.2.3.4.StockCapReal'!F196,'2.2.3.4.StockCapReal'!I196)</f>
        <v>90028.036908879105</v>
      </c>
      <c r="J196" s="170">
        <f>+AVERAGE('2.2.3.4.StockCapReal'!H196,'2.2.3.4.StockCapReal'!J196)</f>
        <v>55371.615687347257</v>
      </c>
      <c r="K196" s="184">
        <f>+AVERAGE('2.2.3.4.StockCapReal'!H196,'2.2.3.4.StockCapReal'!K196)</f>
        <v>55371.615687347257</v>
      </c>
      <c r="L196" s="184">
        <f>+AVERAGE('2.2.3.4.StockCapReal'!K196:L196)</f>
        <v>18619.809866042036</v>
      </c>
      <c r="M196" s="184">
        <f>+AVERAGE('2.2.3.4.StockCapReal'!L196:M196)</f>
        <v>0</v>
      </c>
      <c r="N196" s="184">
        <f>+AVERAGE('2.2.3.4.StockCapReal'!M196:N196)</f>
        <v>0</v>
      </c>
    </row>
    <row r="197" spans="2:14" x14ac:dyDescent="0.2">
      <c r="B197" s="226" t="s">
        <v>488</v>
      </c>
      <c r="C197" s="184">
        <f>+AVERAGE('2.2.3.4.StockCapReal'!C197:C197)</f>
        <v>0</v>
      </c>
      <c r="D197" s="184">
        <f>+AVERAGE('2.2.3.4.StockCapReal'!D197:D197)</f>
        <v>0</v>
      </c>
      <c r="E197" s="184">
        <f>+AVERAGE('2.2.3.4.StockCapReal'!E197:E197)</f>
        <v>0</v>
      </c>
      <c r="F197" s="184">
        <f>+AVERAGE('2.2.3.4.StockCapReal'!F197:F197)</f>
        <v>0</v>
      </c>
      <c r="G197" s="184">
        <f>+AVERAGE('2.2.3.4.StockCapReal'!G197:G197)</f>
        <v>0</v>
      </c>
      <c r="H197" s="184">
        <f>+AVERAGE('2.2.3.4.StockCapReal'!H197:H197)</f>
        <v>0</v>
      </c>
      <c r="I197" s="184">
        <f>+AVERAGE('2.2.3.4.StockCapReal'!I197:I197)</f>
        <v>0</v>
      </c>
      <c r="J197" s="184">
        <f>+AVERAGE('2.2.3.4.StockCapReal'!J197:J197)</f>
        <v>0</v>
      </c>
      <c r="K197" s="184">
        <f>+AVERAGE('2.2.3.4.StockCapReal'!K197:K197)</f>
        <v>0</v>
      </c>
      <c r="L197" s="184">
        <f>+AVERAGE('2.2.3.4.StockCapReal'!L197:L197)</f>
        <v>0</v>
      </c>
      <c r="M197" s="184">
        <f>+AVERAGE('2.2.3.4.StockCapReal'!M197:M197)</f>
        <v>537179.38738903846</v>
      </c>
      <c r="N197" s="184">
        <f>+AVERAGE('2.2.3.4.StockCapReal'!M197:N197)</f>
        <v>526187.65281797061</v>
      </c>
    </row>
    <row r="198" spans="2:14" x14ac:dyDescent="0.2">
      <c r="B198" s="226" t="s">
        <v>327</v>
      </c>
      <c r="C198" s="184">
        <f>+AVERAGE('2.2.3.4.StockCapReal'!C198:C198)</f>
        <v>0</v>
      </c>
      <c r="D198" s="184">
        <f>+AVERAGE('2.2.3.4.StockCapReal'!D198:D198)</f>
        <v>0</v>
      </c>
      <c r="E198" s="184">
        <f>+AVERAGE('2.2.3.4.StockCapReal'!E198:E198)</f>
        <v>0</v>
      </c>
      <c r="F198" s="184">
        <f>+AVERAGE('2.2.3.4.StockCapReal'!F198:F198)</f>
        <v>0</v>
      </c>
      <c r="G198" s="184">
        <f>+AVERAGE('2.2.3.4.StockCapReal'!G198:G198)</f>
        <v>0</v>
      </c>
      <c r="H198" s="184">
        <f>+AVERAGE('2.2.3.4.StockCapReal'!H198:H198)</f>
        <v>0</v>
      </c>
      <c r="I198" s="184">
        <f>+AVERAGE('2.2.3.4.StockCapReal'!I198:I198)</f>
        <v>0</v>
      </c>
      <c r="J198" s="184">
        <f>+AVERAGE('2.2.3.4.StockCapReal'!J198:J198)</f>
        <v>6251487.7736756792</v>
      </c>
      <c r="K198" s="184">
        <f>+AVERAGE('2.2.3.4.StockCapReal'!K198:K198)</f>
        <v>6251487.7736756792</v>
      </c>
      <c r="L198" s="184">
        <f>+AVERAGE('2.2.3.4.StockCapReal'!K198:L198)</f>
        <v>5965240.0206356179</v>
      </c>
      <c r="M198" s="184">
        <f>+AVERAGE('2.2.3.4.StockCapReal'!L198:M198)</f>
        <v>5478495.8457359727</v>
      </c>
      <c r="N198" s="184">
        <f>+AVERAGE('2.2.3.4.StockCapReal'!M198:N198)</f>
        <v>5184361.0795664079</v>
      </c>
    </row>
    <row r="199" spans="2:14" x14ac:dyDescent="0.2">
      <c r="B199" s="226" t="s">
        <v>440</v>
      </c>
      <c r="C199" s="184">
        <f>+AVERAGE('2.2.3.4.StockCapReal'!C199:C199)</f>
        <v>0</v>
      </c>
      <c r="D199" s="184">
        <f>+AVERAGE('2.2.3.4.StockCapReal'!D199:D199)</f>
        <v>0</v>
      </c>
      <c r="E199" s="184">
        <f>+AVERAGE('2.2.3.4.StockCapReal'!E199:E199)</f>
        <v>0</v>
      </c>
      <c r="F199" s="184">
        <f>+AVERAGE('2.2.3.4.StockCapReal'!F199:F199)</f>
        <v>0</v>
      </c>
      <c r="G199" s="184">
        <f>+AVERAGE('2.2.3.4.StockCapReal'!G199:G199)</f>
        <v>0</v>
      </c>
      <c r="H199" s="184">
        <f>+AVERAGE('2.2.3.4.StockCapReal'!H199:H199)</f>
        <v>0</v>
      </c>
      <c r="I199" s="184">
        <f>+AVERAGE('2.2.3.4.StockCapReal'!I199:I199)</f>
        <v>0</v>
      </c>
      <c r="J199" s="184">
        <f>+AVERAGE('2.2.3.4.StockCapReal'!J199:J199)</f>
        <v>412858.5242905214</v>
      </c>
      <c r="K199" s="184">
        <f>+AVERAGE('2.2.3.4.StockCapReal'!K199:K199)</f>
        <v>412858.5242905214</v>
      </c>
      <c r="L199" s="184">
        <f>+AVERAGE('2.2.3.4.StockCapReal'!K199:L199)</f>
        <v>393954.25235076982</v>
      </c>
      <c r="M199" s="184">
        <f>+AVERAGE('2.2.3.4.StockCapReal'!L199:M199)</f>
        <v>361808.86727903044</v>
      </c>
      <c r="N199" s="184">
        <f>+AVERAGE('2.2.3.4.StockCapReal'!M199:N199)</f>
        <v>342383.72403318464</v>
      </c>
    </row>
    <row r="200" spans="2:14" x14ac:dyDescent="0.2">
      <c r="B200" s="226" t="s">
        <v>489</v>
      </c>
      <c r="C200" s="184">
        <f>+AVERAGE('2.2.3.4.StockCapReal'!C200:C200)</f>
        <v>0</v>
      </c>
      <c r="D200" s="184">
        <f>+AVERAGE('2.2.3.4.StockCapReal'!D200:D200)</f>
        <v>0</v>
      </c>
      <c r="E200" s="184">
        <f>+AVERAGE('2.2.3.4.StockCapReal'!E200:E200)</f>
        <v>0</v>
      </c>
      <c r="F200" s="184">
        <f>+AVERAGE('2.2.3.4.StockCapReal'!F200:F200)</f>
        <v>0</v>
      </c>
      <c r="G200" s="184">
        <f>+AVERAGE('2.2.3.4.StockCapReal'!G200:G200)</f>
        <v>0</v>
      </c>
      <c r="H200" s="184">
        <f>+AVERAGE('2.2.3.4.StockCapReal'!H200:H200)</f>
        <v>0</v>
      </c>
      <c r="I200" s="184">
        <f>+AVERAGE('2.2.3.4.StockCapReal'!I200:I200)</f>
        <v>0</v>
      </c>
      <c r="J200" s="184">
        <f>+AVERAGE('2.2.3.4.StockCapReal'!J200:J200)</f>
        <v>6086.8611642667784</v>
      </c>
      <c r="K200" s="184">
        <f>+AVERAGE('2.2.3.4.StockCapReal'!K200:K200)</f>
        <v>6086.8611642667784</v>
      </c>
      <c r="L200" s="184">
        <f>+AVERAGE('2.2.3.4.StockCapReal'!K200:L200)</f>
        <v>5811.5983078013578</v>
      </c>
      <c r="M200" s="184">
        <f>+AVERAGE('2.2.3.4.StockCapReal'!L200:M200)</f>
        <v>5344.3648024002578</v>
      </c>
      <c r="N200" s="184">
        <f>+AVERAGE('2.2.3.4.StockCapReal'!M200:N200)</f>
        <v>5064.6639690467746</v>
      </c>
    </row>
    <row r="201" spans="2:14" x14ac:dyDescent="0.2">
      <c r="B201" s="226" t="s">
        <v>444</v>
      </c>
      <c r="C201" s="184">
        <f>+AVERAGE('2.2.3.4.StockCapReal'!C201:C201)</f>
        <v>0</v>
      </c>
      <c r="D201" s="184">
        <f>+AVERAGE('2.2.3.4.StockCapReal'!D201:D201)</f>
        <v>0</v>
      </c>
      <c r="E201" s="184">
        <f>+AVERAGE('2.2.3.4.StockCapReal'!E201:E201)</f>
        <v>0</v>
      </c>
      <c r="F201" s="184">
        <f>+AVERAGE('2.2.3.4.StockCapReal'!F201:F201)</f>
        <v>0</v>
      </c>
      <c r="G201" s="184">
        <f>+AVERAGE('2.2.3.4.StockCapReal'!G201:G201)</f>
        <v>0</v>
      </c>
      <c r="H201" s="184">
        <f>+AVERAGE('2.2.3.4.StockCapReal'!H201:H201)</f>
        <v>0</v>
      </c>
      <c r="I201" s="184">
        <f>+AVERAGE('2.2.3.4.StockCapReal'!I201:I201)</f>
        <v>0</v>
      </c>
      <c r="J201" s="184">
        <f>+AVERAGE('2.2.3.4.StockCapReal'!J201:J201)</f>
        <v>61433.099780636403</v>
      </c>
      <c r="K201" s="184">
        <f>+AVERAGE('2.2.3.4.StockCapReal'!K201:K201)</f>
        <v>61433.099780636403</v>
      </c>
      <c r="L201" s="184">
        <f>+AVERAGE('2.2.3.4.StockCapReal'!K201:L201)</f>
        <v>58620.155500629669</v>
      </c>
      <c r="M201" s="184">
        <f>+AVERAGE('2.2.3.4.StockCapReal'!L201:M201)</f>
        <v>53836.941560714695</v>
      </c>
      <c r="N201" s="184">
        <f>+AVERAGE('2.2.3.4.StockCapReal'!M201:N201)</f>
        <v>50946.491944042944</v>
      </c>
    </row>
    <row r="202" spans="2:14" x14ac:dyDescent="0.2">
      <c r="B202" s="226" t="s">
        <v>316</v>
      </c>
      <c r="C202" s="184">
        <f>+AVERAGE('2.2.3.4.StockCapReal'!C202:C202)</f>
        <v>0</v>
      </c>
      <c r="D202" s="184">
        <f>+AVERAGE('2.2.3.4.StockCapReal'!D202:D202)</f>
        <v>0</v>
      </c>
      <c r="E202" s="184">
        <f>+AVERAGE('2.2.3.4.StockCapReal'!E202:E202)</f>
        <v>0</v>
      </c>
      <c r="F202" s="184">
        <f>+AVERAGE('2.2.3.4.StockCapReal'!F202:F202)</f>
        <v>0</v>
      </c>
      <c r="G202" s="184">
        <f>+AVERAGE('2.2.3.4.StockCapReal'!G202:G202)</f>
        <v>0</v>
      </c>
      <c r="H202" s="184">
        <f>+AVERAGE('2.2.3.4.StockCapReal'!H202:H202)</f>
        <v>0</v>
      </c>
      <c r="I202" s="184">
        <f>+AVERAGE('2.2.3.4.StockCapReal'!I202:I202)</f>
        <v>0</v>
      </c>
      <c r="J202" s="184">
        <f>+AVERAGE('2.2.3.4.StockCapReal'!J202:J202)</f>
        <v>0</v>
      </c>
      <c r="K202" s="184">
        <f>+AVERAGE('2.2.3.4.StockCapReal'!K202:K202)</f>
        <v>0</v>
      </c>
      <c r="L202" s="184">
        <f>+AVERAGE('2.2.3.4.StockCapReal'!L202:L202)</f>
        <v>816129.58375255775</v>
      </c>
      <c r="M202" s="184">
        <f>+AVERAGE('2.2.3.4.StockCapReal'!L202:M202)</f>
        <v>787521.50730026467</v>
      </c>
      <c r="N202" s="184">
        <f>+AVERAGE('2.2.3.4.StockCapReal'!M202:N202)</f>
        <v>745665.88211247465</v>
      </c>
    </row>
    <row r="203" spans="2:14" x14ac:dyDescent="0.2">
      <c r="B203" s="225" t="s">
        <v>317</v>
      </c>
      <c r="C203" s="184"/>
      <c r="D203" s="184"/>
      <c r="E203" s="184"/>
      <c r="F203" s="184"/>
      <c r="G203" s="184"/>
      <c r="H203" s="184"/>
      <c r="I203" s="170"/>
      <c r="J203" s="170"/>
      <c r="K203" s="184"/>
      <c r="L203" s="184"/>
      <c r="M203" s="184"/>
      <c r="N203" s="184"/>
    </row>
    <row r="204" spans="2:14" x14ac:dyDescent="0.2">
      <c r="B204" s="226" t="s">
        <v>318</v>
      </c>
      <c r="C204" s="184">
        <f>+AVERAGE('2.2.3.4.StockCapReal'!C204:C204)</f>
        <v>826371.86</v>
      </c>
      <c r="D204" s="184">
        <f>+AVERAGE('2.2.3.4.StockCapReal'!C204:D204)</f>
        <v>773381.36110007903</v>
      </c>
      <c r="E204" s="184">
        <f>+AVERAGE('2.2.3.4.StockCapReal'!D204:E204)</f>
        <v>681238.26869849442</v>
      </c>
      <c r="F204" s="184">
        <f>+AVERAGE('2.2.3.4.StockCapReal'!E204:F204)</f>
        <v>603451.91910031706</v>
      </c>
      <c r="G204" s="184">
        <f>+AVERAGE('2.2.3.4.StockCapReal'!F204:G204)</f>
        <v>532886.34908551187</v>
      </c>
      <c r="H204" s="184">
        <f>+AVERAGE('2.2.3.4.StockCapReal'!F204,'2.2.3.4.StockCapReal'!H204)</f>
        <v>532886.34908551187</v>
      </c>
      <c r="I204" s="170">
        <f>+AVERAGE('2.2.3.4.StockCapReal'!F204,'2.2.3.4.StockCapReal'!I204)</f>
        <v>532886.34908551187</v>
      </c>
      <c r="J204" s="170">
        <f>+AVERAGE('2.2.3.4.StockCapReal'!H204,'2.2.3.4.StockCapReal'!J204)</f>
        <v>461978.85206125886</v>
      </c>
      <c r="K204" s="184">
        <f>+AVERAGE('2.2.3.4.StockCapReal'!H204,'2.2.3.4.StockCapReal'!K204)</f>
        <v>461978.85206125886</v>
      </c>
      <c r="L204" s="184">
        <f>+AVERAGE('2.2.3.4.StockCapReal'!K204:L204)</f>
        <v>378899.99883215316</v>
      </c>
      <c r="M204" s="184">
        <f>+AVERAGE('2.2.3.4.StockCapReal'!L204:M204)</f>
        <v>293286.94522578683</v>
      </c>
      <c r="N204" s="184">
        <f>+AVERAGE('2.2.3.4.StockCapReal'!M204:N204)</f>
        <v>209796.76555793977</v>
      </c>
    </row>
    <row r="205" spans="2:14" x14ac:dyDescent="0.2">
      <c r="B205" s="226" t="s">
        <v>299</v>
      </c>
      <c r="C205" s="184">
        <f>+AVERAGE('2.2.3.4.StockCapReal'!C205:C205)</f>
        <v>0</v>
      </c>
      <c r="D205" s="184">
        <f>+AVERAGE('2.2.3.4.StockCapReal'!C205:D205)</f>
        <v>0</v>
      </c>
      <c r="E205" s="184">
        <f>+AVERAGE('2.2.3.4.StockCapReal'!D205:E205)</f>
        <v>0</v>
      </c>
      <c r="F205" s="184">
        <f>+AVERAGE('2.2.3.4.StockCapReal'!E205:F205)</f>
        <v>0</v>
      </c>
      <c r="G205" s="184">
        <f>+AVERAGE('2.2.3.4.StockCapReal'!F205:G205)</f>
        <v>0</v>
      </c>
      <c r="H205" s="184">
        <f>+AVERAGE('2.2.3.4.StockCapReal'!F205,'2.2.3.4.StockCapReal'!H205)</f>
        <v>0</v>
      </c>
      <c r="I205" s="170">
        <f>+AVERAGE('2.2.3.4.StockCapReal'!F205,'2.2.3.4.StockCapReal'!I205)</f>
        <v>0</v>
      </c>
      <c r="J205" s="170">
        <f>+AVERAGE('2.2.3.4.StockCapReal'!H205,'2.2.3.4.StockCapReal'!J205)</f>
        <v>0</v>
      </c>
      <c r="K205" s="184">
        <f>+AVERAGE('2.2.3.4.StockCapReal'!H205,'2.2.3.4.StockCapReal'!K205)</f>
        <v>0</v>
      </c>
      <c r="L205" s="184">
        <f>+AVERAGE('2.2.3.4.StockCapReal'!K205:L205)</f>
        <v>0</v>
      </c>
      <c r="M205" s="184">
        <f>+AVERAGE('2.2.3.4.StockCapReal'!L205:M205)</f>
        <v>0</v>
      </c>
      <c r="N205" s="184">
        <f>+AVERAGE('2.2.3.4.StockCapReal'!M205:N205)</f>
        <v>0</v>
      </c>
    </row>
    <row r="206" spans="2:14" x14ac:dyDescent="0.2">
      <c r="B206" s="226" t="s">
        <v>293</v>
      </c>
      <c r="C206" s="184">
        <f>+AVERAGE('2.2.3.4.StockCapReal'!C206:C206)</f>
        <v>5800.05</v>
      </c>
      <c r="D206" s="184">
        <f>+AVERAGE('2.2.3.4.StockCapReal'!C206:D206)</f>
        <v>5307.7402202480362</v>
      </c>
      <c r="E206" s="184">
        <f>+AVERAGE('2.2.3.4.StockCapReal'!D206:E206)</f>
        <v>4419.5910825313758</v>
      </c>
      <c r="F206" s="184">
        <f>+AVERAGE('2.2.3.4.StockCapReal'!E206:F206)</f>
        <v>3629.9513810372659</v>
      </c>
      <c r="G206" s="184">
        <f>+AVERAGE('2.2.3.4.StockCapReal'!F206:G206)</f>
        <v>2873.8061806726405</v>
      </c>
      <c r="H206" s="184">
        <f>+AVERAGE('2.2.3.4.StockCapReal'!F206,'2.2.3.4.StockCapReal'!H206)</f>
        <v>2873.8061806726405</v>
      </c>
      <c r="I206" s="170">
        <f>+AVERAGE('2.2.3.4.StockCapReal'!F206,'2.2.3.4.StockCapReal'!I206)</f>
        <v>2873.8061806726405</v>
      </c>
      <c r="J206" s="170">
        <f>+AVERAGE('2.2.3.4.StockCapReal'!H206,'2.2.3.4.StockCapReal'!J206)</f>
        <v>2103.9961424077014</v>
      </c>
      <c r="K206" s="184">
        <f>+AVERAGE('2.2.3.4.StockCapReal'!H206,'2.2.3.4.StockCapReal'!K206)</f>
        <v>2103.9961424077014</v>
      </c>
      <c r="L206" s="184">
        <f>+AVERAGE('2.2.3.4.StockCapReal'!K206:L206)</f>
        <v>1267.8790519907552</v>
      </c>
      <c r="M206" s="184">
        <f>+AVERAGE('2.2.3.4.StockCapReal'!L206:M206)</f>
        <v>419.61357150176826</v>
      </c>
      <c r="N206" s="184">
        <f>+AVERAGE('2.2.3.4.StockCapReal'!M206:N206)</f>
        <v>1.1544746845030135E-12</v>
      </c>
    </row>
    <row r="207" spans="2:14" x14ac:dyDescent="0.2">
      <c r="B207" s="226" t="s">
        <v>490</v>
      </c>
      <c r="C207" s="184">
        <f>+AVERAGE('2.2.3.4.StockCapReal'!C207:C207)</f>
        <v>0</v>
      </c>
      <c r="D207" s="184">
        <f>+AVERAGE('2.2.3.4.StockCapReal'!D207:D207)</f>
        <v>53075.831147383666</v>
      </c>
      <c r="E207" s="184">
        <f>+AVERAGE('2.2.3.4.StockCapReal'!D207:E207)</f>
        <v>49346.447174164881</v>
      </c>
      <c r="F207" s="184">
        <f>+AVERAGE('2.2.3.4.StockCapReal'!E207:F207)</f>
        <v>41916.904171505812</v>
      </c>
      <c r="G207" s="184">
        <f>+AVERAGE('2.2.3.4.StockCapReal'!F207:G207)</f>
        <v>34926.320288934628</v>
      </c>
      <c r="H207" s="184">
        <f>+AVERAGE('2.2.3.4.StockCapReal'!F207,'2.2.3.4.StockCapReal'!H207)</f>
        <v>34926.320288934628</v>
      </c>
      <c r="I207" s="170">
        <f>+AVERAGE('2.2.3.4.StockCapReal'!F207,'2.2.3.4.StockCapReal'!I207)</f>
        <v>34926.320288934628</v>
      </c>
      <c r="J207" s="170">
        <f>+AVERAGE('2.2.3.4.StockCapReal'!H207,'2.2.3.4.StockCapReal'!J207)</f>
        <v>27838.874542982674</v>
      </c>
      <c r="K207" s="184">
        <f>+AVERAGE('2.2.3.4.StockCapReal'!H207,'2.2.3.4.StockCapReal'!K207)</f>
        <v>27838.874542982674</v>
      </c>
      <c r="L207" s="184">
        <f>+AVERAGE('2.2.3.4.StockCapReal'!K207:L207)</f>
        <v>19949.488741688714</v>
      </c>
      <c r="M207" s="184">
        <f>+AVERAGE('2.2.3.4.StockCapReal'!L207:M207)</f>
        <v>11903.569746291918</v>
      </c>
      <c r="N207" s="184">
        <f>+AVERAGE('2.2.3.4.StockCapReal'!M207:N207)</f>
        <v>3975.0078296840206</v>
      </c>
    </row>
    <row r="208" spans="2:14" x14ac:dyDescent="0.2">
      <c r="B208" s="226" t="s">
        <v>328</v>
      </c>
      <c r="C208" s="184">
        <f>+AVERAGE('2.2.3.4.StockCapReal'!C208:C208)</f>
        <v>0</v>
      </c>
      <c r="D208" s="184">
        <f>+AVERAGE('2.2.3.4.StockCapReal'!D208:D208)</f>
        <v>0</v>
      </c>
      <c r="E208" s="184">
        <f>+AVERAGE('2.2.3.4.StockCapReal'!E208:E208)</f>
        <v>162854.65104266087</v>
      </c>
      <c r="F208" s="184">
        <f>+AVERAGE('2.2.3.4.StockCapReal'!E208:F208)</f>
        <v>151594.01731399377</v>
      </c>
      <c r="G208" s="184">
        <f>+AVERAGE('2.2.3.4.StockCapReal'!F208:G208)</f>
        <v>130670.98656082306</v>
      </c>
      <c r="H208" s="184">
        <f>+AVERAGE('2.2.3.4.StockCapReal'!F208,'2.2.3.4.StockCapReal'!H208)</f>
        <v>130670.98656082306</v>
      </c>
      <c r="I208" s="170">
        <f>+AVERAGE('2.2.3.4.StockCapReal'!F208,'2.2.3.4.StockCapReal'!I208)</f>
        <v>130670.98656082306</v>
      </c>
      <c r="J208" s="170">
        <f>+AVERAGE('2.2.3.4.StockCapReal'!H208,'2.2.3.4.StockCapReal'!J208)</f>
        <v>109550.19885852204</v>
      </c>
      <c r="K208" s="184">
        <f>+AVERAGE('2.2.3.4.StockCapReal'!H208,'2.2.3.4.StockCapReal'!K208)</f>
        <v>109550.19885852204</v>
      </c>
      <c r="L208" s="184">
        <f>+AVERAGE('2.2.3.4.StockCapReal'!K208:L208)</f>
        <v>85438.391094006045</v>
      </c>
      <c r="M208" s="184">
        <f>+AVERAGE('2.2.3.4.StockCapReal'!L208:M208)</f>
        <v>60719.794158490899</v>
      </c>
      <c r="N208" s="184">
        <f>+AVERAGE('2.2.3.4.StockCapReal'!M208:N208)</f>
        <v>36488.431269464338</v>
      </c>
    </row>
    <row r="209" spans="2:14" x14ac:dyDescent="0.2">
      <c r="B209" s="226" t="s">
        <v>321</v>
      </c>
      <c r="C209" s="184">
        <f>+AVERAGE('2.2.3.4.StockCapReal'!C209:C209)</f>
        <v>0</v>
      </c>
      <c r="D209" s="184">
        <f>+AVERAGE('2.2.3.4.StockCapReal'!D209:D209)</f>
        <v>0</v>
      </c>
      <c r="E209" s="184">
        <f>+AVERAGE('2.2.3.4.StockCapReal'!E209:E209)</f>
        <v>0</v>
      </c>
      <c r="F209" s="184">
        <f>+AVERAGE('2.2.3.4.StockCapReal'!F209:F209)</f>
        <v>556391.49167797784</v>
      </c>
      <c r="G209" s="184">
        <f>+AVERAGE('2.2.3.4.StockCapReal'!F209:G209)</f>
        <v>524936.07692379225</v>
      </c>
      <c r="H209" s="184">
        <f>+AVERAGE('2.2.3.4.StockCapReal'!F209,'2.2.3.4.StockCapReal'!H209)</f>
        <v>524936.07692379225</v>
      </c>
      <c r="I209" s="170">
        <f>+AVERAGE('2.2.3.4.StockCapReal'!F209,'2.2.3.4.StockCapReal'!I209)</f>
        <v>524936.07692379225</v>
      </c>
      <c r="J209" s="170">
        <f>+AVERAGE('2.2.3.4.StockCapReal'!H209,'2.2.3.4.StockCapReal'!J209)</f>
        <v>455086.46757224202</v>
      </c>
      <c r="K209" s="184">
        <f>+AVERAGE('2.2.3.4.StockCapReal'!H209,'2.2.3.4.StockCapReal'!K209)</f>
        <v>455086.46757224202</v>
      </c>
      <c r="L209" s="184">
        <f>+AVERAGE('2.2.3.4.StockCapReal'!K209:L209)</f>
        <v>373247.08969315869</v>
      </c>
      <c r="M209" s="184">
        <f>+AVERAGE('2.2.3.4.StockCapReal'!L209:M209)</f>
        <v>288911.31984145148</v>
      </c>
      <c r="N209" s="184">
        <f>+AVERAGE('2.2.3.4.StockCapReal'!M209:N209)</f>
        <v>206666.7522113857</v>
      </c>
    </row>
    <row r="210" spans="2:14" x14ac:dyDescent="0.2">
      <c r="B210" s="226" t="s">
        <v>329</v>
      </c>
      <c r="C210" s="184">
        <f>+AVERAGE('2.2.3.4.StockCapReal'!C210:C210)</f>
        <v>0</v>
      </c>
      <c r="D210" s="184">
        <f>+AVERAGE('2.2.3.4.StockCapReal'!D210:D210)</f>
        <v>0</v>
      </c>
      <c r="E210" s="184">
        <f>+AVERAGE('2.2.3.4.StockCapReal'!E210:E210)</f>
        <v>0</v>
      </c>
      <c r="F210" s="184">
        <f>+AVERAGE('2.2.3.4.StockCapReal'!F210:F210)</f>
        <v>0</v>
      </c>
      <c r="G210" s="184">
        <f>+AVERAGE('2.2.3.4.StockCapReal'!G210:G210)</f>
        <v>0</v>
      </c>
      <c r="H210" s="184">
        <f>+AVERAGE('2.2.3.4.StockCapReal'!H210:H210)</f>
        <v>0</v>
      </c>
      <c r="I210" s="184">
        <f>+AVERAGE('2.2.3.4.StockCapReal'!I210:I210)</f>
        <v>0</v>
      </c>
      <c r="J210" s="184">
        <f>+AVERAGE('2.2.3.4.StockCapReal'!J210:J210)</f>
        <v>226000.58858300443</v>
      </c>
      <c r="K210" s="184">
        <f>+AVERAGE('2.2.3.4.StockCapReal'!K210:K210)</f>
        <v>226000.58858300443</v>
      </c>
      <c r="L210" s="184">
        <f>+AVERAGE('2.2.3.4.StockCapReal'!K210:L210)</f>
        <v>208825.66599890255</v>
      </c>
      <c r="M210" s="184">
        <f>+AVERAGE('2.2.3.4.StockCapReal'!L210:M210)</f>
        <v>175895.92481771403</v>
      </c>
      <c r="N210" s="184">
        <f>+AVERAGE('2.2.3.4.StockCapReal'!M210:N210)</f>
        <v>144113.67489785975</v>
      </c>
    </row>
    <row r="211" spans="2:14" x14ac:dyDescent="0.2">
      <c r="B211" s="226" t="s">
        <v>330</v>
      </c>
      <c r="C211" s="184">
        <f>+AVERAGE('2.2.3.4.StockCapReal'!C211:C211)</f>
        <v>0</v>
      </c>
      <c r="D211" s="184">
        <f>+AVERAGE('2.2.3.4.StockCapReal'!D211:D211)</f>
        <v>0</v>
      </c>
      <c r="E211" s="184">
        <f>+AVERAGE('2.2.3.4.StockCapReal'!E211:E211)</f>
        <v>0</v>
      </c>
      <c r="F211" s="184">
        <f>+AVERAGE('2.2.3.4.StockCapReal'!F211:F211)</f>
        <v>0</v>
      </c>
      <c r="G211" s="184">
        <f>+AVERAGE('2.2.3.4.StockCapReal'!G211:G211)</f>
        <v>0</v>
      </c>
      <c r="H211" s="184">
        <f>+AVERAGE('2.2.3.4.StockCapReal'!H211:H211)</f>
        <v>0</v>
      </c>
      <c r="I211" s="184">
        <f>+AVERAGE('2.2.3.4.StockCapReal'!I211:I211)</f>
        <v>0</v>
      </c>
      <c r="J211" s="184">
        <f>+AVERAGE('2.2.3.4.StockCapReal'!J211:J211)</f>
        <v>56271.73864326968</v>
      </c>
      <c r="K211" s="184">
        <f>+AVERAGE('2.2.3.4.StockCapReal'!K211:K211)</f>
        <v>56271.73864326968</v>
      </c>
      <c r="L211" s="184">
        <f>+AVERAGE('2.2.3.4.StockCapReal'!K211:L211)</f>
        <v>50404.732803482446</v>
      </c>
      <c r="M211" s="184">
        <f>+AVERAGE('2.2.3.4.StockCapReal'!L211:M211)</f>
        <v>39015.703759355354</v>
      </c>
      <c r="N211" s="184">
        <f>+AVERAGE('2.2.3.4.StockCapReal'!M211:N211)</f>
        <v>27909.078763727444</v>
      </c>
    </row>
    <row r="212" spans="2:14" x14ac:dyDescent="0.2">
      <c r="B212" s="226" t="s">
        <v>331</v>
      </c>
      <c r="C212" s="184">
        <f>+AVERAGE('2.2.3.4.StockCapReal'!C212:C212)</f>
        <v>0</v>
      </c>
      <c r="D212" s="184">
        <f>+AVERAGE('2.2.3.4.StockCapReal'!D212:D212)</f>
        <v>0</v>
      </c>
      <c r="E212" s="184">
        <f>+AVERAGE('2.2.3.4.StockCapReal'!E212:E212)</f>
        <v>0</v>
      </c>
      <c r="F212" s="184">
        <f>+AVERAGE('2.2.3.4.StockCapReal'!F212:F212)</f>
        <v>0</v>
      </c>
      <c r="G212" s="184">
        <f>+AVERAGE('2.2.3.4.StockCapReal'!G212:G212)</f>
        <v>0</v>
      </c>
      <c r="H212" s="184">
        <f>+AVERAGE('2.2.3.4.StockCapReal'!H212:H212)</f>
        <v>0</v>
      </c>
      <c r="I212" s="184">
        <f>+AVERAGE('2.2.3.4.StockCapReal'!I212:I212)</f>
        <v>0</v>
      </c>
      <c r="J212" s="184">
        <f>+AVERAGE('2.2.3.4.StockCapReal'!J212:J212)</f>
        <v>50080.786367793364</v>
      </c>
      <c r="K212" s="184">
        <f>+AVERAGE('2.2.3.4.StockCapReal'!K212:K212)</f>
        <v>50080.786367793364</v>
      </c>
      <c r="L212" s="184">
        <f>+AVERAGE('2.2.3.4.StockCapReal'!K212:L212)</f>
        <v>43620.582506783692</v>
      </c>
      <c r="M212" s="184">
        <f>+AVERAGE('2.2.3.4.StockCapReal'!L212:M212)</f>
        <v>31000.499388748322</v>
      </c>
      <c r="N212" s="184">
        <f>+AVERAGE('2.2.3.4.StockCapReal'!M212:N212)</f>
        <v>18629.173681202865</v>
      </c>
    </row>
    <row r="213" spans="2:14" x14ac:dyDescent="0.2">
      <c r="B213" s="226" t="s">
        <v>332</v>
      </c>
      <c r="C213" s="184">
        <f>+AVERAGE('2.2.3.4.StockCapReal'!C213:C213)</f>
        <v>0</v>
      </c>
      <c r="D213" s="184">
        <f>+AVERAGE('2.2.3.4.StockCapReal'!D213:D213)</f>
        <v>0</v>
      </c>
      <c r="E213" s="184">
        <f>+AVERAGE('2.2.3.4.StockCapReal'!E213:E213)</f>
        <v>0</v>
      </c>
      <c r="F213" s="184">
        <f>+AVERAGE('2.2.3.4.StockCapReal'!F213:F213)</f>
        <v>0</v>
      </c>
      <c r="G213" s="184">
        <f>+AVERAGE('2.2.3.4.StockCapReal'!G213:G213)</f>
        <v>0</v>
      </c>
      <c r="H213" s="184">
        <f>+AVERAGE('2.2.3.4.StockCapReal'!H213:H213)</f>
        <v>0</v>
      </c>
      <c r="I213" s="184">
        <f>+AVERAGE('2.2.3.4.StockCapReal'!I213:I213)</f>
        <v>0</v>
      </c>
      <c r="J213" s="184">
        <f>+AVERAGE('2.2.3.4.StockCapReal'!J213:J213)</f>
        <v>0</v>
      </c>
      <c r="K213" s="184">
        <f>+AVERAGE('2.2.3.4.StockCapReal'!K213:K213)</f>
        <v>0</v>
      </c>
      <c r="L213" s="184">
        <f>+AVERAGE('2.2.3.4.StockCapReal'!L213:L213)</f>
        <v>20797.86464657063</v>
      </c>
      <c r="M213" s="184">
        <f>+AVERAGE('2.2.3.4.StockCapReal'!L213:M213)</f>
        <v>20130.864877385866</v>
      </c>
      <c r="N213" s="184">
        <f>+AVERAGE('2.2.3.4.StockCapReal'!M213:N213)</f>
        <v>18766.847844138843</v>
      </c>
    </row>
    <row r="214" spans="2:14" x14ac:dyDescent="0.2">
      <c r="B214" s="226" t="s">
        <v>333</v>
      </c>
      <c r="C214" s="184">
        <f>+AVERAGE('2.2.3.4.StockCapReal'!C214:C214)</f>
        <v>0</v>
      </c>
      <c r="D214" s="184">
        <f>+AVERAGE('2.2.3.4.StockCapReal'!D214:D214)</f>
        <v>0</v>
      </c>
      <c r="E214" s="184">
        <f>+AVERAGE('2.2.3.4.StockCapReal'!E214:E214)</f>
        <v>0</v>
      </c>
      <c r="F214" s="184">
        <f>+AVERAGE('2.2.3.4.StockCapReal'!F214:F214)</f>
        <v>0</v>
      </c>
      <c r="G214" s="184">
        <f>+AVERAGE('2.2.3.4.StockCapReal'!G214:G214)</f>
        <v>0</v>
      </c>
      <c r="H214" s="184">
        <f>+AVERAGE('2.2.3.4.StockCapReal'!H214:H214)</f>
        <v>0</v>
      </c>
      <c r="I214" s="184">
        <f>+AVERAGE('2.2.3.4.StockCapReal'!I214:I214)</f>
        <v>0</v>
      </c>
      <c r="J214" s="184">
        <f>+AVERAGE('2.2.3.4.StockCapReal'!J214:J214)</f>
        <v>0</v>
      </c>
      <c r="K214" s="184">
        <f>+AVERAGE('2.2.3.4.StockCapReal'!K214:K214)</f>
        <v>0</v>
      </c>
      <c r="L214" s="184">
        <f>+AVERAGE('2.2.3.4.StockCapReal'!L214:L214)</f>
        <v>468649.38897613814</v>
      </c>
      <c r="M214" s="184">
        <f>+AVERAGE('2.2.3.4.StockCapReal'!L214:M214)</f>
        <v>445787.56873127178</v>
      </c>
      <c r="N214" s="184">
        <f>+AVERAGE('2.2.3.4.StockCapReal'!M214:N214)</f>
        <v>399390.78535324114</v>
      </c>
    </row>
    <row r="215" spans="2:14" x14ac:dyDescent="0.2">
      <c r="B215" s="226" t="s">
        <v>334</v>
      </c>
      <c r="C215" s="184">
        <f>+AVERAGE('2.2.3.4.StockCapReal'!C215:C215)</f>
        <v>0</v>
      </c>
      <c r="D215" s="184">
        <f>+AVERAGE('2.2.3.4.StockCapReal'!D215:D215)</f>
        <v>0</v>
      </c>
      <c r="E215" s="184">
        <f>+AVERAGE('2.2.3.4.StockCapReal'!E215:E215)</f>
        <v>0</v>
      </c>
      <c r="F215" s="184">
        <f>+AVERAGE('2.2.3.4.StockCapReal'!F215:F215)</f>
        <v>0</v>
      </c>
      <c r="G215" s="184">
        <f>+AVERAGE('2.2.3.4.StockCapReal'!G215:G215)</f>
        <v>0</v>
      </c>
      <c r="H215" s="184">
        <f>+AVERAGE('2.2.3.4.StockCapReal'!H215:H215)</f>
        <v>0</v>
      </c>
      <c r="I215" s="184">
        <f>+AVERAGE('2.2.3.4.StockCapReal'!I215:I215)</f>
        <v>0</v>
      </c>
      <c r="J215" s="184">
        <f>+AVERAGE('2.2.3.4.StockCapReal'!J215:J215)</f>
        <v>0</v>
      </c>
      <c r="K215" s="184">
        <f>+AVERAGE('2.2.3.4.StockCapReal'!K215:K215)</f>
        <v>0</v>
      </c>
      <c r="L215" s="184">
        <f>+AVERAGE('2.2.3.4.StockCapReal'!L215:L215)</f>
        <v>0</v>
      </c>
      <c r="M215" s="184">
        <f>+AVERAGE('2.2.3.4.StockCapReal'!M215:M215)</f>
        <v>0</v>
      </c>
      <c r="N215" s="184">
        <f>+AVERAGE('2.2.3.4.StockCapReal'!N215:N215)</f>
        <v>162968.66240349106</v>
      </c>
    </row>
    <row r="216" spans="2:14" x14ac:dyDescent="0.2">
      <c r="B216" s="226" t="s">
        <v>335</v>
      </c>
      <c r="C216" s="184">
        <f>+AVERAGE('2.2.3.4.StockCapReal'!C216:C216)</f>
        <v>0</v>
      </c>
      <c r="D216" s="184">
        <f>+AVERAGE('2.2.3.4.StockCapReal'!D216:D216)</f>
        <v>0</v>
      </c>
      <c r="E216" s="184">
        <f>+AVERAGE('2.2.3.4.StockCapReal'!E216:E216)</f>
        <v>0</v>
      </c>
      <c r="F216" s="184">
        <f>+AVERAGE('2.2.3.4.StockCapReal'!F216:F216)</f>
        <v>0</v>
      </c>
      <c r="G216" s="184">
        <f>+AVERAGE('2.2.3.4.StockCapReal'!G216:G216)</f>
        <v>0</v>
      </c>
      <c r="H216" s="184">
        <f>+AVERAGE('2.2.3.4.StockCapReal'!H216:H216)</f>
        <v>0</v>
      </c>
      <c r="I216" s="184">
        <f>+AVERAGE('2.2.3.4.StockCapReal'!I216:I216)</f>
        <v>0</v>
      </c>
      <c r="J216" s="184">
        <f>+AVERAGE('2.2.3.4.StockCapReal'!J216:J216)</f>
        <v>0</v>
      </c>
      <c r="K216" s="184">
        <f>+AVERAGE('2.2.3.4.StockCapReal'!K216:K216)</f>
        <v>0</v>
      </c>
      <c r="L216" s="184">
        <f>+AVERAGE('2.2.3.4.StockCapReal'!L216:L216)</f>
        <v>0</v>
      </c>
      <c r="M216" s="184">
        <f>+AVERAGE('2.2.3.4.StockCapReal'!M216:M216)</f>
        <v>0</v>
      </c>
      <c r="N216" s="184">
        <f>+AVERAGE('2.2.3.4.StockCapReal'!N216:N216)</f>
        <v>1583991.7646300152</v>
      </c>
    </row>
    <row r="217" spans="2:14" x14ac:dyDescent="0.2">
      <c r="B217" s="226" t="s">
        <v>336</v>
      </c>
      <c r="C217" s="184">
        <f>+AVERAGE('2.2.3.4.StockCapReal'!C217:C217)</f>
        <v>0</v>
      </c>
      <c r="D217" s="184">
        <f>+AVERAGE('2.2.3.4.StockCapReal'!D217:D217)</f>
        <v>0</v>
      </c>
      <c r="E217" s="184">
        <f>+AVERAGE('2.2.3.4.StockCapReal'!E217:E217)</f>
        <v>0</v>
      </c>
      <c r="F217" s="184">
        <f>+AVERAGE('2.2.3.4.StockCapReal'!F217:F217)</f>
        <v>0</v>
      </c>
      <c r="G217" s="184">
        <f>+AVERAGE('2.2.3.4.StockCapReal'!G217:G217)</f>
        <v>0</v>
      </c>
      <c r="H217" s="184">
        <f>+AVERAGE('2.2.3.4.StockCapReal'!H217:H217)</f>
        <v>0</v>
      </c>
      <c r="I217" s="184">
        <f>+AVERAGE('2.2.3.4.StockCapReal'!I217:I217)</f>
        <v>0</v>
      </c>
      <c r="J217" s="184">
        <f>+AVERAGE('2.2.3.4.StockCapReal'!J217:J217)</f>
        <v>0</v>
      </c>
      <c r="K217" s="184">
        <f>+AVERAGE('2.2.3.4.StockCapReal'!K217:K217)</f>
        <v>0</v>
      </c>
      <c r="L217" s="184">
        <f>+AVERAGE('2.2.3.4.StockCapReal'!L217:L217)</f>
        <v>0</v>
      </c>
      <c r="M217" s="184">
        <f>+AVERAGE('2.2.3.4.StockCapReal'!M217:M217)</f>
        <v>0</v>
      </c>
      <c r="N217" s="184">
        <f>+AVERAGE('2.2.3.4.StockCapReal'!N217:N217)</f>
        <v>572935.50307415309</v>
      </c>
    </row>
    <row r="218" spans="2:14" x14ac:dyDescent="0.2">
      <c r="B218" s="226" t="s">
        <v>491</v>
      </c>
      <c r="C218" s="184">
        <f>+AVERAGE('2.2.3.4.StockCapReal'!C218:C218)</f>
        <v>0</v>
      </c>
      <c r="D218" s="184">
        <f>+AVERAGE('2.2.3.4.StockCapReal'!D218:D218)</f>
        <v>0</v>
      </c>
      <c r="E218" s="184">
        <f>+AVERAGE('2.2.3.4.StockCapReal'!E218:E218)</f>
        <v>0</v>
      </c>
      <c r="F218" s="184">
        <f>+AVERAGE('2.2.3.4.StockCapReal'!F218:F218)</f>
        <v>0</v>
      </c>
      <c r="G218" s="184">
        <f>+AVERAGE('2.2.3.4.StockCapReal'!G218:G218)</f>
        <v>0</v>
      </c>
      <c r="H218" s="184">
        <f>+AVERAGE('2.2.3.4.StockCapReal'!H218:H218)</f>
        <v>0</v>
      </c>
      <c r="I218" s="184">
        <f>+AVERAGE('2.2.3.4.StockCapReal'!I218:I218)</f>
        <v>0</v>
      </c>
      <c r="J218" s="184">
        <f>+AVERAGE('2.2.3.4.StockCapReal'!J218:J218)</f>
        <v>0</v>
      </c>
      <c r="K218" s="184">
        <f>+AVERAGE('2.2.3.4.StockCapReal'!K218:K218)</f>
        <v>0</v>
      </c>
      <c r="L218" s="184">
        <f>+AVERAGE('2.2.3.4.StockCapReal'!L218:L218)</f>
        <v>0</v>
      </c>
      <c r="M218" s="184">
        <f>+AVERAGE('2.2.3.4.StockCapReal'!M218:M218)</f>
        <v>0</v>
      </c>
      <c r="N218" s="184">
        <f>+AVERAGE('2.2.3.4.StockCapReal'!N218:N218)</f>
        <v>120169.05043965913</v>
      </c>
    </row>
    <row r="219" spans="2:14" x14ac:dyDescent="0.2">
      <c r="B219" s="225" t="s">
        <v>337</v>
      </c>
      <c r="C219" s="184"/>
      <c r="D219" s="184"/>
      <c r="E219" s="184"/>
      <c r="F219" s="184"/>
      <c r="G219" s="184"/>
      <c r="H219" s="184"/>
      <c r="I219" s="170"/>
      <c r="J219" s="170"/>
      <c r="K219" s="184"/>
      <c r="L219" s="184"/>
      <c r="M219" s="184"/>
      <c r="N219" s="184"/>
    </row>
    <row r="220" spans="2:14" x14ac:dyDescent="0.2">
      <c r="B220" s="226" t="s">
        <v>338</v>
      </c>
      <c r="C220" s="184">
        <f>+AVERAGE('2.2.3.4.StockCapReal'!C220:C220)</f>
        <v>3599</v>
      </c>
      <c r="D220" s="184">
        <f>+AVERAGE('2.2.3.4.StockCapReal'!C220:D220)</f>
        <v>141608.88783105722</v>
      </c>
      <c r="E220" s="184">
        <f>+AVERAGE('2.2.3.4.StockCapReal'!D220:E220)</f>
        <v>1660113.719101361</v>
      </c>
      <c r="F220" s="184">
        <f>+AVERAGE('2.2.3.4.StockCapReal'!E220:F220)</f>
        <v>2548933.9677948281</v>
      </c>
      <c r="G220" s="184">
        <f>+AVERAGE('2.2.3.4.StockCapReal'!F220:G220)</f>
        <v>1786087.230410412</v>
      </c>
      <c r="H220" s="241">
        <f>+AVERAGE('2.2.3.4.StockCapReal'!F220,'2.2.3.4.StockCapReal'!H220)</f>
        <v>1786087.230410412</v>
      </c>
      <c r="I220" s="241">
        <f>+AVERAGE('2.2.3.4.StockCapReal'!F220,'2.2.3.4.StockCapReal'!I220)</f>
        <v>1786087.230410412</v>
      </c>
      <c r="J220" s="241">
        <f>+AVERAGE('2.2.3.4.StockCapReal'!H220,'2.2.3.4.StockCapReal'!J220)</f>
        <v>1184105.9788271224</v>
      </c>
      <c r="K220" s="184">
        <f>+AVERAGE('2.2.3.4.StockCapReal'!H220,'2.2.3.4.StockCapReal'!K220)</f>
        <v>1184105.9788271224</v>
      </c>
      <c r="L220" s="184">
        <f>+AVERAGE('2.2.3.4.StockCapReal'!K220:L220)</f>
        <v>426648.38494123443</v>
      </c>
      <c r="M220" s="184">
        <f>+AVERAGE('2.2.3.4.StockCapReal'!L220:M220)</f>
        <v>52848.593263110852</v>
      </c>
      <c r="N220" s="184">
        <f>+AVERAGE('2.2.3.4.StockCapReal'!M220:N220)</f>
        <v>88073.66210528274</v>
      </c>
    </row>
    <row r="221" spans="2:14" x14ac:dyDescent="0.2">
      <c r="B221" s="31" t="s">
        <v>339</v>
      </c>
      <c r="C221" s="239"/>
      <c r="D221" s="239"/>
      <c r="E221" s="239"/>
      <c r="F221" s="239"/>
      <c r="G221" s="239"/>
      <c r="H221" s="184"/>
      <c r="I221" s="184"/>
      <c r="J221" s="184"/>
      <c r="K221" s="239"/>
      <c r="L221" s="239"/>
      <c r="M221" s="239"/>
      <c r="N221" s="239"/>
    </row>
    <row r="222" spans="2:14" x14ac:dyDescent="0.2">
      <c r="B222" s="230" t="s">
        <v>315</v>
      </c>
      <c r="C222" s="163">
        <f>+AVERAGE('2.2.3.4.StockCapReal'!C222:C222)</f>
        <v>30527949</v>
      </c>
      <c r="D222" s="163">
        <f>+AVERAGE('2.2.3.4.StockCapReal'!C222:D222)</f>
        <v>29583574.967785165</v>
      </c>
      <c r="E222" s="163">
        <f>+AVERAGE('2.2.3.4.StockCapReal'!D222:E222)</f>
        <v>28425872.124535657</v>
      </c>
      <c r="F222" s="163">
        <f>+AVERAGE('2.2.3.4.StockCapReal'!E222:F222)</f>
        <v>28144035.960179031</v>
      </c>
      <c r="G222" s="163">
        <f>+AVERAGE('2.2.3.4.StockCapReal'!F222:G222)</f>
        <v>28653945.45978193</v>
      </c>
      <c r="H222" s="240">
        <f>+AVERAGE('2.2.3.4.StockCapReal'!F222,'2.2.3.4.StockCapReal'!H222)</f>
        <v>28653945.45978193</v>
      </c>
      <c r="I222" s="240">
        <f>+AVERAGE('2.2.3.4.StockCapReal'!F222,'2.2.3.4.StockCapReal'!I222)</f>
        <v>28653945.45978193</v>
      </c>
      <c r="J222" s="240">
        <f>+AVERAGE('2.2.3.4.StockCapReal'!H222,'2.2.3.4.StockCapReal'!J222)</f>
        <v>29066326.295391344</v>
      </c>
      <c r="K222" s="163">
        <f>+AVERAGE('2.2.3.4.StockCapReal'!H222,'2.2.3.4.StockCapReal'!K222)</f>
        <v>29066326.295391344</v>
      </c>
      <c r="L222" s="163">
        <f>+AVERAGE('2.2.3.4.StockCapReal'!K222:L222)</f>
        <v>27590067.748131625</v>
      </c>
      <c r="M222" s="163">
        <f>+AVERAGE('2.2.3.4.StockCapReal'!L222:M222)</f>
        <v>25365283.592105549</v>
      </c>
      <c r="N222" s="240">
        <f>+AVERAGE('2.2.3.4.StockCapReal'!M222:N222)</f>
        <v>24030905.006720774</v>
      </c>
    </row>
    <row r="223" spans="2:14" x14ac:dyDescent="0.2">
      <c r="B223" s="176" t="s">
        <v>317</v>
      </c>
      <c r="C223" s="164">
        <f>+AVERAGE('2.2.3.4.StockCapReal'!C223:C223)</f>
        <v>27780819</v>
      </c>
      <c r="D223" s="164">
        <f>+AVERAGE('2.2.3.4.StockCapReal'!C223:D223)</f>
        <v>25999394.038774427</v>
      </c>
      <c r="E223" s="164">
        <f>+AVERAGE('2.2.3.4.StockCapReal'!D223:E223)</f>
        <v>22901744.30502297</v>
      </c>
      <c r="F223" s="164">
        <f>+AVERAGE('2.2.3.4.StockCapReal'!E223:F223)</f>
        <v>20286736.941561095</v>
      </c>
      <c r="G223" s="164">
        <f>+AVERAGE('2.2.3.4.StockCapReal'!F223:G223)</f>
        <v>17914476.433787838</v>
      </c>
      <c r="H223" s="241">
        <f>+AVERAGE('2.2.3.4.StockCapReal'!F223,'2.2.3.4.StockCapReal'!H223)</f>
        <v>17914476.433787838</v>
      </c>
      <c r="I223" s="241">
        <f>+AVERAGE('2.2.3.4.StockCapReal'!F223,'2.2.3.4.StockCapReal'!I223)</f>
        <v>17914476.433787838</v>
      </c>
      <c r="J223" s="241">
        <f>+AVERAGE('2.2.3.4.StockCapReal'!H223,'2.2.3.4.StockCapReal'!J223)</f>
        <v>15530721.085954707</v>
      </c>
      <c r="K223" s="164">
        <f>+AVERAGE('2.2.3.4.StockCapReal'!H223,'2.2.3.4.StockCapReal'!K223)</f>
        <v>15530721.085954707</v>
      </c>
      <c r="L223" s="164">
        <f>+AVERAGE('2.2.3.4.StockCapReal'!K223:L223)</f>
        <v>12737791.297317721</v>
      </c>
      <c r="M223" s="164">
        <f>+AVERAGE('2.2.3.4.StockCapReal'!L223:M223)</f>
        <v>9859667.2209778521</v>
      </c>
      <c r="N223" s="241">
        <f>+AVERAGE('2.2.3.4.StockCapReal'!M223:N223)</f>
        <v>7052909.5348800458</v>
      </c>
    </row>
    <row r="224" spans="2:14" x14ac:dyDescent="0.2"/>
    <row r="225" x14ac:dyDescent="0.2"/>
    <row r="226" hidden="1" x14ac:dyDescent="0.2"/>
    <row r="227" hidden="1" x14ac:dyDescent="0.2"/>
    <row r="228" hidden="1" x14ac:dyDescent="0.2"/>
    <row r="229" hidden="1" x14ac:dyDescent="0.2"/>
  </sheetData>
  <hyperlinks>
    <hyperlink ref="A2" location="Índice!A1" display="Índice" xr:uid="{00000000-0004-0000-0E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U363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45.42578125" customWidth="1"/>
    <col min="3" max="5" width="13.42578125" customWidth="1"/>
    <col min="6" max="20" width="11.85546875" customWidth="1"/>
    <col min="21" max="21" width="7" customWidth="1"/>
    <col min="22" max="16384" width="11.42578125" hidden="1"/>
  </cols>
  <sheetData>
    <row r="1" spans="1:11" x14ac:dyDescent="0.2"/>
    <row r="2" spans="1:11" x14ac:dyDescent="0.2">
      <c r="A2" s="5" t="s">
        <v>13</v>
      </c>
    </row>
    <row r="3" spans="1:11" x14ac:dyDescent="0.2">
      <c r="C3" s="132"/>
      <c r="D3" s="132"/>
      <c r="E3" s="132"/>
      <c r="F3" s="132"/>
      <c r="G3" s="132"/>
      <c r="H3" s="132"/>
      <c r="I3" s="132"/>
      <c r="J3" s="132"/>
      <c r="K3" s="132"/>
    </row>
    <row r="4" spans="1:11" x14ac:dyDescent="0.2">
      <c r="B4" s="7" t="s">
        <v>443</v>
      </c>
    </row>
    <row r="5" spans="1:11" x14ac:dyDescent="0.2">
      <c r="B5" s="7"/>
    </row>
    <row r="6" spans="1:11" x14ac:dyDescent="0.2">
      <c r="B6" s="7"/>
    </row>
    <row r="7" spans="1:11" x14ac:dyDescent="0.2">
      <c r="B7" s="38" t="s">
        <v>241</v>
      </c>
      <c r="C7" s="132"/>
      <c r="D7" s="132"/>
      <c r="E7" s="132"/>
      <c r="F7" s="132"/>
      <c r="G7" s="132"/>
      <c r="H7" s="132"/>
      <c r="I7" s="132"/>
      <c r="J7" s="132"/>
      <c r="K7" s="132"/>
    </row>
    <row r="8" spans="1:11" x14ac:dyDescent="0.2">
      <c r="B8" s="1"/>
    </row>
    <row r="9" spans="1:11" x14ac:dyDescent="0.2">
      <c r="B9" s="10"/>
      <c r="C9" s="55">
        <v>2011</v>
      </c>
      <c r="D9" s="55">
        <v>2012</v>
      </c>
      <c r="E9" s="55">
        <v>2013</v>
      </c>
      <c r="F9" s="55">
        <v>2014</v>
      </c>
      <c r="G9" s="55">
        <v>2015</v>
      </c>
      <c r="H9" s="55">
        <v>2016</v>
      </c>
      <c r="I9" s="55">
        <v>2017</v>
      </c>
      <c r="J9" s="55">
        <v>2018</v>
      </c>
      <c r="K9" s="55">
        <v>2019</v>
      </c>
    </row>
    <row r="10" spans="1:11" x14ac:dyDescent="0.2">
      <c r="B10" s="1" t="s">
        <v>242</v>
      </c>
      <c r="C10" s="149">
        <f t="shared" ref="C10:K10" si="0">+C127</f>
        <v>5.410199544794958E-2</v>
      </c>
      <c r="D10" s="149">
        <f t="shared" si="0"/>
        <v>5.3815098087152402E-2</v>
      </c>
      <c r="E10" s="149">
        <f t="shared" si="0"/>
        <v>5.2130670342610257E-2</v>
      </c>
      <c r="F10" s="149">
        <f t="shared" si="0"/>
        <v>5.2766660390626781E-2</v>
      </c>
      <c r="G10" s="149">
        <f t="shared" si="0"/>
        <v>5.2312982394253658E-2</v>
      </c>
      <c r="H10" s="149">
        <f t="shared" si="0"/>
        <v>5.1802786015652462E-2</v>
      </c>
      <c r="I10" s="149">
        <f t="shared" si="0"/>
        <v>5.1538501312231769E-2</v>
      </c>
      <c r="J10" s="149">
        <f t="shared" si="0"/>
        <v>5.0970309826854118E-2</v>
      </c>
      <c r="K10" s="149">
        <f t="shared" si="0"/>
        <v>5.1463635887600098E-2</v>
      </c>
    </row>
    <row r="11" spans="1:11" x14ac:dyDescent="0.2">
      <c r="B11" s="1" t="s">
        <v>243</v>
      </c>
      <c r="C11" s="149">
        <f t="shared" ref="C11:K11" si="1">+C226</f>
        <v>0.11206380289506564</v>
      </c>
      <c r="D11" s="149">
        <f t="shared" si="1"/>
        <v>0.11261488583062138</v>
      </c>
      <c r="E11" s="149">
        <f t="shared" si="1"/>
        <v>0.11504321109516362</v>
      </c>
      <c r="F11" s="149">
        <f t="shared" si="1"/>
        <v>0.1152754065595252</v>
      </c>
      <c r="G11" s="149">
        <f t="shared" si="1"/>
        <v>0.11412215098966327</v>
      </c>
      <c r="H11" s="149">
        <f t="shared" si="1"/>
        <v>0.11416269770604888</v>
      </c>
      <c r="I11" s="149">
        <f t="shared" si="1"/>
        <v>0.11529483233537048</v>
      </c>
      <c r="J11" s="149">
        <f t="shared" si="1"/>
        <v>0.11356336502519183</v>
      </c>
      <c r="K11" s="149">
        <f t="shared" si="1"/>
        <v>0.11572285531911951</v>
      </c>
    </row>
    <row r="12" spans="1:11" x14ac:dyDescent="0.2">
      <c r="B12" s="1" t="s">
        <v>244</v>
      </c>
      <c r="C12" s="149">
        <f t="shared" ref="C12:K12" si="2">+C11-C10</f>
        <v>5.7961807447116057E-2</v>
      </c>
      <c r="D12" s="149">
        <f t="shared" si="2"/>
        <v>5.8799787743468973E-2</v>
      </c>
      <c r="E12" s="149">
        <f t="shared" si="2"/>
        <v>6.291254075255337E-2</v>
      </c>
      <c r="F12" s="149">
        <f t="shared" si="2"/>
        <v>6.2508746168898427E-2</v>
      </c>
      <c r="G12" s="149">
        <f t="shared" si="2"/>
        <v>6.1809168595409615E-2</v>
      </c>
      <c r="H12" s="149">
        <f t="shared" si="2"/>
        <v>6.2359911690396418E-2</v>
      </c>
      <c r="I12" s="149">
        <f t="shared" si="2"/>
        <v>6.3756331023138713E-2</v>
      </c>
      <c r="J12" s="149">
        <f t="shared" si="2"/>
        <v>6.2593055198337716E-2</v>
      </c>
      <c r="K12" s="149">
        <f t="shared" si="2"/>
        <v>6.425921943151941E-2</v>
      </c>
    </row>
    <row r="13" spans="1:11" x14ac:dyDescent="0.2">
      <c r="B13" s="1" t="s">
        <v>245</v>
      </c>
      <c r="C13" s="219">
        <f t="shared" ref="C13:K13" si="3">+C14*(1+(1-C15)*C16/C17)</f>
        <v>0.53182770209403962</v>
      </c>
      <c r="D13" s="219">
        <f t="shared" si="3"/>
        <v>0.51967406516516068</v>
      </c>
      <c r="E13" s="219">
        <f t="shared" si="3"/>
        <v>0.76595000309853112</v>
      </c>
      <c r="F13" s="219">
        <f t="shared" si="3"/>
        <v>0.7638444822860373</v>
      </c>
      <c r="G13" s="219">
        <f t="shared" si="3"/>
        <v>0.80685408354116839</v>
      </c>
      <c r="H13" s="219">
        <f t="shared" si="3"/>
        <v>0.72835901325850561</v>
      </c>
      <c r="I13" s="219">
        <f t="shared" si="3"/>
        <v>0.70693585429648031</v>
      </c>
      <c r="J13" s="219">
        <f t="shared" si="3"/>
        <v>0.67416749549792421</v>
      </c>
      <c r="K13" s="219">
        <f t="shared" si="3"/>
        <v>0.61241013035655434</v>
      </c>
    </row>
    <row r="14" spans="1:11" x14ac:dyDescent="0.2">
      <c r="B14" s="59" t="s">
        <v>246</v>
      </c>
      <c r="C14" s="257">
        <f>+C317</f>
        <v>0.53182770209403962</v>
      </c>
      <c r="D14" s="257">
        <f t="shared" ref="D14:K14" si="4">+D317</f>
        <v>0.51967406516516068</v>
      </c>
      <c r="E14" s="257">
        <f t="shared" si="4"/>
        <v>0.46510949154820652</v>
      </c>
      <c r="F14" s="257">
        <f t="shared" si="4"/>
        <v>0.41193464760629867</v>
      </c>
      <c r="G14" s="257">
        <f t="shared" si="4"/>
        <v>0.40842603557522023</v>
      </c>
      <c r="H14" s="257">
        <f t="shared" si="4"/>
        <v>0.4093549014363137</v>
      </c>
      <c r="I14" s="257">
        <f t="shared" si="4"/>
        <v>0.42817081067191898</v>
      </c>
      <c r="J14" s="257">
        <f t="shared" si="4"/>
        <v>0.43750909223008161</v>
      </c>
      <c r="K14" s="257">
        <f t="shared" si="4"/>
        <v>0.42400479945515157</v>
      </c>
    </row>
    <row r="15" spans="1:11" x14ac:dyDescent="0.2">
      <c r="B15" s="192" t="s">
        <v>282</v>
      </c>
      <c r="C15" s="150">
        <v>0.3</v>
      </c>
      <c r="D15" s="150">
        <v>0.3</v>
      </c>
      <c r="E15" s="150">
        <v>0.3</v>
      </c>
      <c r="F15" s="150">
        <v>0.3</v>
      </c>
      <c r="G15" s="150">
        <v>0.3</v>
      </c>
      <c r="H15" s="150">
        <v>0.3</v>
      </c>
      <c r="I15" s="150">
        <v>0.3</v>
      </c>
      <c r="J15" s="150">
        <v>0.3</v>
      </c>
      <c r="K15" s="150">
        <v>0.3</v>
      </c>
    </row>
    <row r="16" spans="1:11" x14ac:dyDescent="0.2">
      <c r="B16" s="59" t="s">
        <v>247</v>
      </c>
      <c r="C16" s="151">
        <f>+C327</f>
        <v>0</v>
      </c>
      <c r="D16" s="151">
        <f t="shared" ref="D16:K16" si="5">+D327</f>
        <v>0</v>
      </c>
      <c r="E16" s="151">
        <f t="shared" si="5"/>
        <v>110443</v>
      </c>
      <c r="F16" s="151">
        <f t="shared" si="5"/>
        <v>201133</v>
      </c>
      <c r="G16" s="151">
        <f t="shared" si="5"/>
        <v>257943</v>
      </c>
      <c r="H16" s="151">
        <f t="shared" si="5"/>
        <v>224286</v>
      </c>
      <c r="I16" s="151">
        <f t="shared" si="5"/>
        <v>198672</v>
      </c>
      <c r="J16" s="151">
        <f t="shared" si="5"/>
        <v>184956</v>
      </c>
      <c r="K16" s="151">
        <f t="shared" si="5"/>
        <v>157987</v>
      </c>
    </row>
    <row r="17" spans="2:11" x14ac:dyDescent="0.2">
      <c r="B17" s="59" t="s">
        <v>248</v>
      </c>
      <c r="C17" s="151">
        <f>+C325</f>
        <v>25420</v>
      </c>
      <c r="D17" s="151">
        <f t="shared" ref="D17:K17" si="6">+D325</f>
        <v>81433</v>
      </c>
      <c r="E17" s="151">
        <f t="shared" si="6"/>
        <v>119524</v>
      </c>
      <c r="F17" s="151">
        <f t="shared" si="6"/>
        <v>164808</v>
      </c>
      <c r="G17" s="151">
        <f t="shared" si="6"/>
        <v>185091</v>
      </c>
      <c r="H17" s="151">
        <f t="shared" si="6"/>
        <v>201467</v>
      </c>
      <c r="I17" s="151">
        <f t="shared" si="6"/>
        <v>213606</v>
      </c>
      <c r="J17" s="151">
        <f t="shared" si="6"/>
        <v>239349</v>
      </c>
      <c r="K17" s="151">
        <f t="shared" si="6"/>
        <v>248884</v>
      </c>
    </row>
    <row r="18" spans="2:11" x14ac:dyDescent="0.2">
      <c r="B18" s="1" t="s">
        <v>249</v>
      </c>
      <c r="C18" s="149">
        <f>+C244</f>
        <v>1.9093991666666667E-2</v>
      </c>
      <c r="D18" s="149">
        <f t="shared" ref="D18:K18" si="7">+D244</f>
        <v>1.5710342666666665E-2</v>
      </c>
      <c r="E18" s="149">
        <f t="shared" si="7"/>
        <v>1.588274508333333E-2</v>
      </c>
      <c r="F18" s="149">
        <f t="shared" si="7"/>
        <v>1.6205920666666665E-2</v>
      </c>
      <c r="G18" s="149">
        <f t="shared" si="7"/>
        <v>2.0065014333333329E-2</v>
      </c>
      <c r="H18" s="149">
        <f t="shared" si="7"/>
        <v>1.9990078916666664E-2</v>
      </c>
      <c r="I18" s="149">
        <f t="shared" si="7"/>
        <v>1.4504069650685783E-2</v>
      </c>
      <c r="J18" s="149">
        <f t="shared" si="7"/>
        <v>1.4721712152581709E-2</v>
      </c>
      <c r="K18" s="149">
        <f t="shared" si="7"/>
        <v>1.2866676783361564E-2</v>
      </c>
    </row>
    <row r="19" spans="2:11" x14ac:dyDescent="0.2">
      <c r="B19" s="1"/>
      <c r="C19" s="146"/>
      <c r="D19" s="146"/>
      <c r="E19" s="146"/>
      <c r="F19" s="146"/>
      <c r="G19" s="146"/>
      <c r="H19" s="146"/>
      <c r="I19" s="146"/>
      <c r="J19" s="146"/>
      <c r="K19" s="146"/>
    </row>
    <row r="20" spans="2:11" x14ac:dyDescent="0.2">
      <c r="B20" s="44" t="s">
        <v>250</v>
      </c>
      <c r="C20" s="152">
        <f t="shared" ref="C20:K20" si="8">+C10+C13*C12+C18</f>
        <v>0.10402168197843317</v>
      </c>
      <c r="D20" s="152">
        <f t="shared" si="8"/>
        <v>0.10008216548131618</v>
      </c>
      <c r="E20" s="152">
        <f t="shared" si="8"/>
        <v>0.11620127621029831</v>
      </c>
      <c r="F20" s="152">
        <f t="shared" si="8"/>
        <v>0.11671954191302499</v>
      </c>
      <c r="G20" s="152">
        <f t="shared" si="8"/>
        <v>0.12224897680907777</v>
      </c>
      <c r="H20" s="152">
        <f t="shared" si="8"/>
        <v>0.11721326867802381</v>
      </c>
      <c r="I20" s="152">
        <f t="shared" si="8"/>
        <v>0.1111142073015693</v>
      </c>
      <c r="J20" s="152">
        <f t="shared" si="8"/>
        <v>0.10789022523806249</v>
      </c>
      <c r="K20" s="152">
        <f t="shared" si="8"/>
        <v>0.10368330961962889</v>
      </c>
    </row>
    <row r="21" spans="2:11" x14ac:dyDescent="0.2">
      <c r="B21" s="1"/>
      <c r="C21" s="146"/>
      <c r="D21" s="146"/>
      <c r="E21" s="146"/>
      <c r="F21" s="146"/>
      <c r="G21" s="146"/>
      <c r="H21" s="146"/>
      <c r="I21" s="146"/>
      <c r="J21" s="146"/>
      <c r="K21" s="146"/>
    </row>
    <row r="22" spans="2:11" x14ac:dyDescent="0.2">
      <c r="B22" s="1" t="s">
        <v>251</v>
      </c>
      <c r="C22" s="149">
        <f t="array" ref="C22:K22">+TRANSPOSE(Q352:Q360)</f>
        <v>0</v>
      </c>
      <c r="D22" s="149">
        <v>0</v>
      </c>
      <c r="E22" s="149">
        <v>7.4982119815668203E-3</v>
      </c>
      <c r="F22" s="149">
        <v>4.9801233778078213E-2</v>
      </c>
      <c r="G22" s="149">
        <v>5.228478461396939E-2</v>
      </c>
      <c r="H22" s="149">
        <v>6.2676850375266213E-2</v>
      </c>
      <c r="I22" s="149">
        <v>6.5836120579573762E-2</v>
      </c>
      <c r="J22" s="149">
        <v>7.0003662026715055E-2</v>
      </c>
      <c r="K22" s="149">
        <v>7.1346347743887886E-2</v>
      </c>
    </row>
    <row r="23" spans="2:11" x14ac:dyDescent="0.2">
      <c r="B23" s="1" t="s">
        <v>252</v>
      </c>
      <c r="C23" s="153">
        <f t="shared" ref="C23:K23" si="9">+C22*(1-C15)</f>
        <v>0</v>
      </c>
      <c r="D23" s="153">
        <f t="shared" si="9"/>
        <v>0</v>
      </c>
      <c r="E23" s="153">
        <f t="shared" si="9"/>
        <v>5.248748387096774E-3</v>
      </c>
      <c r="F23" s="153">
        <f t="shared" si="9"/>
        <v>3.4860863644654745E-2</v>
      </c>
      <c r="G23" s="153">
        <f t="shared" si="9"/>
        <v>3.6599349229778567E-2</v>
      </c>
      <c r="H23" s="153">
        <f t="shared" si="9"/>
        <v>4.3873795262686345E-2</v>
      </c>
      <c r="I23" s="153">
        <f t="shared" si="9"/>
        <v>4.6085284405701629E-2</v>
      </c>
      <c r="J23" s="153">
        <f t="shared" si="9"/>
        <v>4.9002563418700539E-2</v>
      </c>
      <c r="K23" s="153">
        <f t="shared" si="9"/>
        <v>4.9942443420721516E-2</v>
      </c>
    </row>
    <row r="24" spans="2:11" x14ac:dyDescent="0.2">
      <c r="B24" s="1"/>
      <c r="C24" s="146"/>
      <c r="D24" s="146"/>
      <c r="E24" s="146"/>
      <c r="F24" s="146"/>
      <c r="G24" s="146"/>
      <c r="H24" s="146"/>
      <c r="I24" s="146"/>
      <c r="J24" s="146"/>
      <c r="K24" s="146"/>
    </row>
    <row r="25" spans="2:11" x14ac:dyDescent="0.2">
      <c r="B25" s="1" t="s">
        <v>253</v>
      </c>
      <c r="C25" s="220">
        <f t="shared" ref="C25:K25" si="10">+C16/SUM(C16:C17)</f>
        <v>0</v>
      </c>
      <c r="D25" s="220">
        <f t="shared" si="10"/>
        <v>0</v>
      </c>
      <c r="E25" s="220">
        <f t="shared" si="10"/>
        <v>0.48025586279770577</v>
      </c>
      <c r="F25" s="220">
        <f t="shared" si="10"/>
        <v>0.54963231777800248</v>
      </c>
      <c r="G25" s="220">
        <f t="shared" si="10"/>
        <v>0.58221942333996934</v>
      </c>
      <c r="H25" s="220">
        <f t="shared" si="10"/>
        <v>0.52679840189029792</v>
      </c>
      <c r="I25" s="220">
        <f t="shared" si="10"/>
        <v>0.48188843450293251</v>
      </c>
      <c r="J25" s="220">
        <f t="shared" si="10"/>
        <v>0.4359034185314809</v>
      </c>
      <c r="K25" s="220">
        <f t="shared" si="10"/>
        <v>0.38829751936117346</v>
      </c>
    </row>
    <row r="26" spans="2:11" x14ac:dyDescent="0.2">
      <c r="B26" s="1" t="s">
        <v>254</v>
      </c>
      <c r="C26" s="220">
        <f t="shared" ref="C26:K26" si="11">1-C25</f>
        <v>1</v>
      </c>
      <c r="D26" s="220">
        <f t="shared" si="11"/>
        <v>1</v>
      </c>
      <c r="E26" s="220">
        <f t="shared" si="11"/>
        <v>0.51974413720229418</v>
      </c>
      <c r="F26" s="220">
        <f t="shared" si="11"/>
        <v>0.45036768222199752</v>
      </c>
      <c r="G26" s="220">
        <f t="shared" si="11"/>
        <v>0.41778057666003066</v>
      </c>
      <c r="H26" s="220">
        <f t="shared" si="11"/>
        <v>0.47320159810970208</v>
      </c>
      <c r="I26" s="220">
        <f t="shared" si="11"/>
        <v>0.51811156549706749</v>
      </c>
      <c r="J26" s="220">
        <f t="shared" si="11"/>
        <v>0.56409658146851904</v>
      </c>
      <c r="K26" s="220">
        <f t="shared" si="11"/>
        <v>0.61170248063882648</v>
      </c>
    </row>
    <row r="27" spans="2:11" x14ac:dyDescent="0.2">
      <c r="B27" s="1"/>
    </row>
    <row r="28" spans="2:11" x14ac:dyDescent="0.2">
      <c r="B28" s="55" t="s">
        <v>255</v>
      </c>
      <c r="C28" s="148">
        <f t="shared" ref="C28:K28" si="12">+C25*C23+C26*C20</f>
        <v>0.10402168197843317</v>
      </c>
      <c r="D28" s="148">
        <f t="shared" si="12"/>
        <v>0.10008216548131618</v>
      </c>
      <c r="E28" s="148">
        <f t="shared" si="12"/>
        <v>6.2915674230980198E-2</v>
      </c>
      <c r="F28" s="148">
        <f t="shared" si="12"/>
        <v>7.1727366846136856E-2</v>
      </c>
      <c r="G28" s="148">
        <f t="shared" si="12"/>
        <v>7.2382100030575047E-2</v>
      </c>
      <c r="H28" s="148">
        <f t="shared" si="12"/>
        <v>7.8578151287348047E-2</v>
      </c>
      <c r="I28" s="148">
        <f t="shared" si="12"/>
        <v>7.9777521449867717E-2</v>
      </c>
      <c r="J28" s="148">
        <f t="shared" si="12"/>
        <v>8.2220892141676855E-2</v>
      </c>
      <c r="K28" s="148">
        <f t="shared" si="12"/>
        <v>8.2815864586272409E-2</v>
      </c>
    </row>
    <row r="29" spans="2:11" x14ac:dyDescent="0.2">
      <c r="B29" s="1"/>
    </row>
    <row r="30" spans="2:11" x14ac:dyDescent="0.2">
      <c r="B30" s="1"/>
      <c r="C30" s="132"/>
      <c r="D30" s="132"/>
      <c r="E30" s="132"/>
      <c r="F30" s="132"/>
      <c r="G30" s="132"/>
      <c r="H30" s="132"/>
      <c r="I30" s="132"/>
      <c r="J30" s="132"/>
      <c r="K30" s="132"/>
    </row>
    <row r="31" spans="2:11" x14ac:dyDescent="0.2">
      <c r="B31" s="38" t="s">
        <v>256</v>
      </c>
    </row>
    <row r="32" spans="2:11" x14ac:dyDescent="0.2"/>
    <row r="33" spans="2:11" x14ac:dyDescent="0.2">
      <c r="B33" s="291" t="s">
        <v>257</v>
      </c>
      <c r="C33" s="291"/>
      <c r="D33" s="291"/>
      <c r="E33" s="291"/>
      <c r="F33" s="291"/>
      <c r="G33" s="291"/>
      <c r="H33" s="291"/>
      <c r="I33" s="291"/>
      <c r="J33" s="291"/>
      <c r="K33" s="291"/>
    </row>
    <row r="34" spans="2:11" x14ac:dyDescent="0.2">
      <c r="B34" s="145" t="s">
        <v>258</v>
      </c>
      <c r="C34" s="145">
        <v>2011</v>
      </c>
      <c r="D34" s="145">
        <v>2012</v>
      </c>
      <c r="E34" s="145">
        <v>2013</v>
      </c>
      <c r="F34" s="145">
        <v>2014</v>
      </c>
      <c r="G34" s="145">
        <v>2015</v>
      </c>
      <c r="H34" s="145">
        <v>2016</v>
      </c>
      <c r="I34" s="145">
        <v>2017</v>
      </c>
      <c r="J34" s="145">
        <v>2018</v>
      </c>
      <c r="K34" s="145">
        <v>2019</v>
      </c>
    </row>
    <row r="35" spans="2:11" x14ac:dyDescent="0.2">
      <c r="B35" s="146">
        <v>1928</v>
      </c>
      <c r="C35" s="68">
        <v>8.354708589799302E-3</v>
      </c>
      <c r="D35" s="68">
        <v>8.354708589799302E-3</v>
      </c>
      <c r="E35" s="68">
        <v>8.354708589799302E-3</v>
      </c>
      <c r="F35" s="68">
        <v>8.354708589799302E-3</v>
      </c>
      <c r="G35" s="68">
        <v>8.354708589799302E-3</v>
      </c>
      <c r="H35" s="68">
        <v>8.354708589799302E-3</v>
      </c>
      <c r="I35" s="68">
        <v>8.354708589799302E-3</v>
      </c>
      <c r="J35" s="68">
        <v>8.354708589799302E-3</v>
      </c>
      <c r="K35" s="68">
        <v>8.354708589799302E-3</v>
      </c>
    </row>
    <row r="36" spans="2:11" x14ac:dyDescent="0.2">
      <c r="B36" s="146">
        <v>1929</v>
      </c>
      <c r="C36" s="68">
        <v>4.2038041563204259E-2</v>
      </c>
      <c r="D36" s="68">
        <v>4.2038041563204259E-2</v>
      </c>
      <c r="E36" s="68">
        <v>4.2038041563204259E-2</v>
      </c>
      <c r="F36" s="68">
        <v>4.2038041563204259E-2</v>
      </c>
      <c r="G36" s="68">
        <v>4.2038041563204259E-2</v>
      </c>
      <c r="H36" s="68">
        <v>4.2038041563204259E-2</v>
      </c>
      <c r="I36" s="68">
        <v>4.2038041563204259E-2</v>
      </c>
      <c r="J36" s="68">
        <v>4.2038041563204259E-2</v>
      </c>
      <c r="K36" s="68">
        <v>4.2038041563204259E-2</v>
      </c>
    </row>
    <row r="37" spans="2:11" x14ac:dyDescent="0.2">
      <c r="B37" s="146">
        <v>1930</v>
      </c>
      <c r="C37" s="68">
        <v>4.5409314348970366E-2</v>
      </c>
      <c r="D37" s="68">
        <v>4.5409314348970366E-2</v>
      </c>
      <c r="E37" s="68">
        <v>4.5409314348970366E-2</v>
      </c>
      <c r="F37" s="68">
        <v>4.5409314348970366E-2</v>
      </c>
      <c r="G37" s="68">
        <v>4.5409314348970366E-2</v>
      </c>
      <c r="H37" s="68">
        <v>4.5409314348970366E-2</v>
      </c>
      <c r="I37" s="68">
        <v>4.5409314348970366E-2</v>
      </c>
      <c r="J37" s="68">
        <v>4.5409314348970366E-2</v>
      </c>
      <c r="K37" s="68">
        <v>4.5409314348970366E-2</v>
      </c>
    </row>
    <row r="38" spans="2:11" x14ac:dyDescent="0.2">
      <c r="B38" s="146">
        <v>1931</v>
      </c>
      <c r="C38" s="68">
        <v>-2.5588559619422531E-2</v>
      </c>
      <c r="D38" s="68">
        <v>-2.5588559619422531E-2</v>
      </c>
      <c r="E38" s="68">
        <v>-2.5588559619422531E-2</v>
      </c>
      <c r="F38" s="68">
        <v>-2.5588559619422531E-2</v>
      </c>
      <c r="G38" s="68">
        <v>-2.5588559619422531E-2</v>
      </c>
      <c r="H38" s="68">
        <v>-2.5588559619422531E-2</v>
      </c>
      <c r="I38" s="68">
        <v>-2.5588559619422531E-2</v>
      </c>
      <c r="J38" s="68">
        <v>-2.5588559619422531E-2</v>
      </c>
      <c r="K38" s="68">
        <v>-2.5588559619422531E-2</v>
      </c>
    </row>
    <row r="39" spans="2:11" x14ac:dyDescent="0.2">
      <c r="B39" s="146">
        <v>1932</v>
      </c>
      <c r="C39" s="68">
        <v>8.7903069904773257E-2</v>
      </c>
      <c r="D39" s="68">
        <v>8.7903069904773257E-2</v>
      </c>
      <c r="E39" s="68">
        <v>8.7903069904773257E-2</v>
      </c>
      <c r="F39" s="68">
        <v>8.7903069904773257E-2</v>
      </c>
      <c r="G39" s="68">
        <v>8.7903069904773257E-2</v>
      </c>
      <c r="H39" s="68">
        <v>8.7903069904773257E-2</v>
      </c>
      <c r="I39" s="68">
        <v>8.7903069904773257E-2</v>
      </c>
      <c r="J39" s="68">
        <v>8.7903069904773257E-2</v>
      </c>
      <c r="K39" s="68">
        <v>8.7903069904773257E-2</v>
      </c>
    </row>
    <row r="40" spans="2:11" x14ac:dyDescent="0.2">
      <c r="B40" s="146">
        <v>1933</v>
      </c>
      <c r="C40" s="68">
        <v>1.8552720891857361E-2</v>
      </c>
      <c r="D40" s="68">
        <v>1.8552720891857361E-2</v>
      </c>
      <c r="E40" s="68">
        <v>1.8552720891857361E-2</v>
      </c>
      <c r="F40" s="68">
        <v>1.8552720891857361E-2</v>
      </c>
      <c r="G40" s="68">
        <v>1.8552720891857361E-2</v>
      </c>
      <c r="H40" s="68">
        <v>1.8552720891857361E-2</v>
      </c>
      <c r="I40" s="68">
        <v>1.8552720891857361E-2</v>
      </c>
      <c r="J40" s="68">
        <v>1.8552720891857361E-2</v>
      </c>
      <c r="K40" s="68">
        <v>1.8552720891857361E-2</v>
      </c>
    </row>
    <row r="41" spans="2:11" x14ac:dyDescent="0.2">
      <c r="B41" s="146">
        <v>1934</v>
      </c>
      <c r="C41" s="68">
        <v>7.9634426179656104E-2</v>
      </c>
      <c r="D41" s="68">
        <v>7.9634426179656104E-2</v>
      </c>
      <c r="E41" s="68">
        <v>7.9634426179656104E-2</v>
      </c>
      <c r="F41" s="68">
        <v>7.9634426179656104E-2</v>
      </c>
      <c r="G41" s="68">
        <v>7.9634426179656104E-2</v>
      </c>
      <c r="H41" s="68">
        <v>7.9634426179656104E-2</v>
      </c>
      <c r="I41" s="68">
        <v>7.9634426179656104E-2</v>
      </c>
      <c r="J41" s="68">
        <v>7.9634426179656104E-2</v>
      </c>
      <c r="K41" s="68">
        <v>7.9634426179656104E-2</v>
      </c>
    </row>
    <row r="42" spans="2:11" x14ac:dyDescent="0.2">
      <c r="B42" s="146">
        <v>1935</v>
      </c>
      <c r="C42" s="68">
        <v>4.4720477296566127E-2</v>
      </c>
      <c r="D42" s="68">
        <v>4.4720477296566127E-2</v>
      </c>
      <c r="E42" s="68">
        <v>4.4720477296566127E-2</v>
      </c>
      <c r="F42" s="68">
        <v>4.4720477296566127E-2</v>
      </c>
      <c r="G42" s="68">
        <v>4.4720477296566127E-2</v>
      </c>
      <c r="H42" s="68">
        <v>4.4720477296566127E-2</v>
      </c>
      <c r="I42" s="68">
        <v>4.4720477296566127E-2</v>
      </c>
      <c r="J42" s="68">
        <v>4.4720477296566127E-2</v>
      </c>
      <c r="K42" s="68">
        <v>4.4720477296566127E-2</v>
      </c>
    </row>
    <row r="43" spans="2:11" x14ac:dyDescent="0.2">
      <c r="B43" s="146">
        <v>1936</v>
      </c>
      <c r="C43" s="68">
        <v>5.0178754045450601E-2</v>
      </c>
      <c r="D43" s="68">
        <v>5.0178754045450601E-2</v>
      </c>
      <c r="E43" s="68">
        <v>5.0178754045450601E-2</v>
      </c>
      <c r="F43" s="68">
        <v>5.0178754045450601E-2</v>
      </c>
      <c r="G43" s="68">
        <v>5.0178754045450601E-2</v>
      </c>
      <c r="H43" s="68">
        <v>5.0178754045450601E-2</v>
      </c>
      <c r="I43" s="68">
        <v>5.0178754045450601E-2</v>
      </c>
      <c r="J43" s="68">
        <v>5.0178754045450601E-2</v>
      </c>
      <c r="K43" s="68">
        <v>5.0178754045450601E-2</v>
      </c>
    </row>
    <row r="44" spans="2:11" x14ac:dyDescent="0.2">
      <c r="B44" s="146">
        <v>1937</v>
      </c>
      <c r="C44" s="68">
        <v>1.379146059646038E-2</v>
      </c>
      <c r="D44" s="68">
        <v>1.379146059646038E-2</v>
      </c>
      <c r="E44" s="68">
        <v>1.379146059646038E-2</v>
      </c>
      <c r="F44" s="68">
        <v>1.379146059646038E-2</v>
      </c>
      <c r="G44" s="68">
        <v>1.379146059646038E-2</v>
      </c>
      <c r="H44" s="68">
        <v>1.379146059646038E-2</v>
      </c>
      <c r="I44" s="68">
        <v>1.379146059646038E-2</v>
      </c>
      <c r="J44" s="68">
        <v>1.379146059646038E-2</v>
      </c>
      <c r="K44" s="68">
        <v>1.379146059646038E-2</v>
      </c>
    </row>
    <row r="45" spans="2:11" x14ac:dyDescent="0.2">
      <c r="B45" s="146">
        <v>1938</v>
      </c>
      <c r="C45" s="68">
        <v>4.2132485322046068E-2</v>
      </c>
      <c r="D45" s="68">
        <v>4.2132485322046068E-2</v>
      </c>
      <c r="E45" s="68">
        <v>4.2132485322046068E-2</v>
      </c>
      <c r="F45" s="68">
        <v>4.2132485322046068E-2</v>
      </c>
      <c r="G45" s="68">
        <v>4.2132485322046068E-2</v>
      </c>
      <c r="H45" s="68">
        <v>4.2132485322046068E-2</v>
      </c>
      <c r="I45" s="68">
        <v>4.2132485322046068E-2</v>
      </c>
      <c r="J45" s="68">
        <v>4.2132485322046068E-2</v>
      </c>
      <c r="K45" s="68">
        <v>4.2132485322046068E-2</v>
      </c>
    </row>
    <row r="46" spans="2:11" x14ac:dyDescent="0.2">
      <c r="B46" s="146">
        <v>1939</v>
      </c>
      <c r="C46" s="68">
        <v>4.4122613942060671E-2</v>
      </c>
      <c r="D46" s="68">
        <v>4.4122613942060671E-2</v>
      </c>
      <c r="E46" s="68">
        <v>4.4122613942060671E-2</v>
      </c>
      <c r="F46" s="68">
        <v>4.4122613942060671E-2</v>
      </c>
      <c r="G46" s="68">
        <v>4.4122613942060671E-2</v>
      </c>
      <c r="H46" s="68">
        <v>4.4122613942060671E-2</v>
      </c>
      <c r="I46" s="68">
        <v>4.4122613942060671E-2</v>
      </c>
      <c r="J46" s="68">
        <v>4.4122613942060671E-2</v>
      </c>
      <c r="K46" s="68">
        <v>4.4122613942060671E-2</v>
      </c>
    </row>
    <row r="47" spans="2:11" x14ac:dyDescent="0.2">
      <c r="B47" s="146">
        <v>1940</v>
      </c>
      <c r="C47" s="68">
        <v>5.4024815962845509E-2</v>
      </c>
      <c r="D47" s="68">
        <v>5.4024815962845509E-2</v>
      </c>
      <c r="E47" s="68">
        <v>5.4024815962845509E-2</v>
      </c>
      <c r="F47" s="68">
        <v>5.4024815962845509E-2</v>
      </c>
      <c r="G47" s="68">
        <v>5.4024815962845509E-2</v>
      </c>
      <c r="H47" s="68">
        <v>5.4024815962845509E-2</v>
      </c>
      <c r="I47" s="68">
        <v>5.4024815962845509E-2</v>
      </c>
      <c r="J47" s="68">
        <v>5.4024815962845509E-2</v>
      </c>
      <c r="K47" s="68">
        <v>5.4024815962845509E-2</v>
      </c>
    </row>
    <row r="48" spans="2:11" x14ac:dyDescent="0.2">
      <c r="B48" s="146">
        <v>1941</v>
      </c>
      <c r="C48" s="68">
        <v>-2.0221975848580105E-2</v>
      </c>
      <c r="D48" s="68">
        <v>-2.0221975848580105E-2</v>
      </c>
      <c r="E48" s="68">
        <v>-2.0221975848580105E-2</v>
      </c>
      <c r="F48" s="68">
        <v>-2.0221975848580105E-2</v>
      </c>
      <c r="G48" s="68">
        <v>-2.0221975848580105E-2</v>
      </c>
      <c r="H48" s="68">
        <v>-2.0221975848580105E-2</v>
      </c>
      <c r="I48" s="68">
        <v>-2.0221975848580105E-2</v>
      </c>
      <c r="J48" s="68">
        <v>-2.0221975848580105E-2</v>
      </c>
      <c r="K48" s="68">
        <v>-2.0221975848580105E-2</v>
      </c>
    </row>
    <row r="49" spans="2:11" x14ac:dyDescent="0.2">
      <c r="B49" s="146">
        <v>1942</v>
      </c>
      <c r="C49" s="68">
        <v>2.2948682374484164E-2</v>
      </c>
      <c r="D49" s="68">
        <v>2.2948682374484164E-2</v>
      </c>
      <c r="E49" s="68">
        <v>2.2948682374484164E-2</v>
      </c>
      <c r="F49" s="68">
        <v>2.2948682374484164E-2</v>
      </c>
      <c r="G49" s="68">
        <v>2.2948682374484164E-2</v>
      </c>
      <c r="H49" s="68">
        <v>2.2948682374484164E-2</v>
      </c>
      <c r="I49" s="68">
        <v>2.2948682374484164E-2</v>
      </c>
      <c r="J49" s="68">
        <v>2.2948682374484164E-2</v>
      </c>
      <c r="K49" s="68">
        <v>2.2948682374484164E-2</v>
      </c>
    </row>
    <row r="50" spans="2:11" x14ac:dyDescent="0.2">
      <c r="B50" s="146">
        <v>1943</v>
      </c>
      <c r="C50" s="68">
        <v>2.4899999999999999E-2</v>
      </c>
      <c r="D50" s="68">
        <v>2.4899999999999999E-2</v>
      </c>
      <c r="E50" s="68">
        <v>2.4899999999999999E-2</v>
      </c>
      <c r="F50" s="68">
        <v>2.4899999999999999E-2</v>
      </c>
      <c r="G50" s="68">
        <v>2.4899999999999999E-2</v>
      </c>
      <c r="H50" s="68">
        <v>2.4899999999999999E-2</v>
      </c>
      <c r="I50" s="68">
        <v>2.4899999999999999E-2</v>
      </c>
      <c r="J50" s="68">
        <v>2.4899999999999999E-2</v>
      </c>
      <c r="K50" s="68">
        <v>2.4899999999999999E-2</v>
      </c>
    </row>
    <row r="51" spans="2:11" x14ac:dyDescent="0.2">
      <c r="B51" s="146">
        <v>1944</v>
      </c>
      <c r="C51" s="68">
        <v>2.5776111579070303E-2</v>
      </c>
      <c r="D51" s="68">
        <v>2.5776111579070303E-2</v>
      </c>
      <c r="E51" s="68">
        <v>2.5776111579070303E-2</v>
      </c>
      <c r="F51" s="68">
        <v>2.5776111579070303E-2</v>
      </c>
      <c r="G51" s="68">
        <v>2.5776111579070303E-2</v>
      </c>
      <c r="H51" s="68">
        <v>2.5776111579070303E-2</v>
      </c>
      <c r="I51" s="68">
        <v>2.5776111579070303E-2</v>
      </c>
      <c r="J51" s="68">
        <v>2.5776111579070303E-2</v>
      </c>
      <c r="K51" s="68">
        <v>2.5776111579070303E-2</v>
      </c>
    </row>
    <row r="52" spans="2:11" x14ac:dyDescent="0.2">
      <c r="B52" s="146">
        <v>1945</v>
      </c>
      <c r="C52" s="68">
        <v>3.8044173419237229E-2</v>
      </c>
      <c r="D52" s="68">
        <v>3.8044173419237229E-2</v>
      </c>
      <c r="E52" s="68">
        <v>3.8044173419237229E-2</v>
      </c>
      <c r="F52" s="68">
        <v>3.8044173419237229E-2</v>
      </c>
      <c r="G52" s="68">
        <v>3.8044173419237229E-2</v>
      </c>
      <c r="H52" s="68">
        <v>3.8044173419237229E-2</v>
      </c>
      <c r="I52" s="68">
        <v>3.8044173419237229E-2</v>
      </c>
      <c r="J52" s="68">
        <v>3.8044173419237229E-2</v>
      </c>
      <c r="K52" s="68">
        <v>3.8044173419237229E-2</v>
      </c>
    </row>
    <row r="53" spans="2:11" x14ac:dyDescent="0.2">
      <c r="B53" s="146">
        <v>1946</v>
      </c>
      <c r="C53" s="68">
        <v>3.1283745375695685E-2</v>
      </c>
      <c r="D53" s="68">
        <v>3.1283745375695685E-2</v>
      </c>
      <c r="E53" s="68">
        <v>3.1283745375695685E-2</v>
      </c>
      <c r="F53" s="68">
        <v>3.1283745375695685E-2</v>
      </c>
      <c r="G53" s="68">
        <v>3.1283745375695685E-2</v>
      </c>
      <c r="H53" s="68">
        <v>3.1283745375695685E-2</v>
      </c>
      <c r="I53" s="68">
        <v>3.1283745375695685E-2</v>
      </c>
      <c r="J53" s="68">
        <v>3.1283745375695685E-2</v>
      </c>
      <c r="K53" s="68">
        <v>3.1283745375695685E-2</v>
      </c>
    </row>
    <row r="54" spans="2:11" x14ac:dyDescent="0.2">
      <c r="B54" s="146">
        <v>1947</v>
      </c>
      <c r="C54" s="68">
        <v>9.1969680628322358E-3</v>
      </c>
      <c r="D54" s="68">
        <v>9.1969680628322358E-3</v>
      </c>
      <c r="E54" s="68">
        <v>9.1969680628322358E-3</v>
      </c>
      <c r="F54" s="68">
        <v>9.1969680628322358E-3</v>
      </c>
      <c r="G54" s="68">
        <v>9.1969680628322358E-3</v>
      </c>
      <c r="H54" s="68">
        <v>9.1969680628322358E-3</v>
      </c>
      <c r="I54" s="68">
        <v>9.1969680628322358E-3</v>
      </c>
      <c r="J54" s="68">
        <v>9.1969680628322358E-3</v>
      </c>
      <c r="K54" s="68">
        <v>9.1969680628322358E-3</v>
      </c>
    </row>
    <row r="55" spans="2:11" x14ac:dyDescent="0.2">
      <c r="B55" s="146">
        <v>1948</v>
      </c>
      <c r="C55" s="68">
        <v>1.9510369413175046E-2</v>
      </c>
      <c r="D55" s="68">
        <v>1.9510369413175046E-2</v>
      </c>
      <c r="E55" s="68">
        <v>1.9510369413175046E-2</v>
      </c>
      <c r="F55" s="68">
        <v>1.9510369413175046E-2</v>
      </c>
      <c r="G55" s="68">
        <v>1.9510369413175046E-2</v>
      </c>
      <c r="H55" s="68">
        <v>1.9510369413175046E-2</v>
      </c>
      <c r="I55" s="68">
        <v>1.9510369413175046E-2</v>
      </c>
      <c r="J55" s="68">
        <v>1.9510369413175046E-2</v>
      </c>
      <c r="K55" s="68">
        <v>1.9510369413175046E-2</v>
      </c>
    </row>
    <row r="56" spans="2:11" x14ac:dyDescent="0.2">
      <c r="B56" s="146">
        <v>1949</v>
      </c>
      <c r="C56" s="68">
        <v>4.6634851827973139E-2</v>
      </c>
      <c r="D56" s="68">
        <v>4.6634851827973139E-2</v>
      </c>
      <c r="E56" s="68">
        <v>4.6634851827973139E-2</v>
      </c>
      <c r="F56" s="68">
        <v>4.6634851827973139E-2</v>
      </c>
      <c r="G56" s="68">
        <v>4.6634851827973139E-2</v>
      </c>
      <c r="H56" s="68">
        <v>4.6634851827973139E-2</v>
      </c>
      <c r="I56" s="68">
        <v>4.6634851827973139E-2</v>
      </c>
      <c r="J56" s="68">
        <v>4.6634851827973139E-2</v>
      </c>
      <c r="K56" s="68">
        <v>4.6634851827973139E-2</v>
      </c>
    </row>
    <row r="57" spans="2:11" x14ac:dyDescent="0.2">
      <c r="B57" s="146">
        <v>1950</v>
      </c>
      <c r="C57" s="68">
        <v>4.2959574171096103E-3</v>
      </c>
      <c r="D57" s="68">
        <v>4.2959574171096103E-3</v>
      </c>
      <c r="E57" s="68">
        <v>4.2959574171096103E-3</v>
      </c>
      <c r="F57" s="68">
        <v>4.2959574171096103E-3</v>
      </c>
      <c r="G57" s="68">
        <v>4.2959574171096103E-3</v>
      </c>
      <c r="H57" s="68">
        <v>4.2959574171096103E-3</v>
      </c>
      <c r="I57" s="68">
        <v>4.2959574171096103E-3</v>
      </c>
      <c r="J57" s="68">
        <v>4.2959574171096103E-3</v>
      </c>
      <c r="K57" s="68">
        <v>4.2959574171096103E-3</v>
      </c>
    </row>
    <row r="58" spans="2:11" x14ac:dyDescent="0.2">
      <c r="B58" s="146">
        <v>1951</v>
      </c>
      <c r="C58" s="68">
        <v>-2.9531392208319886E-3</v>
      </c>
      <c r="D58" s="68">
        <v>-2.9531392208319886E-3</v>
      </c>
      <c r="E58" s="68">
        <v>-2.9531392208319886E-3</v>
      </c>
      <c r="F58" s="68">
        <v>-2.9531392208319886E-3</v>
      </c>
      <c r="G58" s="68">
        <v>-2.9531392208319886E-3</v>
      </c>
      <c r="H58" s="68">
        <v>-2.9531392208319886E-3</v>
      </c>
      <c r="I58" s="68">
        <v>-2.9531392208319886E-3</v>
      </c>
      <c r="J58" s="68">
        <v>-2.9531392208319886E-3</v>
      </c>
      <c r="K58" s="68">
        <v>-2.9531392208319886E-3</v>
      </c>
    </row>
    <row r="59" spans="2:11" x14ac:dyDescent="0.2">
      <c r="B59" s="146">
        <v>1952</v>
      </c>
      <c r="C59" s="68">
        <v>2.2679961918305656E-2</v>
      </c>
      <c r="D59" s="68">
        <v>2.2679961918305656E-2</v>
      </c>
      <c r="E59" s="68">
        <v>2.2679961918305656E-2</v>
      </c>
      <c r="F59" s="68">
        <v>2.2679961918305656E-2</v>
      </c>
      <c r="G59" s="68">
        <v>2.2679961918305656E-2</v>
      </c>
      <c r="H59" s="68">
        <v>2.2679961918305656E-2</v>
      </c>
      <c r="I59" s="68">
        <v>2.2679961918305656E-2</v>
      </c>
      <c r="J59" s="68">
        <v>2.2679961918305656E-2</v>
      </c>
      <c r="K59" s="68">
        <v>2.2679961918305656E-2</v>
      </c>
    </row>
    <row r="60" spans="2:11" x14ac:dyDescent="0.2">
      <c r="B60" s="146">
        <v>1953</v>
      </c>
      <c r="C60" s="68">
        <v>4.1438402589088513E-2</v>
      </c>
      <c r="D60" s="68">
        <v>4.1438402589088513E-2</v>
      </c>
      <c r="E60" s="68">
        <v>4.1438402589088513E-2</v>
      </c>
      <c r="F60" s="68">
        <v>4.1438402589088513E-2</v>
      </c>
      <c r="G60" s="68">
        <v>4.1438402589088513E-2</v>
      </c>
      <c r="H60" s="68">
        <v>4.1438402589088513E-2</v>
      </c>
      <c r="I60" s="68">
        <v>4.1438402589088513E-2</v>
      </c>
      <c r="J60" s="68">
        <v>4.1438402589088513E-2</v>
      </c>
      <c r="K60" s="68">
        <v>4.1438402589088513E-2</v>
      </c>
    </row>
    <row r="61" spans="2:11" x14ac:dyDescent="0.2">
      <c r="B61" s="146">
        <v>1954</v>
      </c>
      <c r="C61" s="68">
        <v>3.2898034558095555E-2</v>
      </c>
      <c r="D61" s="68">
        <v>3.2898034558095555E-2</v>
      </c>
      <c r="E61" s="68">
        <v>3.2898034558095555E-2</v>
      </c>
      <c r="F61" s="68">
        <v>3.2898034558095555E-2</v>
      </c>
      <c r="G61" s="68">
        <v>3.2898034558095555E-2</v>
      </c>
      <c r="H61" s="68">
        <v>3.2898034558095555E-2</v>
      </c>
      <c r="I61" s="68">
        <v>3.2898034558095555E-2</v>
      </c>
      <c r="J61" s="68">
        <v>3.2898034558095555E-2</v>
      </c>
      <c r="K61" s="68">
        <v>3.2898034558095555E-2</v>
      </c>
    </row>
    <row r="62" spans="2:11" x14ac:dyDescent="0.2">
      <c r="B62" s="146">
        <v>1955</v>
      </c>
      <c r="C62" s="68">
        <v>-1.3364391288618781E-2</v>
      </c>
      <c r="D62" s="68">
        <v>-1.3364391288618781E-2</v>
      </c>
      <c r="E62" s="68">
        <v>-1.3364391288618781E-2</v>
      </c>
      <c r="F62" s="68">
        <v>-1.3364391288618781E-2</v>
      </c>
      <c r="G62" s="68">
        <v>-1.3364391288618781E-2</v>
      </c>
      <c r="H62" s="68">
        <v>-1.3364391288618781E-2</v>
      </c>
      <c r="I62" s="68">
        <v>-1.3364391288618781E-2</v>
      </c>
      <c r="J62" s="68">
        <v>-1.3364391288618781E-2</v>
      </c>
      <c r="K62" s="68">
        <v>-1.3364391288618781E-2</v>
      </c>
    </row>
    <row r="63" spans="2:11" x14ac:dyDescent="0.2">
      <c r="B63" s="146">
        <v>1956</v>
      </c>
      <c r="C63" s="68">
        <v>-2.2557738173154165E-2</v>
      </c>
      <c r="D63" s="68">
        <v>-2.2557738173154165E-2</v>
      </c>
      <c r="E63" s="68">
        <v>-2.2557738173154165E-2</v>
      </c>
      <c r="F63" s="68">
        <v>-2.2557738173154165E-2</v>
      </c>
      <c r="G63" s="68">
        <v>-2.2557738173154165E-2</v>
      </c>
      <c r="H63" s="68">
        <v>-2.2557738173154165E-2</v>
      </c>
      <c r="I63" s="68">
        <v>-2.2557738173154165E-2</v>
      </c>
      <c r="J63" s="68">
        <v>-2.2557738173154165E-2</v>
      </c>
      <c r="K63" s="68">
        <v>-2.2557738173154165E-2</v>
      </c>
    </row>
    <row r="64" spans="2:11" x14ac:dyDescent="0.2">
      <c r="B64" s="146">
        <v>1957</v>
      </c>
      <c r="C64" s="68">
        <v>6.7970128466249904E-2</v>
      </c>
      <c r="D64" s="68">
        <v>6.7970128466249904E-2</v>
      </c>
      <c r="E64" s="68">
        <v>6.7970128466249904E-2</v>
      </c>
      <c r="F64" s="68">
        <v>6.7970128466249904E-2</v>
      </c>
      <c r="G64" s="68">
        <v>6.7970128466249904E-2</v>
      </c>
      <c r="H64" s="68">
        <v>6.7970128466249904E-2</v>
      </c>
      <c r="I64" s="68">
        <v>6.7970128466249904E-2</v>
      </c>
      <c r="J64" s="68">
        <v>6.7970128466249904E-2</v>
      </c>
      <c r="K64" s="68">
        <v>6.7970128466249904E-2</v>
      </c>
    </row>
    <row r="65" spans="2:11" x14ac:dyDescent="0.2">
      <c r="B65" s="146">
        <v>1958</v>
      </c>
      <c r="C65" s="68">
        <v>-2.0990181755274694E-2</v>
      </c>
      <c r="D65" s="68">
        <v>-2.0990181755274694E-2</v>
      </c>
      <c r="E65" s="68">
        <v>-2.0990181755274694E-2</v>
      </c>
      <c r="F65" s="68">
        <v>-2.0990181755274694E-2</v>
      </c>
      <c r="G65" s="68">
        <v>-2.0990181755274694E-2</v>
      </c>
      <c r="H65" s="68">
        <v>-2.0990181755274694E-2</v>
      </c>
      <c r="I65" s="68">
        <v>-2.0990181755274694E-2</v>
      </c>
      <c r="J65" s="68">
        <v>-2.0990181755274694E-2</v>
      </c>
      <c r="K65" s="68">
        <v>-2.0990181755274694E-2</v>
      </c>
    </row>
    <row r="66" spans="2:11" x14ac:dyDescent="0.2">
      <c r="B66" s="146">
        <v>1959</v>
      </c>
      <c r="C66" s="68">
        <v>-2.6466312591385065E-2</v>
      </c>
      <c r="D66" s="68">
        <v>-2.6466312591385065E-2</v>
      </c>
      <c r="E66" s="68">
        <v>-2.6466312591385065E-2</v>
      </c>
      <c r="F66" s="68">
        <v>-2.6466312591385065E-2</v>
      </c>
      <c r="G66" s="68">
        <v>-2.6466312591385065E-2</v>
      </c>
      <c r="H66" s="68">
        <v>-2.6466312591385065E-2</v>
      </c>
      <c r="I66" s="68">
        <v>-2.6466312591385065E-2</v>
      </c>
      <c r="J66" s="68">
        <v>-2.6466312591385065E-2</v>
      </c>
      <c r="K66" s="68">
        <v>-2.6466312591385065E-2</v>
      </c>
    </row>
    <row r="67" spans="2:11" x14ac:dyDescent="0.2">
      <c r="B67" s="146">
        <v>1960</v>
      </c>
      <c r="C67" s="68">
        <v>0.11639503690963365</v>
      </c>
      <c r="D67" s="68">
        <v>0.11639503690963365</v>
      </c>
      <c r="E67" s="68">
        <v>0.11639503690963365</v>
      </c>
      <c r="F67" s="68">
        <v>0.11639503690963365</v>
      </c>
      <c r="G67" s="68">
        <v>0.11639503690963365</v>
      </c>
      <c r="H67" s="68">
        <v>0.11639503690963365</v>
      </c>
      <c r="I67" s="68">
        <v>0.11639503690963365</v>
      </c>
      <c r="J67" s="68">
        <v>0.11639503690963365</v>
      </c>
      <c r="K67" s="68">
        <v>0.11639503690963365</v>
      </c>
    </row>
    <row r="68" spans="2:11" x14ac:dyDescent="0.2">
      <c r="B68" s="146">
        <v>1961</v>
      </c>
      <c r="C68" s="68">
        <v>2.0609208076323167E-2</v>
      </c>
      <c r="D68" s="68">
        <v>2.0609208076323167E-2</v>
      </c>
      <c r="E68" s="68">
        <v>2.0609208076323167E-2</v>
      </c>
      <c r="F68" s="68">
        <v>2.0609208076323167E-2</v>
      </c>
      <c r="G68" s="68">
        <v>2.0609208076323167E-2</v>
      </c>
      <c r="H68" s="68">
        <v>2.0609208076323167E-2</v>
      </c>
      <c r="I68" s="68">
        <v>2.0609208076323167E-2</v>
      </c>
      <c r="J68" s="68">
        <v>2.0609208076323167E-2</v>
      </c>
      <c r="K68" s="68">
        <v>2.0609208076323167E-2</v>
      </c>
    </row>
    <row r="69" spans="2:11" x14ac:dyDescent="0.2">
      <c r="B69" s="146">
        <v>1962</v>
      </c>
      <c r="C69" s="68">
        <v>5.693544054008462E-2</v>
      </c>
      <c r="D69" s="68">
        <v>5.693544054008462E-2</v>
      </c>
      <c r="E69" s="68">
        <v>5.693544054008462E-2</v>
      </c>
      <c r="F69" s="68">
        <v>5.693544054008462E-2</v>
      </c>
      <c r="G69" s="68">
        <v>5.693544054008462E-2</v>
      </c>
      <c r="H69" s="68">
        <v>5.693544054008462E-2</v>
      </c>
      <c r="I69" s="68">
        <v>5.693544054008462E-2</v>
      </c>
      <c r="J69" s="68">
        <v>5.693544054008462E-2</v>
      </c>
      <c r="K69" s="68">
        <v>5.693544054008462E-2</v>
      </c>
    </row>
    <row r="70" spans="2:11" x14ac:dyDescent="0.2">
      <c r="B70" s="146">
        <v>1963</v>
      </c>
      <c r="C70" s="68">
        <v>1.6841620739546127E-2</v>
      </c>
      <c r="D70" s="68">
        <v>1.6841620739546127E-2</v>
      </c>
      <c r="E70" s="68">
        <v>1.6841620739546127E-2</v>
      </c>
      <c r="F70" s="68">
        <v>1.6841620739546127E-2</v>
      </c>
      <c r="G70" s="68">
        <v>1.6841620739546127E-2</v>
      </c>
      <c r="H70" s="68">
        <v>1.6841620739546127E-2</v>
      </c>
      <c r="I70" s="68">
        <v>1.6841620739546127E-2</v>
      </c>
      <c r="J70" s="68">
        <v>1.6841620739546127E-2</v>
      </c>
      <c r="K70" s="68">
        <v>1.6841620739546127E-2</v>
      </c>
    </row>
    <row r="71" spans="2:11" x14ac:dyDescent="0.2">
      <c r="B71" s="146">
        <v>1964</v>
      </c>
      <c r="C71" s="68">
        <v>3.7280648911540815E-2</v>
      </c>
      <c r="D71" s="68">
        <v>3.7280648911540815E-2</v>
      </c>
      <c r="E71" s="68">
        <v>3.7280648911540815E-2</v>
      </c>
      <c r="F71" s="68">
        <v>3.7280648911540815E-2</v>
      </c>
      <c r="G71" s="68">
        <v>3.7280648911540815E-2</v>
      </c>
      <c r="H71" s="68">
        <v>3.7280648911540815E-2</v>
      </c>
      <c r="I71" s="68">
        <v>3.7280648911540815E-2</v>
      </c>
      <c r="J71" s="68">
        <v>3.7280648911540815E-2</v>
      </c>
      <c r="K71" s="68">
        <v>3.7280648911540815E-2</v>
      </c>
    </row>
    <row r="72" spans="2:11" x14ac:dyDescent="0.2">
      <c r="B72" s="146">
        <v>1965</v>
      </c>
      <c r="C72" s="68">
        <v>7.1885509359262342E-3</v>
      </c>
      <c r="D72" s="68">
        <v>7.1885509359262342E-3</v>
      </c>
      <c r="E72" s="68">
        <v>7.1885509359262342E-3</v>
      </c>
      <c r="F72" s="68">
        <v>7.1885509359262342E-3</v>
      </c>
      <c r="G72" s="68">
        <v>7.1885509359262342E-3</v>
      </c>
      <c r="H72" s="68">
        <v>7.1885509359262342E-3</v>
      </c>
      <c r="I72" s="68">
        <v>7.1885509359262342E-3</v>
      </c>
      <c r="J72" s="68">
        <v>7.1885509359262342E-3</v>
      </c>
      <c r="K72" s="68">
        <v>7.1885509359262342E-3</v>
      </c>
    </row>
    <row r="73" spans="2:11" x14ac:dyDescent="0.2">
      <c r="B73" s="146">
        <v>1966</v>
      </c>
      <c r="C73" s="68">
        <v>2.9079409324299622E-2</v>
      </c>
      <c r="D73" s="68">
        <v>2.9079409324299622E-2</v>
      </c>
      <c r="E73" s="68">
        <v>2.9079409324299622E-2</v>
      </c>
      <c r="F73" s="68">
        <v>2.9079409324299622E-2</v>
      </c>
      <c r="G73" s="68">
        <v>2.9079409324299622E-2</v>
      </c>
      <c r="H73" s="68">
        <v>2.9079409324299622E-2</v>
      </c>
      <c r="I73" s="68">
        <v>2.9079409324299622E-2</v>
      </c>
      <c r="J73" s="68">
        <v>2.9079409324299622E-2</v>
      </c>
      <c r="K73" s="68">
        <v>2.9079409324299622E-2</v>
      </c>
    </row>
    <row r="74" spans="2:11" x14ac:dyDescent="0.2">
      <c r="B74" s="146">
        <v>1967</v>
      </c>
      <c r="C74" s="68">
        <v>-1.5806209932824666E-2</v>
      </c>
      <c r="D74" s="68">
        <v>-1.5806209932824666E-2</v>
      </c>
      <c r="E74" s="68">
        <v>-1.5806209932824666E-2</v>
      </c>
      <c r="F74" s="68">
        <v>-1.5806209932824666E-2</v>
      </c>
      <c r="G74" s="68">
        <v>-1.5806209932824666E-2</v>
      </c>
      <c r="H74" s="68">
        <v>-1.5806209932824666E-2</v>
      </c>
      <c r="I74" s="68">
        <v>-1.5806209932824666E-2</v>
      </c>
      <c r="J74" s="68">
        <v>-1.5806209932824666E-2</v>
      </c>
      <c r="K74" s="68">
        <v>-1.5806209932824666E-2</v>
      </c>
    </row>
    <row r="75" spans="2:11" x14ac:dyDescent="0.2">
      <c r="B75" s="146">
        <v>1968</v>
      </c>
      <c r="C75" s="68">
        <v>3.2746196950768365E-2</v>
      </c>
      <c r="D75" s="68">
        <v>3.2746196950768365E-2</v>
      </c>
      <c r="E75" s="68">
        <v>3.2746196950768365E-2</v>
      </c>
      <c r="F75" s="68">
        <v>3.2746196950768365E-2</v>
      </c>
      <c r="G75" s="68">
        <v>3.2746196950768365E-2</v>
      </c>
      <c r="H75" s="68">
        <v>3.2746196950768365E-2</v>
      </c>
      <c r="I75" s="68">
        <v>3.2746196950768365E-2</v>
      </c>
      <c r="J75" s="68">
        <v>3.2746196950768365E-2</v>
      </c>
      <c r="K75" s="68">
        <v>3.2746196950768365E-2</v>
      </c>
    </row>
    <row r="76" spans="2:11" x14ac:dyDescent="0.2">
      <c r="B76" s="146">
        <v>1969</v>
      </c>
      <c r="C76" s="68">
        <v>-5.0140493209926106E-2</v>
      </c>
      <c r="D76" s="68">
        <v>-5.0140493209926106E-2</v>
      </c>
      <c r="E76" s="68">
        <v>-5.0140493209926106E-2</v>
      </c>
      <c r="F76" s="68">
        <v>-5.0140493209926106E-2</v>
      </c>
      <c r="G76" s="68">
        <v>-5.0140493209926106E-2</v>
      </c>
      <c r="H76" s="68">
        <v>-5.0140493209926106E-2</v>
      </c>
      <c r="I76" s="68">
        <v>-5.0140493209926106E-2</v>
      </c>
      <c r="J76" s="68">
        <v>-5.0140493209926106E-2</v>
      </c>
      <c r="K76" s="68">
        <v>-5.0140493209926106E-2</v>
      </c>
    </row>
    <row r="77" spans="2:11" x14ac:dyDescent="0.2">
      <c r="B77" s="146">
        <v>1970</v>
      </c>
      <c r="C77" s="68">
        <v>0.16754737183412338</v>
      </c>
      <c r="D77" s="68">
        <v>0.16754737183412338</v>
      </c>
      <c r="E77" s="68">
        <v>0.16754737183412338</v>
      </c>
      <c r="F77" s="68">
        <v>0.16754737183412338</v>
      </c>
      <c r="G77" s="68">
        <v>0.16754737183412338</v>
      </c>
      <c r="H77" s="68">
        <v>0.16754737183412338</v>
      </c>
      <c r="I77" s="68">
        <v>0.16754737183412338</v>
      </c>
      <c r="J77" s="68">
        <v>0.16754737183412338</v>
      </c>
      <c r="K77" s="68">
        <v>0.16754737183412338</v>
      </c>
    </row>
    <row r="78" spans="2:11" x14ac:dyDescent="0.2">
      <c r="B78" s="146">
        <v>1971</v>
      </c>
      <c r="C78" s="68">
        <v>9.7868966197122972E-2</v>
      </c>
      <c r="D78" s="68">
        <v>9.7868966197122972E-2</v>
      </c>
      <c r="E78" s="68">
        <v>9.7868966197122972E-2</v>
      </c>
      <c r="F78" s="68">
        <v>9.7868966197122972E-2</v>
      </c>
      <c r="G78" s="68">
        <v>9.7868966197122972E-2</v>
      </c>
      <c r="H78" s="68">
        <v>9.7868966197122972E-2</v>
      </c>
      <c r="I78" s="68">
        <v>9.7868966197122972E-2</v>
      </c>
      <c r="J78" s="68">
        <v>9.7868966197122972E-2</v>
      </c>
      <c r="K78" s="68">
        <v>9.7868966197122972E-2</v>
      </c>
    </row>
    <row r="79" spans="2:11" x14ac:dyDescent="0.2">
      <c r="B79" s="146">
        <v>1972</v>
      </c>
      <c r="C79" s="68">
        <v>2.818449050444969E-2</v>
      </c>
      <c r="D79" s="68">
        <v>2.818449050444969E-2</v>
      </c>
      <c r="E79" s="68">
        <v>2.818449050444969E-2</v>
      </c>
      <c r="F79" s="68">
        <v>2.818449050444969E-2</v>
      </c>
      <c r="G79" s="68">
        <v>2.818449050444969E-2</v>
      </c>
      <c r="H79" s="68">
        <v>2.818449050444969E-2</v>
      </c>
      <c r="I79" s="68">
        <v>2.818449050444969E-2</v>
      </c>
      <c r="J79" s="68">
        <v>2.818449050444969E-2</v>
      </c>
      <c r="K79" s="68">
        <v>2.818449050444969E-2</v>
      </c>
    </row>
    <row r="80" spans="2:11" x14ac:dyDescent="0.2">
      <c r="B80" s="146">
        <v>1973</v>
      </c>
      <c r="C80" s="68">
        <v>3.6586646024150085E-2</v>
      </c>
      <c r="D80" s="68">
        <v>3.6586646024150085E-2</v>
      </c>
      <c r="E80" s="68">
        <v>3.6586646024150085E-2</v>
      </c>
      <c r="F80" s="68">
        <v>3.6586646024150085E-2</v>
      </c>
      <c r="G80" s="68">
        <v>3.6586646024150085E-2</v>
      </c>
      <c r="H80" s="68">
        <v>3.6586646024150085E-2</v>
      </c>
      <c r="I80" s="68">
        <v>3.6586646024150085E-2</v>
      </c>
      <c r="J80" s="68">
        <v>3.6586646024150085E-2</v>
      </c>
      <c r="K80" s="68">
        <v>3.6586646024150085E-2</v>
      </c>
    </row>
    <row r="81" spans="2:11" x14ac:dyDescent="0.2">
      <c r="B81" s="146">
        <v>1974</v>
      </c>
      <c r="C81" s="68">
        <v>1.9886086932378574E-2</v>
      </c>
      <c r="D81" s="68">
        <v>1.9886086932378574E-2</v>
      </c>
      <c r="E81" s="68">
        <v>1.9886086932378574E-2</v>
      </c>
      <c r="F81" s="68">
        <v>1.9886086932378574E-2</v>
      </c>
      <c r="G81" s="68">
        <v>1.9886086932378574E-2</v>
      </c>
      <c r="H81" s="68">
        <v>1.9886086932378574E-2</v>
      </c>
      <c r="I81" s="68">
        <v>1.9886086932378574E-2</v>
      </c>
      <c r="J81" s="68">
        <v>1.9886086932378574E-2</v>
      </c>
      <c r="K81" s="68">
        <v>1.9886086932378574E-2</v>
      </c>
    </row>
    <row r="82" spans="2:11" x14ac:dyDescent="0.2">
      <c r="B82" s="146">
        <v>1975</v>
      </c>
      <c r="C82" s="68">
        <v>3.6052536026033838E-2</v>
      </c>
      <c r="D82" s="68">
        <v>3.6052536026033838E-2</v>
      </c>
      <c r="E82" s="68">
        <v>3.6052536026033838E-2</v>
      </c>
      <c r="F82" s="68">
        <v>3.6052536026033838E-2</v>
      </c>
      <c r="G82" s="68">
        <v>3.6052536026033838E-2</v>
      </c>
      <c r="H82" s="68">
        <v>3.6052536026033838E-2</v>
      </c>
      <c r="I82" s="68">
        <v>3.6052536026033838E-2</v>
      </c>
      <c r="J82" s="68">
        <v>3.6052536026033838E-2</v>
      </c>
      <c r="K82" s="68">
        <v>3.6052536026033838E-2</v>
      </c>
    </row>
    <row r="83" spans="2:11" x14ac:dyDescent="0.2">
      <c r="B83" s="146">
        <v>1976</v>
      </c>
      <c r="C83" s="68">
        <v>0.1598456074290921</v>
      </c>
      <c r="D83" s="68">
        <v>0.1598456074290921</v>
      </c>
      <c r="E83" s="68">
        <v>0.1598456074290921</v>
      </c>
      <c r="F83" s="68">
        <v>0.1598456074290921</v>
      </c>
      <c r="G83" s="68">
        <v>0.1598456074290921</v>
      </c>
      <c r="H83" s="68">
        <v>0.1598456074290921</v>
      </c>
      <c r="I83" s="68">
        <v>0.1598456074290921</v>
      </c>
      <c r="J83" s="68">
        <v>0.1598456074290921</v>
      </c>
      <c r="K83" s="68">
        <v>0.1598456074290921</v>
      </c>
    </row>
    <row r="84" spans="2:11" x14ac:dyDescent="0.2">
      <c r="B84" s="146">
        <v>1977</v>
      </c>
      <c r="C84" s="68">
        <v>1.2899606071070449E-2</v>
      </c>
      <c r="D84" s="68">
        <v>1.2899606071070449E-2</v>
      </c>
      <c r="E84" s="68">
        <v>1.2899606071070449E-2</v>
      </c>
      <c r="F84" s="68">
        <v>1.2899606071070449E-2</v>
      </c>
      <c r="G84" s="68">
        <v>1.2899606071070449E-2</v>
      </c>
      <c r="H84" s="68">
        <v>1.2899606071070449E-2</v>
      </c>
      <c r="I84" s="68">
        <v>1.2899606071070449E-2</v>
      </c>
      <c r="J84" s="68">
        <v>1.2899606071070449E-2</v>
      </c>
      <c r="K84" s="68">
        <v>1.2899606071070449E-2</v>
      </c>
    </row>
    <row r="85" spans="2:11" x14ac:dyDescent="0.2">
      <c r="B85" s="146">
        <v>1978</v>
      </c>
      <c r="C85" s="68">
        <v>-7.7758069075086478E-3</v>
      </c>
      <c r="D85" s="68">
        <v>-7.7758069075086478E-3</v>
      </c>
      <c r="E85" s="68">
        <v>-7.7758069075086478E-3</v>
      </c>
      <c r="F85" s="68">
        <v>-7.7758069075086478E-3</v>
      </c>
      <c r="G85" s="68">
        <v>-7.7758069075086478E-3</v>
      </c>
      <c r="H85" s="68">
        <v>-7.7758069075086478E-3</v>
      </c>
      <c r="I85" s="68">
        <v>-7.7758069075086478E-3</v>
      </c>
      <c r="J85" s="68">
        <v>-7.7758069075086478E-3</v>
      </c>
      <c r="K85" s="68">
        <v>-7.7758069075086478E-3</v>
      </c>
    </row>
    <row r="86" spans="2:11" x14ac:dyDescent="0.2">
      <c r="B86" s="146">
        <v>1979</v>
      </c>
      <c r="C86" s="68">
        <v>6.7072031247235459E-3</v>
      </c>
      <c r="D86" s="68">
        <v>6.7072031247235459E-3</v>
      </c>
      <c r="E86" s="68">
        <v>6.7072031247235459E-3</v>
      </c>
      <c r="F86" s="68">
        <v>6.7072031247235459E-3</v>
      </c>
      <c r="G86" s="68">
        <v>6.7072031247235459E-3</v>
      </c>
      <c r="H86" s="68">
        <v>6.7072031247235459E-3</v>
      </c>
      <c r="I86" s="68">
        <v>6.7072031247235459E-3</v>
      </c>
      <c r="J86" s="68">
        <v>6.7072031247235459E-3</v>
      </c>
      <c r="K86" s="68">
        <v>6.7072031247235459E-3</v>
      </c>
    </row>
    <row r="87" spans="2:11" x14ac:dyDescent="0.2">
      <c r="B87" s="146">
        <v>1980</v>
      </c>
      <c r="C87" s="68">
        <v>-2.989744251999403E-2</v>
      </c>
      <c r="D87" s="68">
        <v>-2.989744251999403E-2</v>
      </c>
      <c r="E87" s="68">
        <v>-2.989744251999403E-2</v>
      </c>
      <c r="F87" s="68">
        <v>-2.989744251999403E-2</v>
      </c>
      <c r="G87" s="68">
        <v>-2.989744251999403E-2</v>
      </c>
      <c r="H87" s="68">
        <v>-2.989744251999403E-2</v>
      </c>
      <c r="I87" s="68">
        <v>-2.989744251999403E-2</v>
      </c>
      <c r="J87" s="68">
        <v>-2.989744251999403E-2</v>
      </c>
      <c r="K87" s="68">
        <v>-2.989744251999403E-2</v>
      </c>
    </row>
    <row r="88" spans="2:11" x14ac:dyDescent="0.2">
      <c r="B88" s="146">
        <v>1981</v>
      </c>
      <c r="C88" s="68">
        <v>8.1992153358923542E-2</v>
      </c>
      <c r="D88" s="68">
        <v>8.1992153358923542E-2</v>
      </c>
      <c r="E88" s="68">
        <v>8.1992153358923542E-2</v>
      </c>
      <c r="F88" s="68">
        <v>8.1992153358923542E-2</v>
      </c>
      <c r="G88" s="68">
        <v>8.1992153358923542E-2</v>
      </c>
      <c r="H88" s="68">
        <v>8.1992153358923542E-2</v>
      </c>
      <c r="I88" s="68">
        <v>8.1992153358923542E-2</v>
      </c>
      <c r="J88" s="68">
        <v>8.1992153358923542E-2</v>
      </c>
      <c r="K88" s="68">
        <v>8.1992153358923542E-2</v>
      </c>
    </row>
    <row r="89" spans="2:11" x14ac:dyDescent="0.2">
      <c r="B89" s="146">
        <v>1982</v>
      </c>
      <c r="C89" s="68">
        <v>0.32814549486295586</v>
      </c>
      <c r="D89" s="68">
        <v>0.32814549486295586</v>
      </c>
      <c r="E89" s="68">
        <v>0.32814549486295586</v>
      </c>
      <c r="F89" s="68">
        <v>0.32814549486295586</v>
      </c>
      <c r="G89" s="68">
        <v>0.32814549486295586</v>
      </c>
      <c r="H89" s="68">
        <v>0.32814549486295586</v>
      </c>
      <c r="I89" s="68">
        <v>0.32814549486295586</v>
      </c>
      <c r="J89" s="68">
        <v>0.32814549486295586</v>
      </c>
      <c r="K89" s="68">
        <v>0.32814549486295586</v>
      </c>
    </row>
    <row r="90" spans="2:11" x14ac:dyDescent="0.2">
      <c r="B90" s="146">
        <v>1983</v>
      </c>
      <c r="C90" s="68">
        <v>3.2002094451429264E-2</v>
      </c>
      <c r="D90" s="68">
        <v>3.2002094451429264E-2</v>
      </c>
      <c r="E90" s="68">
        <v>3.2002094451429264E-2</v>
      </c>
      <c r="F90" s="68">
        <v>3.2002094451429264E-2</v>
      </c>
      <c r="G90" s="68">
        <v>3.2002094451429264E-2</v>
      </c>
      <c r="H90" s="68">
        <v>3.2002094451429264E-2</v>
      </c>
      <c r="I90" s="68">
        <v>3.2002094451429264E-2</v>
      </c>
      <c r="J90" s="68">
        <v>3.2002094451429264E-2</v>
      </c>
      <c r="K90" s="68">
        <v>3.2002094451429264E-2</v>
      </c>
    </row>
    <row r="91" spans="2:11" x14ac:dyDescent="0.2">
      <c r="B91" s="146">
        <v>1984</v>
      </c>
      <c r="C91" s="68">
        <v>0.13733364344102345</v>
      </c>
      <c r="D91" s="68">
        <v>0.13733364344102345</v>
      </c>
      <c r="E91" s="68">
        <v>0.13733364344102345</v>
      </c>
      <c r="F91" s="68">
        <v>0.13733364344102345</v>
      </c>
      <c r="G91" s="68">
        <v>0.13733364344102345</v>
      </c>
      <c r="H91" s="68">
        <v>0.13733364344102345</v>
      </c>
      <c r="I91" s="68">
        <v>0.13733364344102345</v>
      </c>
      <c r="J91" s="68">
        <v>0.13733364344102345</v>
      </c>
      <c r="K91" s="68">
        <v>0.13733364344102345</v>
      </c>
    </row>
    <row r="92" spans="2:11" x14ac:dyDescent="0.2">
      <c r="B92" s="146">
        <v>1985</v>
      </c>
      <c r="C92" s="68">
        <v>0.2571248821260641</v>
      </c>
      <c r="D92" s="68">
        <v>0.2571248821260641</v>
      </c>
      <c r="E92" s="68">
        <v>0.2571248821260641</v>
      </c>
      <c r="F92" s="68">
        <v>0.2571248821260641</v>
      </c>
      <c r="G92" s="68">
        <v>0.2571248821260641</v>
      </c>
      <c r="H92" s="68">
        <v>0.2571248821260641</v>
      </c>
      <c r="I92" s="68">
        <v>0.2571248821260641</v>
      </c>
      <c r="J92" s="68">
        <v>0.2571248821260641</v>
      </c>
      <c r="K92" s="68">
        <v>0.2571248821260641</v>
      </c>
    </row>
    <row r="93" spans="2:11" x14ac:dyDescent="0.2">
      <c r="B93" s="146">
        <v>1986</v>
      </c>
      <c r="C93" s="68">
        <v>0.24284215141767618</v>
      </c>
      <c r="D93" s="68">
        <v>0.24284215141767618</v>
      </c>
      <c r="E93" s="68">
        <v>0.24284215141767618</v>
      </c>
      <c r="F93" s="68">
        <v>0.24284215141767618</v>
      </c>
      <c r="G93" s="68">
        <v>0.24284215141767618</v>
      </c>
      <c r="H93" s="68">
        <v>0.24284215141767618</v>
      </c>
      <c r="I93" s="68">
        <v>0.24284215141767618</v>
      </c>
      <c r="J93" s="68">
        <v>0.24284215141767618</v>
      </c>
      <c r="K93" s="68">
        <v>0.24284215141767618</v>
      </c>
    </row>
    <row r="94" spans="2:11" x14ac:dyDescent="0.2">
      <c r="B94" s="146">
        <v>1987</v>
      </c>
      <c r="C94" s="68">
        <v>-4.9605089379262279E-2</v>
      </c>
      <c r="D94" s="68">
        <v>-4.9605089379262279E-2</v>
      </c>
      <c r="E94" s="68">
        <v>-4.9605089379262279E-2</v>
      </c>
      <c r="F94" s="68">
        <v>-4.9605089379262279E-2</v>
      </c>
      <c r="G94" s="68">
        <v>-4.9605089379262279E-2</v>
      </c>
      <c r="H94" s="68">
        <v>-4.9605089379262279E-2</v>
      </c>
      <c r="I94" s="68">
        <v>-4.9605089379262279E-2</v>
      </c>
      <c r="J94" s="68">
        <v>-4.9605089379262279E-2</v>
      </c>
      <c r="K94" s="68">
        <v>-4.9605089379262279E-2</v>
      </c>
    </row>
    <row r="95" spans="2:11" x14ac:dyDescent="0.2">
      <c r="B95" s="146">
        <v>1988</v>
      </c>
      <c r="C95" s="68">
        <v>8.2235958434841674E-2</v>
      </c>
      <c r="D95" s="68">
        <v>8.2235958434841674E-2</v>
      </c>
      <c r="E95" s="68">
        <v>8.2235958434841674E-2</v>
      </c>
      <c r="F95" s="68">
        <v>8.2235958434841674E-2</v>
      </c>
      <c r="G95" s="68">
        <v>8.2235958434841674E-2</v>
      </c>
      <c r="H95" s="68">
        <v>8.2235958434841674E-2</v>
      </c>
      <c r="I95" s="68">
        <v>8.2235958434841674E-2</v>
      </c>
      <c r="J95" s="68">
        <v>8.2235958434841674E-2</v>
      </c>
      <c r="K95" s="68">
        <v>8.2235958434841674E-2</v>
      </c>
    </row>
    <row r="96" spans="2:11" x14ac:dyDescent="0.2">
      <c r="B96" s="146">
        <v>1989</v>
      </c>
      <c r="C96" s="68">
        <v>0.17693647159446219</v>
      </c>
      <c r="D96" s="68">
        <v>0.17693647159446219</v>
      </c>
      <c r="E96" s="68">
        <v>0.17693647159446219</v>
      </c>
      <c r="F96" s="68">
        <v>0.17693647159446219</v>
      </c>
      <c r="G96" s="68">
        <v>0.17693647159446219</v>
      </c>
      <c r="H96" s="68">
        <v>0.17693647159446219</v>
      </c>
      <c r="I96" s="68">
        <v>0.17693647159446219</v>
      </c>
      <c r="J96" s="68">
        <v>0.17693647159446219</v>
      </c>
      <c r="K96" s="68">
        <v>0.17693647159446219</v>
      </c>
    </row>
    <row r="97" spans="2:11" x14ac:dyDescent="0.2">
      <c r="B97" s="146">
        <v>1990</v>
      </c>
      <c r="C97" s="68">
        <v>6.2353753335533363E-2</v>
      </c>
      <c r="D97" s="68">
        <v>6.2353753335533363E-2</v>
      </c>
      <c r="E97" s="68">
        <v>6.2353753335533363E-2</v>
      </c>
      <c r="F97" s="68">
        <v>6.2353753335533363E-2</v>
      </c>
      <c r="G97" s="68">
        <v>6.2353753335533363E-2</v>
      </c>
      <c r="H97" s="68">
        <v>6.2353753335533363E-2</v>
      </c>
      <c r="I97" s="68">
        <v>6.2353753335533363E-2</v>
      </c>
      <c r="J97" s="68">
        <v>6.2353753335533363E-2</v>
      </c>
      <c r="K97" s="68">
        <v>6.2353753335533363E-2</v>
      </c>
    </row>
    <row r="98" spans="2:11" x14ac:dyDescent="0.2">
      <c r="B98" s="146">
        <v>1991</v>
      </c>
      <c r="C98" s="68">
        <v>0.15004510019517303</v>
      </c>
      <c r="D98" s="68">
        <v>0.15004510019517303</v>
      </c>
      <c r="E98" s="68">
        <v>0.15004510019517303</v>
      </c>
      <c r="F98" s="68">
        <v>0.15004510019517303</v>
      </c>
      <c r="G98" s="68">
        <v>0.15004510019517303</v>
      </c>
      <c r="H98" s="68">
        <v>0.15004510019517303</v>
      </c>
      <c r="I98" s="68">
        <v>0.15004510019517303</v>
      </c>
      <c r="J98" s="68">
        <v>0.15004510019517303</v>
      </c>
      <c r="K98" s="68">
        <v>0.15004510019517303</v>
      </c>
    </row>
    <row r="99" spans="2:11" x14ac:dyDescent="0.2">
      <c r="B99" s="146">
        <v>1992</v>
      </c>
      <c r="C99" s="68">
        <v>9.3616373162079422E-2</v>
      </c>
      <c r="D99" s="68">
        <v>9.3616373162079422E-2</v>
      </c>
      <c r="E99" s="68">
        <v>9.3616373162079422E-2</v>
      </c>
      <c r="F99" s="68">
        <v>9.3616373162079422E-2</v>
      </c>
      <c r="G99" s="68">
        <v>9.3616373162079422E-2</v>
      </c>
      <c r="H99" s="68">
        <v>9.3616373162079422E-2</v>
      </c>
      <c r="I99" s="68">
        <v>9.3616373162079422E-2</v>
      </c>
      <c r="J99" s="68">
        <v>9.3616373162079422E-2</v>
      </c>
      <c r="K99" s="68">
        <v>9.3616373162079422E-2</v>
      </c>
    </row>
    <row r="100" spans="2:11" x14ac:dyDescent="0.2">
      <c r="B100" s="146">
        <v>1993</v>
      </c>
      <c r="C100" s="68">
        <v>0.14210957589263107</v>
      </c>
      <c r="D100" s="68">
        <v>0.14210957589263107</v>
      </c>
      <c r="E100" s="68">
        <v>0.14210957589263107</v>
      </c>
      <c r="F100" s="68">
        <v>0.14210957589263107</v>
      </c>
      <c r="G100" s="68">
        <v>0.14210957589263107</v>
      </c>
      <c r="H100" s="68">
        <v>0.14210957589263107</v>
      </c>
      <c r="I100" s="68">
        <v>0.14210957589263107</v>
      </c>
      <c r="J100" s="68">
        <v>0.14210957589263107</v>
      </c>
      <c r="K100" s="68">
        <v>0.14210957589263107</v>
      </c>
    </row>
    <row r="101" spans="2:11" x14ac:dyDescent="0.2">
      <c r="B101" s="146">
        <v>1994</v>
      </c>
      <c r="C101" s="68">
        <v>-8.0366555509985921E-2</v>
      </c>
      <c r="D101" s="68">
        <v>-8.0366555509985921E-2</v>
      </c>
      <c r="E101" s="68">
        <v>-8.0366555509985921E-2</v>
      </c>
      <c r="F101" s="68">
        <v>-8.0366555509985921E-2</v>
      </c>
      <c r="G101" s="68">
        <v>-8.0366555509985921E-2</v>
      </c>
      <c r="H101" s="68">
        <v>-8.0366555509985921E-2</v>
      </c>
      <c r="I101" s="68">
        <v>-8.0366555509985921E-2</v>
      </c>
      <c r="J101" s="68">
        <v>-8.0366555509985921E-2</v>
      </c>
      <c r="K101" s="68">
        <v>-8.0366555509985921E-2</v>
      </c>
    </row>
    <row r="102" spans="2:11" x14ac:dyDescent="0.2">
      <c r="B102" s="146">
        <v>1995</v>
      </c>
      <c r="C102" s="68">
        <v>0.23480780112538907</v>
      </c>
      <c r="D102" s="68">
        <v>0.23480780112538907</v>
      </c>
      <c r="E102" s="68">
        <v>0.23480780112538907</v>
      </c>
      <c r="F102" s="68">
        <v>0.23480780112538907</v>
      </c>
      <c r="G102" s="68">
        <v>0.23480780112538907</v>
      </c>
      <c r="H102" s="68">
        <v>0.23480780112538907</v>
      </c>
      <c r="I102" s="68">
        <v>0.23480780112538907</v>
      </c>
      <c r="J102" s="68">
        <v>0.23480780112538907</v>
      </c>
      <c r="K102" s="68">
        <v>0.23480780112538907</v>
      </c>
    </row>
    <row r="103" spans="2:11" x14ac:dyDescent="0.2">
      <c r="B103" s="146">
        <v>1996</v>
      </c>
      <c r="C103" s="68">
        <v>1.428607793401844E-2</v>
      </c>
      <c r="D103" s="68">
        <v>1.428607793401844E-2</v>
      </c>
      <c r="E103" s="68">
        <v>1.428607793401844E-2</v>
      </c>
      <c r="F103" s="68">
        <v>1.428607793401844E-2</v>
      </c>
      <c r="G103" s="68">
        <v>1.428607793401844E-2</v>
      </c>
      <c r="H103" s="68">
        <v>1.428607793401844E-2</v>
      </c>
      <c r="I103" s="68">
        <v>1.428607793401844E-2</v>
      </c>
      <c r="J103" s="68">
        <v>1.428607793401844E-2</v>
      </c>
      <c r="K103" s="68">
        <v>1.428607793401844E-2</v>
      </c>
    </row>
    <row r="104" spans="2:11" x14ac:dyDescent="0.2">
      <c r="B104" s="146">
        <v>1997</v>
      </c>
      <c r="C104" s="68">
        <v>9.939130272977531E-2</v>
      </c>
      <c r="D104" s="68">
        <v>9.939130272977531E-2</v>
      </c>
      <c r="E104" s="68">
        <v>9.939130272977531E-2</v>
      </c>
      <c r="F104" s="68">
        <v>9.939130272977531E-2</v>
      </c>
      <c r="G104" s="68">
        <v>9.939130272977531E-2</v>
      </c>
      <c r="H104" s="68">
        <v>9.939130272977531E-2</v>
      </c>
      <c r="I104" s="68">
        <v>9.939130272977531E-2</v>
      </c>
      <c r="J104" s="68">
        <v>9.939130272977531E-2</v>
      </c>
      <c r="K104" s="68">
        <v>9.939130272977531E-2</v>
      </c>
    </row>
    <row r="105" spans="2:11" x14ac:dyDescent="0.2">
      <c r="B105" s="146">
        <v>1998</v>
      </c>
      <c r="C105" s="68">
        <v>0.14921431922606215</v>
      </c>
      <c r="D105" s="68">
        <v>0.14921431922606215</v>
      </c>
      <c r="E105" s="68">
        <v>0.14921431922606215</v>
      </c>
      <c r="F105" s="68">
        <v>0.14921431922606215</v>
      </c>
      <c r="G105" s="68">
        <v>0.14921431922606215</v>
      </c>
      <c r="H105" s="68">
        <v>0.14921431922606215</v>
      </c>
      <c r="I105" s="68">
        <v>0.14921431922606215</v>
      </c>
      <c r="J105" s="68">
        <v>0.14921431922606215</v>
      </c>
      <c r="K105" s="68">
        <v>0.14921431922606215</v>
      </c>
    </row>
    <row r="106" spans="2:11" x14ac:dyDescent="0.2">
      <c r="B106" s="146">
        <v>1999</v>
      </c>
      <c r="C106" s="68">
        <v>-8.2542147962685761E-2</v>
      </c>
      <c r="D106" s="68">
        <v>-8.2542147962685761E-2</v>
      </c>
      <c r="E106" s="68">
        <v>-8.2542147962685761E-2</v>
      </c>
      <c r="F106" s="68">
        <v>-8.2542147962685761E-2</v>
      </c>
      <c r="G106" s="68">
        <v>-8.2542147962685761E-2</v>
      </c>
      <c r="H106" s="68">
        <v>-8.2542147962685761E-2</v>
      </c>
      <c r="I106" s="68">
        <v>-8.2542147962685761E-2</v>
      </c>
      <c r="J106" s="68">
        <v>-8.2542147962685761E-2</v>
      </c>
      <c r="K106" s="68">
        <v>-8.2542147962685761E-2</v>
      </c>
    </row>
    <row r="107" spans="2:11" x14ac:dyDescent="0.2">
      <c r="B107" s="146">
        <v>2000</v>
      </c>
      <c r="C107" s="68">
        <v>0.16655267125397488</v>
      </c>
      <c r="D107" s="68">
        <v>0.16655267125397488</v>
      </c>
      <c r="E107" s="68">
        <v>0.16655267125397488</v>
      </c>
      <c r="F107" s="68">
        <v>0.16655267125397488</v>
      </c>
      <c r="G107" s="68">
        <v>0.16655267125397488</v>
      </c>
      <c r="H107" s="68">
        <v>0.16655267125397488</v>
      </c>
      <c r="I107" s="68">
        <v>0.16655267125397488</v>
      </c>
      <c r="J107" s="68">
        <v>0.16655267125397488</v>
      </c>
      <c r="K107" s="68">
        <v>0.16655267125397488</v>
      </c>
    </row>
    <row r="108" spans="2:11" x14ac:dyDescent="0.2">
      <c r="B108" s="146">
        <v>2001</v>
      </c>
      <c r="C108" s="68">
        <v>5.5721811892492555E-2</v>
      </c>
      <c r="D108" s="68">
        <v>5.5721811892492555E-2</v>
      </c>
      <c r="E108" s="68">
        <v>5.5721811892492555E-2</v>
      </c>
      <c r="F108" s="68">
        <v>5.5721811892492555E-2</v>
      </c>
      <c r="G108" s="68">
        <v>5.5721811892492555E-2</v>
      </c>
      <c r="H108" s="68">
        <v>5.5721811892492555E-2</v>
      </c>
      <c r="I108" s="68">
        <v>5.5721811892492555E-2</v>
      </c>
      <c r="J108" s="68">
        <v>5.5721811892492555E-2</v>
      </c>
      <c r="K108" s="68">
        <v>5.5721811892492555E-2</v>
      </c>
    </row>
    <row r="109" spans="2:11" x14ac:dyDescent="0.2">
      <c r="B109" s="146">
        <v>2002</v>
      </c>
      <c r="C109" s="68">
        <v>0.15116400378109285</v>
      </c>
      <c r="D109" s="68">
        <v>0.15116400378109285</v>
      </c>
      <c r="E109" s="68">
        <v>0.15116400378109285</v>
      </c>
      <c r="F109" s="68">
        <v>0.15116400378109285</v>
      </c>
      <c r="G109" s="68">
        <v>0.15116400378109285</v>
      </c>
      <c r="H109" s="68">
        <v>0.15116400378109285</v>
      </c>
      <c r="I109" s="68">
        <v>0.15116400378109285</v>
      </c>
      <c r="J109" s="68">
        <v>0.15116400378109285</v>
      </c>
      <c r="K109" s="68">
        <v>0.15116400378109285</v>
      </c>
    </row>
    <row r="110" spans="2:11" x14ac:dyDescent="0.2">
      <c r="B110" s="146">
        <v>2003</v>
      </c>
      <c r="C110" s="68">
        <v>3.7531858817758529E-3</v>
      </c>
      <c r="D110" s="68">
        <v>3.7531858817758529E-3</v>
      </c>
      <c r="E110" s="68">
        <v>3.7531858817758529E-3</v>
      </c>
      <c r="F110" s="68">
        <v>3.7531858817758529E-3</v>
      </c>
      <c r="G110" s="68">
        <v>3.7531858817758529E-3</v>
      </c>
      <c r="H110" s="68">
        <v>3.7531858817758529E-3</v>
      </c>
      <c r="I110" s="68">
        <v>3.7531858817758529E-3</v>
      </c>
      <c r="J110" s="68">
        <v>3.7531858817758529E-3</v>
      </c>
      <c r="K110" s="68">
        <v>3.7531858817758529E-3</v>
      </c>
    </row>
    <row r="111" spans="2:11" x14ac:dyDescent="0.2">
      <c r="B111" s="146">
        <v>2004</v>
      </c>
      <c r="C111" s="68">
        <v>4.490683702274547E-2</v>
      </c>
      <c r="D111" s="68">
        <v>4.490683702274547E-2</v>
      </c>
      <c r="E111" s="68">
        <v>4.490683702274547E-2</v>
      </c>
      <c r="F111" s="68">
        <v>4.490683702274547E-2</v>
      </c>
      <c r="G111" s="68">
        <v>4.490683702274547E-2</v>
      </c>
      <c r="H111" s="68">
        <v>4.490683702274547E-2</v>
      </c>
      <c r="I111" s="68">
        <v>4.490683702274547E-2</v>
      </c>
      <c r="J111" s="68">
        <v>4.490683702274547E-2</v>
      </c>
      <c r="K111" s="68">
        <v>4.490683702274547E-2</v>
      </c>
    </row>
    <row r="112" spans="2:11" x14ac:dyDescent="0.2">
      <c r="B112" s="146">
        <v>2005</v>
      </c>
      <c r="C112" s="68">
        <v>2.8675329597779506E-2</v>
      </c>
      <c r="D112" s="68">
        <v>2.8675329597779506E-2</v>
      </c>
      <c r="E112" s="68">
        <v>2.8675329597779506E-2</v>
      </c>
      <c r="F112" s="68">
        <v>2.8675329597779506E-2</v>
      </c>
      <c r="G112" s="68">
        <v>2.8675329597779506E-2</v>
      </c>
      <c r="H112" s="68">
        <v>2.8675329597779506E-2</v>
      </c>
      <c r="I112" s="68">
        <v>2.8675329597779506E-2</v>
      </c>
      <c r="J112" s="68">
        <v>2.8675329597779506E-2</v>
      </c>
      <c r="K112" s="68">
        <v>2.8675329597779506E-2</v>
      </c>
    </row>
    <row r="113" spans="2:11" x14ac:dyDescent="0.2">
      <c r="B113" s="146">
        <v>2006</v>
      </c>
      <c r="C113" s="68">
        <v>1.9610012417568386E-2</v>
      </c>
      <c r="D113" s="68">
        <v>1.9610012417568386E-2</v>
      </c>
      <c r="E113" s="68">
        <v>1.9610012417568386E-2</v>
      </c>
      <c r="F113" s="68">
        <v>1.9610012417568386E-2</v>
      </c>
      <c r="G113" s="68">
        <v>1.9610012417568386E-2</v>
      </c>
      <c r="H113" s="68">
        <v>1.9610012417568386E-2</v>
      </c>
      <c r="I113" s="68">
        <v>1.9610012417568386E-2</v>
      </c>
      <c r="J113" s="68">
        <v>1.9610012417568386E-2</v>
      </c>
      <c r="K113" s="68">
        <v>1.9610012417568386E-2</v>
      </c>
    </row>
    <row r="114" spans="2:11" x14ac:dyDescent="0.2">
      <c r="B114" s="146">
        <v>2007</v>
      </c>
      <c r="C114" s="68">
        <v>0.10209921930012807</v>
      </c>
      <c r="D114" s="68">
        <v>0.10209921930012807</v>
      </c>
      <c r="E114" s="68">
        <v>0.10209921930012807</v>
      </c>
      <c r="F114" s="68">
        <v>0.10209921930012807</v>
      </c>
      <c r="G114" s="68">
        <v>0.10209921930012807</v>
      </c>
      <c r="H114" s="68">
        <v>0.10209921930012807</v>
      </c>
      <c r="I114" s="68">
        <v>0.10209921930012807</v>
      </c>
      <c r="J114" s="68">
        <v>0.10209921930012807</v>
      </c>
      <c r="K114" s="68">
        <v>0.10209921930012807</v>
      </c>
    </row>
    <row r="115" spans="2:11" x14ac:dyDescent="0.2">
      <c r="B115" s="146">
        <v>2008</v>
      </c>
      <c r="C115" s="68">
        <v>0.20101279926977011</v>
      </c>
      <c r="D115" s="68">
        <v>0.20101279926977011</v>
      </c>
      <c r="E115" s="68">
        <v>0.20101279926977011</v>
      </c>
      <c r="F115" s="68">
        <v>0.20101279926977011</v>
      </c>
      <c r="G115" s="68">
        <v>0.20101279926977011</v>
      </c>
      <c r="H115" s="68">
        <v>0.20101279926977011</v>
      </c>
      <c r="I115" s="68">
        <v>0.20101279926977011</v>
      </c>
      <c r="J115" s="68">
        <v>0.20101279926977011</v>
      </c>
      <c r="K115" s="68">
        <v>0.20101279926977011</v>
      </c>
    </row>
    <row r="116" spans="2:11" x14ac:dyDescent="0.2">
      <c r="B116" s="146">
        <v>2009</v>
      </c>
      <c r="C116" s="68">
        <v>-0.11116695313259162</v>
      </c>
      <c r="D116" s="68">
        <v>-0.11116695313259162</v>
      </c>
      <c r="E116" s="68">
        <v>-0.11116695313259162</v>
      </c>
      <c r="F116" s="68">
        <v>-0.11116695313259162</v>
      </c>
      <c r="G116" s="68">
        <v>-0.11116695313259162</v>
      </c>
      <c r="H116" s="68">
        <v>-0.11116695313259162</v>
      </c>
      <c r="I116" s="68">
        <v>-0.11116695313259162</v>
      </c>
      <c r="J116" s="68">
        <v>-0.11116695313259162</v>
      </c>
      <c r="K116" s="68">
        <v>-0.11116695313259162</v>
      </c>
    </row>
    <row r="117" spans="2:11" x14ac:dyDescent="0.2">
      <c r="B117" s="146">
        <v>2010</v>
      </c>
      <c r="C117" s="68">
        <v>8.4629338803557719E-2</v>
      </c>
      <c r="D117" s="68">
        <v>8.4629338803557719E-2</v>
      </c>
      <c r="E117" s="68">
        <v>8.4629338803557719E-2</v>
      </c>
      <c r="F117" s="68">
        <v>8.4629338803557719E-2</v>
      </c>
      <c r="G117" s="68">
        <v>8.4629338803557719E-2</v>
      </c>
      <c r="H117" s="68">
        <v>8.4629338803557719E-2</v>
      </c>
      <c r="I117" s="68">
        <v>8.4629338803557719E-2</v>
      </c>
      <c r="J117" s="68">
        <v>8.4629338803557719E-2</v>
      </c>
      <c r="K117" s="68">
        <v>8.4629338803557719E-2</v>
      </c>
    </row>
    <row r="118" spans="2:11" x14ac:dyDescent="0.2">
      <c r="B118" s="146">
        <v>2011</v>
      </c>
      <c r="C118" s="68">
        <v>0.16035334999461354</v>
      </c>
      <c r="D118" s="68">
        <v>0.16035334999461354</v>
      </c>
      <c r="E118" s="68">
        <v>0.16035334999461354</v>
      </c>
      <c r="F118" s="68">
        <v>0.16035334999461354</v>
      </c>
      <c r="G118" s="68">
        <v>0.16035334999461354</v>
      </c>
      <c r="H118" s="68">
        <v>0.16035334999461354</v>
      </c>
      <c r="I118" s="68">
        <v>0.16035334999461354</v>
      </c>
      <c r="J118" s="68">
        <v>0.16035334999461354</v>
      </c>
      <c r="K118" s="68">
        <v>0.16035334999461354</v>
      </c>
    </row>
    <row r="119" spans="2:11" x14ac:dyDescent="0.2">
      <c r="B119" s="146">
        <v>2012</v>
      </c>
      <c r="C119" s="155"/>
      <c r="D119" s="68">
        <v>2.971571978018946E-2</v>
      </c>
      <c r="E119" s="68">
        <v>2.971571978018946E-2</v>
      </c>
      <c r="F119" s="68">
        <v>2.971571978018946E-2</v>
      </c>
      <c r="G119" s="68">
        <v>2.971571978018946E-2</v>
      </c>
      <c r="H119" s="68">
        <v>2.971571978018946E-2</v>
      </c>
      <c r="I119" s="68">
        <v>2.971571978018946E-2</v>
      </c>
      <c r="J119" s="68">
        <v>2.971571978018946E-2</v>
      </c>
      <c r="K119" s="68">
        <v>2.971571978018946E-2</v>
      </c>
    </row>
    <row r="120" spans="2:11" x14ac:dyDescent="0.2">
      <c r="B120" s="146">
        <v>2013</v>
      </c>
      <c r="C120" s="155"/>
      <c r="D120" s="155"/>
      <c r="E120" s="68">
        <v>-9.104568794347262E-2</v>
      </c>
      <c r="F120" s="68">
        <v>-9.104568794347262E-2</v>
      </c>
      <c r="G120" s="68">
        <v>-9.104568794347262E-2</v>
      </c>
      <c r="H120" s="68">
        <v>-9.104568794347262E-2</v>
      </c>
      <c r="I120" s="68">
        <v>-9.104568794347262E-2</v>
      </c>
      <c r="J120" s="68">
        <v>-9.104568794347262E-2</v>
      </c>
      <c r="K120" s="68">
        <v>-9.104568794347262E-2</v>
      </c>
    </row>
    <row r="121" spans="2:11" x14ac:dyDescent="0.2">
      <c r="B121" s="146">
        <v>2014</v>
      </c>
      <c r="C121" s="155"/>
      <c r="D121" s="155"/>
      <c r="E121" s="155"/>
      <c r="F121" s="68">
        <v>0.10746180452004755</v>
      </c>
      <c r="G121" s="68">
        <v>0.10746180452004755</v>
      </c>
      <c r="H121" s="68">
        <v>0.10746180452004755</v>
      </c>
      <c r="I121" s="68">
        <v>0.10746180452004755</v>
      </c>
      <c r="J121" s="68">
        <v>0.10746180452004755</v>
      </c>
      <c r="K121" s="68">
        <v>0.10746180452004755</v>
      </c>
    </row>
    <row r="122" spans="2:11" x14ac:dyDescent="0.2">
      <c r="B122" s="146">
        <v>2015</v>
      </c>
      <c r="C122" s="155"/>
      <c r="D122" s="155"/>
      <c r="E122" s="155"/>
      <c r="F122" s="155"/>
      <c r="G122" s="68">
        <v>1.2842996709792224E-2</v>
      </c>
      <c r="H122" s="68">
        <v>1.2842996709792224E-2</v>
      </c>
      <c r="I122" s="68">
        <v>1.2842996709792224E-2</v>
      </c>
      <c r="J122" s="68">
        <v>1.2842996709792224E-2</v>
      </c>
      <c r="K122" s="68">
        <v>1.2842996709792224E-2</v>
      </c>
    </row>
    <row r="123" spans="2:11" x14ac:dyDescent="0.2">
      <c r="B123" s="146">
        <v>2016</v>
      </c>
      <c r="C123" s="155"/>
      <c r="D123" s="155"/>
      <c r="E123" s="155"/>
      <c r="F123" s="155"/>
      <c r="G123" s="155"/>
      <c r="H123" s="68">
        <v>6.9055046987477921E-3</v>
      </c>
      <c r="I123" s="68">
        <v>6.9055046987477921E-3</v>
      </c>
      <c r="J123" s="68">
        <v>6.9055046987477921E-3</v>
      </c>
      <c r="K123" s="68">
        <v>6.9055046987477921E-3</v>
      </c>
    </row>
    <row r="124" spans="2:11" x14ac:dyDescent="0.2">
      <c r="B124" s="146">
        <v>2017</v>
      </c>
      <c r="C124" s="155"/>
      <c r="D124" s="155"/>
      <c r="E124" s="155"/>
      <c r="F124" s="155"/>
      <c r="G124" s="155"/>
      <c r="H124" s="155"/>
      <c r="I124" s="68">
        <v>2.8017162707789457E-2</v>
      </c>
      <c r="J124" s="68">
        <v>2.8017162707789457E-2</v>
      </c>
      <c r="K124" s="68">
        <v>2.8017162707789457E-2</v>
      </c>
    </row>
    <row r="125" spans="2:11" x14ac:dyDescent="0.2">
      <c r="B125" s="146">
        <v>2018</v>
      </c>
      <c r="C125" s="155"/>
      <c r="D125" s="155"/>
      <c r="E125" s="155"/>
      <c r="F125" s="155"/>
      <c r="G125" s="155"/>
      <c r="H125" s="155"/>
      <c r="I125" s="155"/>
      <c r="J125" s="68">
        <v>-1.6692385713402633E-4</v>
      </c>
      <c r="K125" s="68">
        <v>-1.6692385713402633E-4</v>
      </c>
    </row>
    <row r="126" spans="2:11" x14ac:dyDescent="0.2">
      <c r="B126" s="146">
        <v>2019</v>
      </c>
      <c r="C126" s="155"/>
      <c r="D126" s="155"/>
      <c r="E126" s="155"/>
      <c r="F126" s="155"/>
      <c r="G126" s="155"/>
      <c r="H126" s="155"/>
      <c r="I126" s="155"/>
      <c r="J126" s="155"/>
      <c r="K126" s="68">
        <v>9.6356307415483927E-2</v>
      </c>
    </row>
    <row r="127" spans="2:11" x14ac:dyDescent="0.2">
      <c r="B127" s="31" t="s">
        <v>21</v>
      </c>
      <c r="C127" s="154">
        <f>+AVERAGE(C35:C126)</f>
        <v>5.410199544794958E-2</v>
      </c>
      <c r="D127" s="154">
        <f t="shared" ref="D127:K127" si="13">+AVERAGE(D35:D126)</f>
        <v>5.3815098087152402E-2</v>
      </c>
      <c r="E127" s="154">
        <f t="shared" si="13"/>
        <v>5.2130670342610257E-2</v>
      </c>
      <c r="F127" s="154">
        <f t="shared" si="13"/>
        <v>5.2766660390626781E-2</v>
      </c>
      <c r="G127" s="154">
        <f t="shared" si="13"/>
        <v>5.2312982394253658E-2</v>
      </c>
      <c r="H127" s="154">
        <f t="shared" si="13"/>
        <v>5.1802786015652462E-2</v>
      </c>
      <c r="I127" s="154">
        <f t="shared" si="13"/>
        <v>5.1538501312231769E-2</v>
      </c>
      <c r="J127" s="154">
        <f t="shared" si="13"/>
        <v>5.0970309826854118E-2</v>
      </c>
      <c r="K127" s="154">
        <f t="shared" si="13"/>
        <v>5.1463635887600098E-2</v>
      </c>
    </row>
    <row r="128" spans="2:11" x14ac:dyDescent="0.2">
      <c r="B128" s="1"/>
    </row>
    <row r="129" spans="2:11" x14ac:dyDescent="0.2">
      <c r="B129" s="1"/>
      <c r="C129" s="132"/>
      <c r="D129" s="132"/>
      <c r="E129" s="132"/>
      <c r="F129" s="132"/>
      <c r="G129" s="132"/>
      <c r="H129" s="132"/>
      <c r="I129" s="132"/>
      <c r="J129" s="132"/>
      <c r="K129" s="132"/>
    </row>
    <row r="130" spans="2:11" x14ac:dyDescent="0.2">
      <c r="B130" s="38" t="s">
        <v>259</v>
      </c>
    </row>
    <row r="131" spans="2:11" x14ac:dyDescent="0.2">
      <c r="B131" s="1"/>
    </row>
    <row r="132" spans="2:11" x14ac:dyDescent="0.2">
      <c r="B132" s="291" t="s">
        <v>260</v>
      </c>
      <c r="C132" s="291"/>
      <c r="D132" s="291"/>
      <c r="E132" s="291"/>
      <c r="F132" s="291"/>
      <c r="G132" s="291"/>
      <c r="H132" s="291"/>
      <c r="I132" s="291"/>
      <c r="J132" s="291"/>
      <c r="K132" s="291"/>
    </row>
    <row r="133" spans="2:11" x14ac:dyDescent="0.2">
      <c r="B133" s="55" t="s">
        <v>258</v>
      </c>
      <c r="C133" s="145">
        <v>2011</v>
      </c>
      <c r="D133" s="145">
        <v>2012</v>
      </c>
      <c r="E133" s="145">
        <v>2013</v>
      </c>
      <c r="F133" s="145">
        <v>2014</v>
      </c>
      <c r="G133" s="145">
        <v>2015</v>
      </c>
      <c r="H133" s="145">
        <v>2016</v>
      </c>
      <c r="I133" s="145">
        <v>2017</v>
      </c>
      <c r="J133" s="145">
        <v>2018</v>
      </c>
      <c r="K133" s="145">
        <v>2019</v>
      </c>
    </row>
    <row r="134" spans="2:11" x14ac:dyDescent="0.2">
      <c r="B134" s="146">
        <v>1928</v>
      </c>
      <c r="C134" s="68">
        <v>0.43811155152887893</v>
      </c>
      <c r="D134" s="68">
        <v>0.43811155152887893</v>
      </c>
      <c r="E134" s="68">
        <v>0.43811155152887893</v>
      </c>
      <c r="F134" s="68">
        <v>0.43811155152887893</v>
      </c>
      <c r="G134" s="68">
        <v>0.43811155152887893</v>
      </c>
      <c r="H134" s="68">
        <v>0.43811155152887893</v>
      </c>
      <c r="I134" s="68">
        <v>0.43811155152887893</v>
      </c>
      <c r="J134" s="68">
        <v>0.43811155152887893</v>
      </c>
      <c r="K134" s="68">
        <v>0.43811155152887893</v>
      </c>
    </row>
    <row r="135" spans="2:11" x14ac:dyDescent="0.2">
      <c r="B135" s="146">
        <v>1929</v>
      </c>
      <c r="C135" s="68">
        <v>-8.2979466119096595E-2</v>
      </c>
      <c r="D135" s="68">
        <v>-8.2979466119096595E-2</v>
      </c>
      <c r="E135" s="68">
        <v>-8.2979466119096595E-2</v>
      </c>
      <c r="F135" s="68">
        <v>-8.2979466119096595E-2</v>
      </c>
      <c r="G135" s="68">
        <v>-8.2979466119096595E-2</v>
      </c>
      <c r="H135" s="68">
        <v>-8.2979466119096595E-2</v>
      </c>
      <c r="I135" s="68">
        <v>-8.2979466119096595E-2</v>
      </c>
      <c r="J135" s="68">
        <v>-8.2979466119096595E-2</v>
      </c>
      <c r="K135" s="68">
        <v>-8.2979466119096595E-2</v>
      </c>
    </row>
    <row r="136" spans="2:11" x14ac:dyDescent="0.2">
      <c r="B136" s="146">
        <v>1930</v>
      </c>
      <c r="C136" s="68">
        <v>-0.25123636363636365</v>
      </c>
      <c r="D136" s="68">
        <v>-0.25123636363636365</v>
      </c>
      <c r="E136" s="68">
        <v>-0.25123636363636365</v>
      </c>
      <c r="F136" s="68">
        <v>-0.25123636363636365</v>
      </c>
      <c r="G136" s="68">
        <v>-0.25123636363636365</v>
      </c>
      <c r="H136" s="68">
        <v>-0.25123636363636365</v>
      </c>
      <c r="I136" s="68">
        <v>-0.25123636363636365</v>
      </c>
      <c r="J136" s="68">
        <v>-0.25123636363636365</v>
      </c>
      <c r="K136" s="68">
        <v>-0.25123636363636365</v>
      </c>
    </row>
    <row r="137" spans="2:11" x14ac:dyDescent="0.2">
      <c r="B137" s="146">
        <v>1931</v>
      </c>
      <c r="C137" s="68">
        <v>-0.43837548891786188</v>
      </c>
      <c r="D137" s="68">
        <v>-0.43837548891786188</v>
      </c>
      <c r="E137" s="68">
        <v>-0.43837548891786188</v>
      </c>
      <c r="F137" s="68">
        <v>-0.43837548891786188</v>
      </c>
      <c r="G137" s="68">
        <v>-0.43837548891786188</v>
      </c>
      <c r="H137" s="68">
        <v>-0.43837548891786188</v>
      </c>
      <c r="I137" s="68">
        <v>-0.43837548891786188</v>
      </c>
      <c r="J137" s="68">
        <v>-0.43837548891786188</v>
      </c>
      <c r="K137" s="68">
        <v>-0.43837548891786188</v>
      </c>
    </row>
    <row r="138" spans="2:11" x14ac:dyDescent="0.2">
      <c r="B138" s="146">
        <v>1932</v>
      </c>
      <c r="C138" s="68">
        <v>-8.642364532019696E-2</v>
      </c>
      <c r="D138" s="68">
        <v>-8.642364532019696E-2</v>
      </c>
      <c r="E138" s="68">
        <v>-8.642364532019696E-2</v>
      </c>
      <c r="F138" s="68">
        <v>-8.642364532019696E-2</v>
      </c>
      <c r="G138" s="68">
        <v>-8.642364532019696E-2</v>
      </c>
      <c r="H138" s="68">
        <v>-8.642364532019696E-2</v>
      </c>
      <c r="I138" s="68">
        <v>-8.642364532019696E-2</v>
      </c>
      <c r="J138" s="68">
        <v>-8.642364532019696E-2</v>
      </c>
      <c r="K138" s="68">
        <v>-8.642364532019696E-2</v>
      </c>
    </row>
    <row r="139" spans="2:11" x14ac:dyDescent="0.2">
      <c r="B139" s="146">
        <v>1933</v>
      </c>
      <c r="C139" s="68">
        <v>0.49982225433526023</v>
      </c>
      <c r="D139" s="68">
        <v>0.49982225433526023</v>
      </c>
      <c r="E139" s="68">
        <v>0.49982225433526023</v>
      </c>
      <c r="F139" s="68">
        <v>0.49982225433526023</v>
      </c>
      <c r="G139" s="68">
        <v>0.49982225433526023</v>
      </c>
      <c r="H139" s="68">
        <v>0.49982225433526023</v>
      </c>
      <c r="I139" s="68">
        <v>0.49982225433526023</v>
      </c>
      <c r="J139" s="68">
        <v>0.49982225433526023</v>
      </c>
      <c r="K139" s="68">
        <v>0.49982225433526023</v>
      </c>
    </row>
    <row r="140" spans="2:11" x14ac:dyDescent="0.2">
      <c r="B140" s="146">
        <v>1934</v>
      </c>
      <c r="C140" s="68">
        <v>-1.1885656970912803E-2</v>
      </c>
      <c r="D140" s="68">
        <v>-1.1885656970912803E-2</v>
      </c>
      <c r="E140" s="68">
        <v>-1.1885656970912803E-2</v>
      </c>
      <c r="F140" s="68">
        <v>-1.1885656970912803E-2</v>
      </c>
      <c r="G140" s="68">
        <v>-1.1885656970912803E-2</v>
      </c>
      <c r="H140" s="68">
        <v>-1.1885656970912803E-2</v>
      </c>
      <c r="I140" s="68">
        <v>-1.1885656970912803E-2</v>
      </c>
      <c r="J140" s="68">
        <v>-1.1885656970912803E-2</v>
      </c>
      <c r="K140" s="68">
        <v>-1.1885656970912803E-2</v>
      </c>
    </row>
    <row r="141" spans="2:11" x14ac:dyDescent="0.2">
      <c r="B141" s="146">
        <v>1935</v>
      </c>
      <c r="C141" s="68">
        <v>0.46740421052631581</v>
      </c>
      <c r="D141" s="68">
        <v>0.46740421052631581</v>
      </c>
      <c r="E141" s="68">
        <v>0.46740421052631581</v>
      </c>
      <c r="F141" s="68">
        <v>0.46740421052631581</v>
      </c>
      <c r="G141" s="68">
        <v>0.46740421052631581</v>
      </c>
      <c r="H141" s="68">
        <v>0.46740421052631581</v>
      </c>
      <c r="I141" s="68">
        <v>0.46740421052631581</v>
      </c>
      <c r="J141" s="68">
        <v>0.46740421052631581</v>
      </c>
      <c r="K141" s="68">
        <v>0.46740421052631581</v>
      </c>
    </row>
    <row r="142" spans="2:11" x14ac:dyDescent="0.2">
      <c r="B142" s="146">
        <v>1936</v>
      </c>
      <c r="C142" s="68">
        <v>0.31943410275502609</v>
      </c>
      <c r="D142" s="68">
        <v>0.31943410275502609</v>
      </c>
      <c r="E142" s="68">
        <v>0.31943410275502609</v>
      </c>
      <c r="F142" s="68">
        <v>0.31943410275502609</v>
      </c>
      <c r="G142" s="68">
        <v>0.31943410275502609</v>
      </c>
      <c r="H142" s="68">
        <v>0.31943410275502609</v>
      </c>
      <c r="I142" s="68">
        <v>0.31943410275502609</v>
      </c>
      <c r="J142" s="68">
        <v>0.31943410275502609</v>
      </c>
      <c r="K142" s="68">
        <v>0.31943410275502609</v>
      </c>
    </row>
    <row r="143" spans="2:11" x14ac:dyDescent="0.2">
      <c r="B143" s="146">
        <v>1937</v>
      </c>
      <c r="C143" s="68">
        <v>-0.35336728754365537</v>
      </c>
      <c r="D143" s="68">
        <v>-0.35336728754365537</v>
      </c>
      <c r="E143" s="68">
        <v>-0.35336728754365537</v>
      </c>
      <c r="F143" s="68">
        <v>-0.35336728754365537</v>
      </c>
      <c r="G143" s="68">
        <v>-0.35336728754365537</v>
      </c>
      <c r="H143" s="68">
        <v>-0.35336728754365537</v>
      </c>
      <c r="I143" s="68">
        <v>-0.35336728754365537</v>
      </c>
      <c r="J143" s="68">
        <v>-0.35336728754365537</v>
      </c>
      <c r="K143" s="68">
        <v>-0.35336728754365537</v>
      </c>
    </row>
    <row r="144" spans="2:11" x14ac:dyDescent="0.2">
      <c r="B144" s="146">
        <v>1938</v>
      </c>
      <c r="C144" s="68">
        <v>0.29282654028436017</v>
      </c>
      <c r="D144" s="68">
        <v>0.29282654028436017</v>
      </c>
      <c r="E144" s="68">
        <v>0.29282654028436017</v>
      </c>
      <c r="F144" s="68">
        <v>0.29282654028436017</v>
      </c>
      <c r="G144" s="68">
        <v>0.29282654028436017</v>
      </c>
      <c r="H144" s="68">
        <v>0.29282654028436017</v>
      </c>
      <c r="I144" s="68">
        <v>0.29282654028436017</v>
      </c>
      <c r="J144" s="68">
        <v>0.29282654028436017</v>
      </c>
      <c r="K144" s="68">
        <v>0.29282654028436017</v>
      </c>
    </row>
    <row r="145" spans="2:11" x14ac:dyDescent="0.2">
      <c r="B145" s="146">
        <v>1939</v>
      </c>
      <c r="C145" s="68">
        <v>-1.0975646879756443E-2</v>
      </c>
      <c r="D145" s="68">
        <v>-1.0975646879756443E-2</v>
      </c>
      <c r="E145" s="68">
        <v>-1.0975646879756443E-2</v>
      </c>
      <c r="F145" s="68">
        <v>-1.0975646879756443E-2</v>
      </c>
      <c r="G145" s="68">
        <v>-1.0975646879756443E-2</v>
      </c>
      <c r="H145" s="68">
        <v>-1.0975646879756443E-2</v>
      </c>
      <c r="I145" s="68">
        <v>-1.0975646879756443E-2</v>
      </c>
      <c r="J145" s="68">
        <v>-1.0975646879756443E-2</v>
      </c>
      <c r="K145" s="68">
        <v>-1.0975646879756443E-2</v>
      </c>
    </row>
    <row r="146" spans="2:11" x14ac:dyDescent="0.2">
      <c r="B146" s="146">
        <v>1940</v>
      </c>
      <c r="C146" s="68">
        <v>-0.10672873194221515</v>
      </c>
      <c r="D146" s="68">
        <v>-0.10672873194221515</v>
      </c>
      <c r="E146" s="68">
        <v>-0.10672873194221515</v>
      </c>
      <c r="F146" s="68">
        <v>-0.10672873194221515</v>
      </c>
      <c r="G146" s="68">
        <v>-0.10672873194221515</v>
      </c>
      <c r="H146" s="68">
        <v>-0.10672873194221515</v>
      </c>
      <c r="I146" s="68">
        <v>-0.10672873194221515</v>
      </c>
      <c r="J146" s="68">
        <v>-0.10672873194221515</v>
      </c>
      <c r="K146" s="68">
        <v>-0.10672873194221515</v>
      </c>
    </row>
    <row r="147" spans="2:11" x14ac:dyDescent="0.2">
      <c r="B147" s="146">
        <v>1941</v>
      </c>
      <c r="C147" s="68">
        <v>-0.12771455576559551</v>
      </c>
      <c r="D147" s="68">
        <v>-0.12771455576559551</v>
      </c>
      <c r="E147" s="68">
        <v>-0.12771455576559551</v>
      </c>
      <c r="F147" s="68">
        <v>-0.12771455576559551</v>
      </c>
      <c r="G147" s="68">
        <v>-0.12771455576559551</v>
      </c>
      <c r="H147" s="68">
        <v>-0.12771455576559551</v>
      </c>
      <c r="I147" s="68">
        <v>-0.12771455576559551</v>
      </c>
      <c r="J147" s="68">
        <v>-0.12771455576559551</v>
      </c>
      <c r="K147" s="68">
        <v>-0.12771455576559551</v>
      </c>
    </row>
    <row r="148" spans="2:11" x14ac:dyDescent="0.2">
      <c r="B148" s="146">
        <v>1942</v>
      </c>
      <c r="C148" s="68">
        <v>0.19173762945914843</v>
      </c>
      <c r="D148" s="68">
        <v>0.19173762945914843</v>
      </c>
      <c r="E148" s="68">
        <v>0.19173762945914843</v>
      </c>
      <c r="F148" s="68">
        <v>0.19173762945914843</v>
      </c>
      <c r="G148" s="68">
        <v>0.19173762945914843</v>
      </c>
      <c r="H148" s="68">
        <v>0.19173762945914843</v>
      </c>
      <c r="I148" s="68">
        <v>0.19173762945914843</v>
      </c>
      <c r="J148" s="68">
        <v>0.19173762945914843</v>
      </c>
      <c r="K148" s="68">
        <v>0.19173762945914843</v>
      </c>
    </row>
    <row r="149" spans="2:11" x14ac:dyDescent="0.2">
      <c r="B149" s="146">
        <v>1943</v>
      </c>
      <c r="C149" s="68">
        <v>0.25061310133060394</v>
      </c>
      <c r="D149" s="68">
        <v>0.25061310133060394</v>
      </c>
      <c r="E149" s="68">
        <v>0.25061310133060394</v>
      </c>
      <c r="F149" s="68">
        <v>0.25061310133060394</v>
      </c>
      <c r="G149" s="68">
        <v>0.25061310133060394</v>
      </c>
      <c r="H149" s="68">
        <v>0.25061310133060394</v>
      </c>
      <c r="I149" s="68">
        <v>0.25061310133060394</v>
      </c>
      <c r="J149" s="68">
        <v>0.25061310133060394</v>
      </c>
      <c r="K149" s="68">
        <v>0.25061310133060394</v>
      </c>
    </row>
    <row r="150" spans="2:11" x14ac:dyDescent="0.2">
      <c r="B150" s="146">
        <v>1944</v>
      </c>
      <c r="C150" s="68">
        <v>0.19030676949443009</v>
      </c>
      <c r="D150" s="68">
        <v>0.19030676949443009</v>
      </c>
      <c r="E150" s="68">
        <v>0.19030676949443009</v>
      </c>
      <c r="F150" s="68">
        <v>0.19030676949443009</v>
      </c>
      <c r="G150" s="68">
        <v>0.19030676949443009</v>
      </c>
      <c r="H150" s="68">
        <v>0.19030676949443009</v>
      </c>
      <c r="I150" s="68">
        <v>0.19030676949443009</v>
      </c>
      <c r="J150" s="68">
        <v>0.19030676949443009</v>
      </c>
      <c r="K150" s="68">
        <v>0.19030676949443009</v>
      </c>
    </row>
    <row r="151" spans="2:11" x14ac:dyDescent="0.2">
      <c r="B151" s="146">
        <v>1945</v>
      </c>
      <c r="C151" s="68">
        <v>0.35821084337349401</v>
      </c>
      <c r="D151" s="68">
        <v>0.35821084337349401</v>
      </c>
      <c r="E151" s="68">
        <v>0.35821084337349401</v>
      </c>
      <c r="F151" s="68">
        <v>0.35821084337349401</v>
      </c>
      <c r="G151" s="68">
        <v>0.35821084337349401</v>
      </c>
      <c r="H151" s="68">
        <v>0.35821084337349401</v>
      </c>
      <c r="I151" s="68">
        <v>0.35821084337349401</v>
      </c>
      <c r="J151" s="68">
        <v>0.35821084337349401</v>
      </c>
      <c r="K151" s="68">
        <v>0.35821084337349401</v>
      </c>
    </row>
    <row r="152" spans="2:11" x14ac:dyDescent="0.2">
      <c r="B152" s="146">
        <v>1946</v>
      </c>
      <c r="C152" s="68">
        <v>-8.4291474654377807E-2</v>
      </c>
      <c r="D152" s="68">
        <v>-8.4291474654377807E-2</v>
      </c>
      <c r="E152" s="68">
        <v>-8.4291474654377807E-2</v>
      </c>
      <c r="F152" s="68">
        <v>-8.4291474654377807E-2</v>
      </c>
      <c r="G152" s="68">
        <v>-8.4291474654377807E-2</v>
      </c>
      <c r="H152" s="68">
        <v>-8.4291474654377807E-2</v>
      </c>
      <c r="I152" s="68">
        <v>-8.4291474654377807E-2</v>
      </c>
      <c r="J152" s="68">
        <v>-8.4291474654377807E-2</v>
      </c>
      <c r="K152" s="68">
        <v>-8.4291474654377807E-2</v>
      </c>
    </row>
    <row r="153" spans="2:11" x14ac:dyDescent="0.2">
      <c r="B153" s="146">
        <v>1947</v>
      </c>
      <c r="C153" s="68">
        <v>5.1999999999999998E-2</v>
      </c>
      <c r="D153" s="68">
        <v>5.1999999999999998E-2</v>
      </c>
      <c r="E153" s="68">
        <v>5.1999999999999998E-2</v>
      </c>
      <c r="F153" s="68">
        <v>5.1999999999999998E-2</v>
      </c>
      <c r="G153" s="68">
        <v>5.1999999999999998E-2</v>
      </c>
      <c r="H153" s="68">
        <v>5.1999999999999998E-2</v>
      </c>
      <c r="I153" s="68">
        <v>5.1999999999999998E-2</v>
      </c>
      <c r="J153" s="68">
        <v>5.1999999999999998E-2</v>
      </c>
      <c r="K153" s="68">
        <v>5.1999999999999998E-2</v>
      </c>
    </row>
    <row r="154" spans="2:11" x14ac:dyDescent="0.2">
      <c r="B154" s="146">
        <v>1948</v>
      </c>
      <c r="C154" s="68">
        <v>5.7045751633986834E-2</v>
      </c>
      <c r="D154" s="68">
        <v>5.7045751633986834E-2</v>
      </c>
      <c r="E154" s="68">
        <v>5.7045751633986834E-2</v>
      </c>
      <c r="F154" s="68">
        <v>5.7045751633986834E-2</v>
      </c>
      <c r="G154" s="68">
        <v>5.7045751633986834E-2</v>
      </c>
      <c r="H154" s="68">
        <v>5.7045751633986834E-2</v>
      </c>
      <c r="I154" s="68">
        <v>5.7045751633986834E-2</v>
      </c>
      <c r="J154" s="68">
        <v>5.7045751633986834E-2</v>
      </c>
      <c r="K154" s="68">
        <v>5.7045751633986834E-2</v>
      </c>
    </row>
    <row r="155" spans="2:11" x14ac:dyDescent="0.2">
      <c r="B155" s="146">
        <v>1949</v>
      </c>
      <c r="C155" s="68">
        <v>0.18303223684210526</v>
      </c>
      <c r="D155" s="68">
        <v>0.18303223684210526</v>
      </c>
      <c r="E155" s="68">
        <v>0.18303223684210526</v>
      </c>
      <c r="F155" s="68">
        <v>0.18303223684210526</v>
      </c>
      <c r="G155" s="68">
        <v>0.18303223684210526</v>
      </c>
      <c r="H155" s="68">
        <v>0.18303223684210526</v>
      </c>
      <c r="I155" s="68">
        <v>0.18303223684210526</v>
      </c>
      <c r="J155" s="68">
        <v>0.18303223684210526</v>
      </c>
      <c r="K155" s="68">
        <v>0.18303223684210526</v>
      </c>
    </row>
    <row r="156" spans="2:11" x14ac:dyDescent="0.2">
      <c r="B156" s="146">
        <v>1950</v>
      </c>
      <c r="C156" s="68">
        <v>0.30805539011316263</v>
      </c>
      <c r="D156" s="68">
        <v>0.30805539011316263</v>
      </c>
      <c r="E156" s="68">
        <v>0.30805539011316263</v>
      </c>
      <c r="F156" s="68">
        <v>0.30805539011316263</v>
      </c>
      <c r="G156" s="68">
        <v>0.30805539011316263</v>
      </c>
      <c r="H156" s="68">
        <v>0.30805539011316263</v>
      </c>
      <c r="I156" s="68">
        <v>0.30805539011316263</v>
      </c>
      <c r="J156" s="68">
        <v>0.30805539011316263</v>
      </c>
      <c r="K156" s="68">
        <v>0.30805539011316263</v>
      </c>
    </row>
    <row r="157" spans="2:11" x14ac:dyDescent="0.2">
      <c r="B157" s="146">
        <v>1951</v>
      </c>
      <c r="C157" s="68">
        <v>0.23678463044542339</v>
      </c>
      <c r="D157" s="68">
        <v>0.23678463044542339</v>
      </c>
      <c r="E157" s="68">
        <v>0.23678463044542339</v>
      </c>
      <c r="F157" s="68">
        <v>0.23678463044542339</v>
      </c>
      <c r="G157" s="68">
        <v>0.23678463044542339</v>
      </c>
      <c r="H157" s="68">
        <v>0.23678463044542339</v>
      </c>
      <c r="I157" s="68">
        <v>0.23678463044542339</v>
      </c>
      <c r="J157" s="68">
        <v>0.23678463044542339</v>
      </c>
      <c r="K157" s="68">
        <v>0.23678463044542339</v>
      </c>
    </row>
    <row r="158" spans="2:11" x14ac:dyDescent="0.2">
      <c r="B158" s="146">
        <v>1952</v>
      </c>
      <c r="C158" s="68">
        <v>0.18150988641144306</v>
      </c>
      <c r="D158" s="68">
        <v>0.18150988641144306</v>
      </c>
      <c r="E158" s="68">
        <v>0.18150988641144306</v>
      </c>
      <c r="F158" s="68">
        <v>0.18150988641144306</v>
      </c>
      <c r="G158" s="68">
        <v>0.18150988641144306</v>
      </c>
      <c r="H158" s="68">
        <v>0.18150988641144306</v>
      </c>
      <c r="I158" s="68">
        <v>0.18150988641144306</v>
      </c>
      <c r="J158" s="68">
        <v>0.18150988641144306</v>
      </c>
      <c r="K158" s="68">
        <v>0.18150988641144306</v>
      </c>
    </row>
    <row r="159" spans="2:11" x14ac:dyDescent="0.2">
      <c r="B159" s="146">
        <v>1953</v>
      </c>
      <c r="C159" s="68">
        <v>-1.2082047421904465E-2</v>
      </c>
      <c r="D159" s="68">
        <v>-1.2082047421904465E-2</v>
      </c>
      <c r="E159" s="68">
        <v>-1.2082047421904465E-2</v>
      </c>
      <c r="F159" s="68">
        <v>-1.2082047421904465E-2</v>
      </c>
      <c r="G159" s="68">
        <v>-1.2082047421904465E-2</v>
      </c>
      <c r="H159" s="68">
        <v>-1.2082047421904465E-2</v>
      </c>
      <c r="I159" s="68">
        <v>-1.2082047421904465E-2</v>
      </c>
      <c r="J159" s="68">
        <v>-1.2082047421904465E-2</v>
      </c>
      <c r="K159" s="68">
        <v>-1.2082047421904465E-2</v>
      </c>
    </row>
    <row r="160" spans="2:11" x14ac:dyDescent="0.2">
      <c r="B160" s="146">
        <v>1954</v>
      </c>
      <c r="C160" s="68">
        <v>0.52563321241434902</v>
      </c>
      <c r="D160" s="68">
        <v>0.52563321241434902</v>
      </c>
      <c r="E160" s="68">
        <v>0.52563321241434902</v>
      </c>
      <c r="F160" s="68">
        <v>0.52563321241434902</v>
      </c>
      <c r="G160" s="68">
        <v>0.52563321241434902</v>
      </c>
      <c r="H160" s="68">
        <v>0.52563321241434902</v>
      </c>
      <c r="I160" s="68">
        <v>0.52563321241434902</v>
      </c>
      <c r="J160" s="68">
        <v>0.52563321241434902</v>
      </c>
      <c r="K160" s="68">
        <v>0.52563321241434902</v>
      </c>
    </row>
    <row r="161" spans="2:11" x14ac:dyDescent="0.2">
      <c r="B161" s="146">
        <v>1955</v>
      </c>
      <c r="C161" s="68">
        <v>0.32597331851028349</v>
      </c>
      <c r="D161" s="68">
        <v>0.32597331851028349</v>
      </c>
      <c r="E161" s="68">
        <v>0.32597331851028349</v>
      </c>
      <c r="F161" s="68">
        <v>0.32597331851028349</v>
      </c>
      <c r="G161" s="68">
        <v>0.32597331851028349</v>
      </c>
      <c r="H161" s="68">
        <v>0.32597331851028349</v>
      </c>
      <c r="I161" s="68">
        <v>0.32597331851028349</v>
      </c>
      <c r="J161" s="68">
        <v>0.32597331851028349</v>
      </c>
      <c r="K161" s="68">
        <v>0.32597331851028349</v>
      </c>
    </row>
    <row r="162" spans="2:11" x14ac:dyDescent="0.2">
      <c r="B162" s="146">
        <v>1956</v>
      </c>
      <c r="C162" s="68">
        <v>7.4395118733509347E-2</v>
      </c>
      <c r="D162" s="68">
        <v>7.4395118733509347E-2</v>
      </c>
      <c r="E162" s="68">
        <v>7.4395118733509347E-2</v>
      </c>
      <c r="F162" s="68">
        <v>7.4395118733509347E-2</v>
      </c>
      <c r="G162" s="68">
        <v>7.4395118733509347E-2</v>
      </c>
      <c r="H162" s="68">
        <v>7.4395118733509347E-2</v>
      </c>
      <c r="I162" s="68">
        <v>7.4395118733509347E-2</v>
      </c>
      <c r="J162" s="68">
        <v>7.4395118733509347E-2</v>
      </c>
      <c r="K162" s="68">
        <v>7.4395118733509347E-2</v>
      </c>
    </row>
    <row r="163" spans="2:11" x14ac:dyDescent="0.2">
      <c r="B163" s="146">
        <v>1957</v>
      </c>
      <c r="C163" s="68">
        <v>-0.1045736018855796</v>
      </c>
      <c r="D163" s="68">
        <v>-0.1045736018855796</v>
      </c>
      <c r="E163" s="68">
        <v>-0.1045736018855796</v>
      </c>
      <c r="F163" s="68">
        <v>-0.1045736018855796</v>
      </c>
      <c r="G163" s="68">
        <v>-0.1045736018855796</v>
      </c>
      <c r="H163" s="68">
        <v>-0.1045736018855796</v>
      </c>
      <c r="I163" s="68">
        <v>-0.1045736018855796</v>
      </c>
      <c r="J163" s="68">
        <v>-0.1045736018855796</v>
      </c>
      <c r="K163" s="68">
        <v>-0.1045736018855796</v>
      </c>
    </row>
    <row r="164" spans="2:11" x14ac:dyDescent="0.2">
      <c r="B164" s="146">
        <v>1958</v>
      </c>
      <c r="C164" s="68">
        <v>0.43719954988747184</v>
      </c>
      <c r="D164" s="68">
        <v>0.43719954988747184</v>
      </c>
      <c r="E164" s="68">
        <v>0.43719954988747184</v>
      </c>
      <c r="F164" s="68">
        <v>0.43719954988747184</v>
      </c>
      <c r="G164" s="68">
        <v>0.43719954988747184</v>
      </c>
      <c r="H164" s="68">
        <v>0.43719954988747184</v>
      </c>
      <c r="I164" s="68">
        <v>0.43719954988747184</v>
      </c>
      <c r="J164" s="68">
        <v>0.43719954988747184</v>
      </c>
      <c r="K164" s="68">
        <v>0.43719954988747184</v>
      </c>
    </row>
    <row r="165" spans="2:11" x14ac:dyDescent="0.2">
      <c r="B165" s="146">
        <v>1959</v>
      </c>
      <c r="C165" s="68">
        <v>0.12056457163557326</v>
      </c>
      <c r="D165" s="68">
        <v>0.12056457163557326</v>
      </c>
      <c r="E165" s="68">
        <v>0.12056457163557326</v>
      </c>
      <c r="F165" s="68">
        <v>0.12056457163557326</v>
      </c>
      <c r="G165" s="68">
        <v>0.12056457163557326</v>
      </c>
      <c r="H165" s="68">
        <v>0.12056457163557326</v>
      </c>
      <c r="I165" s="68">
        <v>0.12056457163557326</v>
      </c>
      <c r="J165" s="68">
        <v>0.12056457163557326</v>
      </c>
      <c r="K165" s="68">
        <v>0.12056457163557326</v>
      </c>
    </row>
    <row r="166" spans="2:11" x14ac:dyDescent="0.2">
      <c r="B166" s="146">
        <v>1960</v>
      </c>
      <c r="C166" s="68">
        <v>3.36535314743695E-3</v>
      </c>
      <c r="D166" s="68">
        <v>3.36535314743695E-3</v>
      </c>
      <c r="E166" s="68">
        <v>3.36535314743695E-3</v>
      </c>
      <c r="F166" s="68">
        <v>3.36535314743695E-3</v>
      </c>
      <c r="G166" s="68">
        <v>3.36535314743695E-3</v>
      </c>
      <c r="H166" s="68">
        <v>3.36535314743695E-3</v>
      </c>
      <c r="I166" s="68">
        <v>3.36535314743695E-3</v>
      </c>
      <c r="J166" s="68">
        <v>3.36535314743695E-3</v>
      </c>
      <c r="K166" s="68">
        <v>3.36535314743695E-3</v>
      </c>
    </row>
    <row r="167" spans="2:11" x14ac:dyDescent="0.2">
      <c r="B167" s="146">
        <v>1961</v>
      </c>
      <c r="C167" s="68">
        <v>0.26637712958182752</v>
      </c>
      <c r="D167" s="68">
        <v>0.26637712958182752</v>
      </c>
      <c r="E167" s="68">
        <v>0.26637712958182752</v>
      </c>
      <c r="F167" s="68">
        <v>0.26637712958182752</v>
      </c>
      <c r="G167" s="68">
        <v>0.26637712958182752</v>
      </c>
      <c r="H167" s="68">
        <v>0.26637712958182752</v>
      </c>
      <c r="I167" s="68">
        <v>0.26637712958182752</v>
      </c>
      <c r="J167" s="68">
        <v>0.26637712958182752</v>
      </c>
      <c r="K167" s="68">
        <v>0.26637712958182752</v>
      </c>
    </row>
    <row r="168" spans="2:11" x14ac:dyDescent="0.2">
      <c r="B168" s="146">
        <v>1962</v>
      </c>
      <c r="C168" s="68">
        <v>-8.8114605171208879E-2</v>
      </c>
      <c r="D168" s="68">
        <v>-8.8114605171208879E-2</v>
      </c>
      <c r="E168" s="68">
        <v>-8.8114605171208879E-2</v>
      </c>
      <c r="F168" s="68">
        <v>-8.8114605171208879E-2</v>
      </c>
      <c r="G168" s="68">
        <v>-8.8114605171208879E-2</v>
      </c>
      <c r="H168" s="68">
        <v>-8.8114605171208879E-2</v>
      </c>
      <c r="I168" s="68">
        <v>-8.8114605171208879E-2</v>
      </c>
      <c r="J168" s="68">
        <v>-8.8114605171208879E-2</v>
      </c>
      <c r="K168" s="68">
        <v>-8.8114605171208879E-2</v>
      </c>
    </row>
    <row r="169" spans="2:11" x14ac:dyDescent="0.2">
      <c r="B169" s="146">
        <v>1963</v>
      </c>
      <c r="C169" s="68">
        <v>0.22611927099841514</v>
      </c>
      <c r="D169" s="68">
        <v>0.22611927099841514</v>
      </c>
      <c r="E169" s="68">
        <v>0.22611927099841514</v>
      </c>
      <c r="F169" s="68">
        <v>0.22611927099841514</v>
      </c>
      <c r="G169" s="68">
        <v>0.22611927099841514</v>
      </c>
      <c r="H169" s="68">
        <v>0.22611927099841514</v>
      </c>
      <c r="I169" s="68">
        <v>0.22611927099841514</v>
      </c>
      <c r="J169" s="68">
        <v>0.22611927099841514</v>
      </c>
      <c r="K169" s="68">
        <v>0.22611927099841514</v>
      </c>
    </row>
    <row r="170" spans="2:11" x14ac:dyDescent="0.2">
      <c r="B170" s="146">
        <v>1964</v>
      </c>
      <c r="C170" s="68">
        <v>0.16415455878432425</v>
      </c>
      <c r="D170" s="68">
        <v>0.16415455878432425</v>
      </c>
      <c r="E170" s="68">
        <v>0.16415455878432425</v>
      </c>
      <c r="F170" s="68">
        <v>0.16415455878432425</v>
      </c>
      <c r="G170" s="68">
        <v>0.16415455878432425</v>
      </c>
      <c r="H170" s="68">
        <v>0.16415455878432425</v>
      </c>
      <c r="I170" s="68">
        <v>0.16415455878432425</v>
      </c>
      <c r="J170" s="68">
        <v>0.16415455878432425</v>
      </c>
      <c r="K170" s="68">
        <v>0.16415455878432425</v>
      </c>
    </row>
    <row r="171" spans="2:11" x14ac:dyDescent="0.2">
      <c r="B171" s="146">
        <v>1965</v>
      </c>
      <c r="C171" s="68">
        <v>0.12399242477876114</v>
      </c>
      <c r="D171" s="68">
        <v>0.12399242477876114</v>
      </c>
      <c r="E171" s="68">
        <v>0.12399242477876114</v>
      </c>
      <c r="F171" s="68">
        <v>0.12399242477876114</v>
      </c>
      <c r="G171" s="68">
        <v>0.12399242477876114</v>
      </c>
      <c r="H171" s="68">
        <v>0.12399242477876114</v>
      </c>
      <c r="I171" s="68">
        <v>0.12399242477876114</v>
      </c>
      <c r="J171" s="68">
        <v>0.12399242477876114</v>
      </c>
      <c r="K171" s="68">
        <v>0.12399242477876114</v>
      </c>
    </row>
    <row r="172" spans="2:11" x14ac:dyDescent="0.2">
      <c r="B172" s="146">
        <v>1966</v>
      </c>
      <c r="C172" s="68">
        <v>-9.9709542356377898E-2</v>
      </c>
      <c r="D172" s="68">
        <v>-9.9709542356377898E-2</v>
      </c>
      <c r="E172" s="68">
        <v>-9.9709542356377898E-2</v>
      </c>
      <c r="F172" s="68">
        <v>-9.9709542356377898E-2</v>
      </c>
      <c r="G172" s="68">
        <v>-9.9709542356377898E-2</v>
      </c>
      <c r="H172" s="68">
        <v>-9.9709542356377898E-2</v>
      </c>
      <c r="I172" s="68">
        <v>-9.9709542356377898E-2</v>
      </c>
      <c r="J172" s="68">
        <v>-9.9709542356377898E-2</v>
      </c>
      <c r="K172" s="68">
        <v>-9.9709542356377898E-2</v>
      </c>
    </row>
    <row r="173" spans="2:11" x14ac:dyDescent="0.2">
      <c r="B173" s="146">
        <v>1967</v>
      </c>
      <c r="C173" s="68">
        <v>0.23802966513133328</v>
      </c>
      <c r="D173" s="68">
        <v>0.23802966513133328</v>
      </c>
      <c r="E173" s="68">
        <v>0.23802966513133328</v>
      </c>
      <c r="F173" s="68">
        <v>0.23802966513133328</v>
      </c>
      <c r="G173" s="68">
        <v>0.23802966513133328</v>
      </c>
      <c r="H173" s="68">
        <v>0.23802966513133328</v>
      </c>
      <c r="I173" s="68">
        <v>0.23802966513133328</v>
      </c>
      <c r="J173" s="68">
        <v>0.23802966513133328</v>
      </c>
      <c r="K173" s="68">
        <v>0.23802966513133328</v>
      </c>
    </row>
    <row r="174" spans="2:11" x14ac:dyDescent="0.2">
      <c r="B174" s="146">
        <v>1968</v>
      </c>
      <c r="C174" s="68">
        <v>0.10814862651601535</v>
      </c>
      <c r="D174" s="68">
        <v>0.10814862651601535</v>
      </c>
      <c r="E174" s="68">
        <v>0.10814862651601535</v>
      </c>
      <c r="F174" s="68">
        <v>0.10814862651601535</v>
      </c>
      <c r="G174" s="68">
        <v>0.10814862651601535</v>
      </c>
      <c r="H174" s="68">
        <v>0.10814862651601535</v>
      </c>
      <c r="I174" s="68">
        <v>0.10814862651601535</v>
      </c>
      <c r="J174" s="68">
        <v>0.10814862651601535</v>
      </c>
      <c r="K174" s="68">
        <v>0.10814862651601535</v>
      </c>
    </row>
    <row r="175" spans="2:11" x14ac:dyDescent="0.2">
      <c r="B175" s="146">
        <v>1969</v>
      </c>
      <c r="C175" s="68">
        <v>-8.2413710764490639E-2</v>
      </c>
      <c r="D175" s="68">
        <v>-8.2413710764490639E-2</v>
      </c>
      <c r="E175" s="68">
        <v>-8.2413710764490639E-2</v>
      </c>
      <c r="F175" s="68">
        <v>-8.2413710764490639E-2</v>
      </c>
      <c r="G175" s="68">
        <v>-8.2413710764490639E-2</v>
      </c>
      <c r="H175" s="68">
        <v>-8.2413710764490639E-2</v>
      </c>
      <c r="I175" s="68">
        <v>-8.2413710764490639E-2</v>
      </c>
      <c r="J175" s="68">
        <v>-8.2413710764490639E-2</v>
      </c>
      <c r="K175" s="68">
        <v>-8.2413710764490639E-2</v>
      </c>
    </row>
    <row r="176" spans="2:11" x14ac:dyDescent="0.2">
      <c r="B176" s="146">
        <v>1970</v>
      </c>
      <c r="C176" s="68">
        <v>3.5611449054964189E-2</v>
      </c>
      <c r="D176" s="68">
        <v>3.5611449054964189E-2</v>
      </c>
      <c r="E176" s="68">
        <v>3.5611449054964189E-2</v>
      </c>
      <c r="F176" s="68">
        <v>3.5611449054964189E-2</v>
      </c>
      <c r="G176" s="68">
        <v>3.5611449054964189E-2</v>
      </c>
      <c r="H176" s="68">
        <v>3.5611449054964189E-2</v>
      </c>
      <c r="I176" s="68">
        <v>3.5611449054964189E-2</v>
      </c>
      <c r="J176" s="68">
        <v>3.5611449054964189E-2</v>
      </c>
      <c r="K176" s="68">
        <v>3.5611449054964189E-2</v>
      </c>
    </row>
    <row r="177" spans="2:11" x14ac:dyDescent="0.2">
      <c r="B177" s="146">
        <v>1971</v>
      </c>
      <c r="C177" s="68">
        <v>0.14221150298426474</v>
      </c>
      <c r="D177" s="68">
        <v>0.14221150298426474</v>
      </c>
      <c r="E177" s="68">
        <v>0.14221150298426474</v>
      </c>
      <c r="F177" s="68">
        <v>0.14221150298426474</v>
      </c>
      <c r="G177" s="68">
        <v>0.14221150298426474</v>
      </c>
      <c r="H177" s="68">
        <v>0.14221150298426474</v>
      </c>
      <c r="I177" s="68">
        <v>0.14221150298426474</v>
      </c>
      <c r="J177" s="68">
        <v>0.14221150298426474</v>
      </c>
      <c r="K177" s="68">
        <v>0.14221150298426474</v>
      </c>
    </row>
    <row r="178" spans="2:11" x14ac:dyDescent="0.2">
      <c r="B178" s="146">
        <v>1972</v>
      </c>
      <c r="C178" s="68">
        <v>0.18755362915074925</v>
      </c>
      <c r="D178" s="68">
        <v>0.18755362915074925</v>
      </c>
      <c r="E178" s="68">
        <v>0.18755362915074925</v>
      </c>
      <c r="F178" s="68">
        <v>0.18755362915074925</v>
      </c>
      <c r="G178" s="68">
        <v>0.18755362915074925</v>
      </c>
      <c r="H178" s="68">
        <v>0.18755362915074925</v>
      </c>
      <c r="I178" s="68">
        <v>0.18755362915074925</v>
      </c>
      <c r="J178" s="68">
        <v>0.18755362915074925</v>
      </c>
      <c r="K178" s="68">
        <v>0.18755362915074925</v>
      </c>
    </row>
    <row r="179" spans="2:11" x14ac:dyDescent="0.2">
      <c r="B179" s="146">
        <v>1973</v>
      </c>
      <c r="C179" s="68">
        <v>-0.14308047437526472</v>
      </c>
      <c r="D179" s="68">
        <v>-0.14308047437526472</v>
      </c>
      <c r="E179" s="68">
        <v>-0.14308047437526472</v>
      </c>
      <c r="F179" s="68">
        <v>-0.14308047437526472</v>
      </c>
      <c r="G179" s="68">
        <v>-0.14308047437526472</v>
      </c>
      <c r="H179" s="68">
        <v>-0.14308047437526472</v>
      </c>
      <c r="I179" s="68">
        <v>-0.14308047437526472</v>
      </c>
      <c r="J179" s="68">
        <v>-0.14308047437526472</v>
      </c>
      <c r="K179" s="68">
        <v>-0.14308047437526472</v>
      </c>
    </row>
    <row r="180" spans="2:11" x14ac:dyDescent="0.2">
      <c r="B180" s="146">
        <v>1974</v>
      </c>
      <c r="C180" s="68">
        <v>-0.25901785750896972</v>
      </c>
      <c r="D180" s="68">
        <v>-0.25901785750896972</v>
      </c>
      <c r="E180" s="68">
        <v>-0.25901785750896972</v>
      </c>
      <c r="F180" s="68">
        <v>-0.25901785750896972</v>
      </c>
      <c r="G180" s="68">
        <v>-0.25901785750896972</v>
      </c>
      <c r="H180" s="68">
        <v>-0.25901785750896972</v>
      </c>
      <c r="I180" s="68">
        <v>-0.25901785750896972</v>
      </c>
      <c r="J180" s="68">
        <v>-0.25901785750896972</v>
      </c>
      <c r="K180" s="68">
        <v>-0.25901785750896972</v>
      </c>
    </row>
    <row r="181" spans="2:11" x14ac:dyDescent="0.2">
      <c r="B181" s="146">
        <v>1975</v>
      </c>
      <c r="C181" s="68">
        <v>0.36995137106184356</v>
      </c>
      <c r="D181" s="68">
        <v>0.36995137106184356</v>
      </c>
      <c r="E181" s="68">
        <v>0.36995137106184356</v>
      </c>
      <c r="F181" s="68">
        <v>0.36995137106184356</v>
      </c>
      <c r="G181" s="68">
        <v>0.36995137106184356</v>
      </c>
      <c r="H181" s="68">
        <v>0.36995137106184356</v>
      </c>
      <c r="I181" s="68">
        <v>0.36995137106184356</v>
      </c>
      <c r="J181" s="68">
        <v>0.36995137106184356</v>
      </c>
      <c r="K181" s="68">
        <v>0.36995137106184356</v>
      </c>
    </row>
    <row r="182" spans="2:11" x14ac:dyDescent="0.2">
      <c r="B182" s="146">
        <v>1976</v>
      </c>
      <c r="C182" s="68">
        <v>0.23830999002106662</v>
      </c>
      <c r="D182" s="68">
        <v>0.23830999002106662</v>
      </c>
      <c r="E182" s="68">
        <v>0.23830999002106662</v>
      </c>
      <c r="F182" s="68">
        <v>0.23830999002106662</v>
      </c>
      <c r="G182" s="68">
        <v>0.23830999002106662</v>
      </c>
      <c r="H182" s="68">
        <v>0.23830999002106662</v>
      </c>
      <c r="I182" s="68">
        <v>0.23830999002106662</v>
      </c>
      <c r="J182" s="68">
        <v>0.23830999002106662</v>
      </c>
      <c r="K182" s="68">
        <v>0.23830999002106662</v>
      </c>
    </row>
    <row r="183" spans="2:11" x14ac:dyDescent="0.2">
      <c r="B183" s="146">
        <v>1977</v>
      </c>
      <c r="C183" s="68">
        <v>-6.9797040759352322E-2</v>
      </c>
      <c r="D183" s="68">
        <v>-6.9797040759352322E-2</v>
      </c>
      <c r="E183" s="68">
        <v>-6.9797040759352322E-2</v>
      </c>
      <c r="F183" s="68">
        <v>-6.9797040759352322E-2</v>
      </c>
      <c r="G183" s="68">
        <v>-6.9797040759352322E-2</v>
      </c>
      <c r="H183" s="68">
        <v>-6.9797040759352322E-2</v>
      </c>
      <c r="I183" s="68">
        <v>-6.9797040759352322E-2</v>
      </c>
      <c r="J183" s="68">
        <v>-6.9797040759352322E-2</v>
      </c>
      <c r="K183" s="68">
        <v>-6.9797040759352322E-2</v>
      </c>
    </row>
    <row r="184" spans="2:11" x14ac:dyDescent="0.2">
      <c r="B184" s="146">
        <v>1978</v>
      </c>
      <c r="C184" s="68">
        <v>6.50928391167193E-2</v>
      </c>
      <c r="D184" s="68">
        <v>6.50928391167193E-2</v>
      </c>
      <c r="E184" s="68">
        <v>6.50928391167193E-2</v>
      </c>
      <c r="F184" s="68">
        <v>6.50928391167193E-2</v>
      </c>
      <c r="G184" s="68">
        <v>6.50928391167193E-2</v>
      </c>
      <c r="H184" s="68">
        <v>6.50928391167193E-2</v>
      </c>
      <c r="I184" s="68">
        <v>6.50928391167193E-2</v>
      </c>
      <c r="J184" s="68">
        <v>6.50928391167193E-2</v>
      </c>
      <c r="K184" s="68">
        <v>6.50928391167193E-2</v>
      </c>
    </row>
    <row r="185" spans="2:11" x14ac:dyDescent="0.2">
      <c r="B185" s="146">
        <v>1979</v>
      </c>
      <c r="C185" s="68">
        <v>0.18519490167516386</v>
      </c>
      <c r="D185" s="68">
        <v>0.18519490167516386</v>
      </c>
      <c r="E185" s="68">
        <v>0.18519490167516386</v>
      </c>
      <c r="F185" s="68">
        <v>0.18519490167516386</v>
      </c>
      <c r="G185" s="68">
        <v>0.18519490167516386</v>
      </c>
      <c r="H185" s="68">
        <v>0.18519490167516386</v>
      </c>
      <c r="I185" s="68">
        <v>0.18519490167516386</v>
      </c>
      <c r="J185" s="68">
        <v>0.18519490167516386</v>
      </c>
      <c r="K185" s="68">
        <v>0.18519490167516386</v>
      </c>
    </row>
    <row r="186" spans="2:11" x14ac:dyDescent="0.2">
      <c r="B186" s="146">
        <v>1980</v>
      </c>
      <c r="C186" s="68">
        <v>0.3173524550676301</v>
      </c>
      <c r="D186" s="68">
        <v>0.3173524550676301</v>
      </c>
      <c r="E186" s="68">
        <v>0.3173524550676301</v>
      </c>
      <c r="F186" s="68">
        <v>0.3173524550676301</v>
      </c>
      <c r="G186" s="68">
        <v>0.3173524550676301</v>
      </c>
      <c r="H186" s="68">
        <v>0.3173524550676301</v>
      </c>
      <c r="I186" s="68">
        <v>0.3173524550676301</v>
      </c>
      <c r="J186" s="68">
        <v>0.3173524550676301</v>
      </c>
      <c r="K186" s="68">
        <v>0.3173524550676301</v>
      </c>
    </row>
    <row r="187" spans="2:11" x14ac:dyDescent="0.2">
      <c r="B187" s="146">
        <v>1981</v>
      </c>
      <c r="C187" s="68">
        <v>-4.7023902474955762E-2</v>
      </c>
      <c r="D187" s="68">
        <v>-4.7023902474955762E-2</v>
      </c>
      <c r="E187" s="68">
        <v>-4.7023902474955762E-2</v>
      </c>
      <c r="F187" s="68">
        <v>-4.7023902474955762E-2</v>
      </c>
      <c r="G187" s="68">
        <v>-4.7023902474955762E-2</v>
      </c>
      <c r="H187" s="68">
        <v>-4.7023902474955762E-2</v>
      </c>
      <c r="I187" s="68">
        <v>-4.7023902474955762E-2</v>
      </c>
      <c r="J187" s="68">
        <v>-4.7023902474955762E-2</v>
      </c>
      <c r="K187" s="68">
        <v>-4.7023902474955762E-2</v>
      </c>
    </row>
    <row r="188" spans="2:11" x14ac:dyDescent="0.2">
      <c r="B188" s="146">
        <v>1982</v>
      </c>
      <c r="C188" s="68">
        <v>0.20419055079559353</v>
      </c>
      <c r="D188" s="68">
        <v>0.20419055079559353</v>
      </c>
      <c r="E188" s="68">
        <v>0.20419055079559353</v>
      </c>
      <c r="F188" s="68">
        <v>0.20419055079559353</v>
      </c>
      <c r="G188" s="68">
        <v>0.20419055079559353</v>
      </c>
      <c r="H188" s="68">
        <v>0.20419055079559353</v>
      </c>
      <c r="I188" s="68">
        <v>0.20419055079559353</v>
      </c>
      <c r="J188" s="68">
        <v>0.20419055079559353</v>
      </c>
      <c r="K188" s="68">
        <v>0.20419055079559353</v>
      </c>
    </row>
    <row r="189" spans="2:11" x14ac:dyDescent="0.2">
      <c r="B189" s="146">
        <v>1983</v>
      </c>
      <c r="C189" s="68">
        <v>0.22337155858930619</v>
      </c>
      <c r="D189" s="68">
        <v>0.22337155858930619</v>
      </c>
      <c r="E189" s="68">
        <v>0.22337155858930619</v>
      </c>
      <c r="F189" s="68">
        <v>0.22337155858930619</v>
      </c>
      <c r="G189" s="68">
        <v>0.22337155858930619</v>
      </c>
      <c r="H189" s="68">
        <v>0.22337155858930619</v>
      </c>
      <c r="I189" s="68">
        <v>0.22337155858930619</v>
      </c>
      <c r="J189" s="68">
        <v>0.22337155858930619</v>
      </c>
      <c r="K189" s="68">
        <v>0.22337155858930619</v>
      </c>
    </row>
    <row r="190" spans="2:11" x14ac:dyDescent="0.2">
      <c r="B190" s="146">
        <v>1984</v>
      </c>
      <c r="C190" s="68">
        <v>6.14614199963621E-2</v>
      </c>
      <c r="D190" s="68">
        <v>6.14614199963621E-2</v>
      </c>
      <c r="E190" s="68">
        <v>6.14614199963621E-2</v>
      </c>
      <c r="F190" s="68">
        <v>6.14614199963621E-2</v>
      </c>
      <c r="G190" s="68">
        <v>6.14614199963621E-2</v>
      </c>
      <c r="H190" s="68">
        <v>6.14614199963621E-2</v>
      </c>
      <c r="I190" s="68">
        <v>6.14614199963621E-2</v>
      </c>
      <c r="J190" s="68">
        <v>6.14614199963621E-2</v>
      </c>
      <c r="K190" s="68">
        <v>6.14614199963621E-2</v>
      </c>
    </row>
    <row r="191" spans="2:11" x14ac:dyDescent="0.2">
      <c r="B191" s="146">
        <v>1985</v>
      </c>
      <c r="C191" s="68">
        <v>0.31235149485768948</v>
      </c>
      <c r="D191" s="68">
        <v>0.31235149485768948</v>
      </c>
      <c r="E191" s="68">
        <v>0.31235149485768948</v>
      </c>
      <c r="F191" s="68">
        <v>0.31235149485768948</v>
      </c>
      <c r="G191" s="68">
        <v>0.31235149485768948</v>
      </c>
      <c r="H191" s="68">
        <v>0.31235149485768948</v>
      </c>
      <c r="I191" s="68">
        <v>0.31235149485768948</v>
      </c>
      <c r="J191" s="68">
        <v>0.31235149485768948</v>
      </c>
      <c r="K191" s="68">
        <v>0.31235149485768948</v>
      </c>
    </row>
    <row r="192" spans="2:11" x14ac:dyDescent="0.2">
      <c r="B192" s="146">
        <v>1986</v>
      </c>
      <c r="C192" s="68">
        <v>0.18494578758046187</v>
      </c>
      <c r="D192" s="68">
        <v>0.18494578758046187</v>
      </c>
      <c r="E192" s="68">
        <v>0.18494578758046187</v>
      </c>
      <c r="F192" s="68">
        <v>0.18494578758046187</v>
      </c>
      <c r="G192" s="68">
        <v>0.18494578758046187</v>
      </c>
      <c r="H192" s="68">
        <v>0.18494578758046187</v>
      </c>
      <c r="I192" s="68">
        <v>0.18494578758046187</v>
      </c>
      <c r="J192" s="68">
        <v>0.18494578758046187</v>
      </c>
      <c r="K192" s="68">
        <v>0.18494578758046187</v>
      </c>
    </row>
    <row r="193" spans="2:11" x14ac:dyDescent="0.2">
      <c r="B193" s="146">
        <v>1987</v>
      </c>
      <c r="C193" s="68">
        <v>5.8127216418218712E-2</v>
      </c>
      <c r="D193" s="68">
        <v>5.8127216418218712E-2</v>
      </c>
      <c r="E193" s="68">
        <v>5.8127216418218712E-2</v>
      </c>
      <c r="F193" s="68">
        <v>5.8127216418218712E-2</v>
      </c>
      <c r="G193" s="68">
        <v>5.8127216418218712E-2</v>
      </c>
      <c r="H193" s="68">
        <v>5.8127216418218712E-2</v>
      </c>
      <c r="I193" s="68">
        <v>5.8127216418218712E-2</v>
      </c>
      <c r="J193" s="68">
        <v>5.8127216418218712E-2</v>
      </c>
      <c r="K193" s="68">
        <v>5.8127216418218712E-2</v>
      </c>
    </row>
    <row r="194" spans="2:11" x14ac:dyDescent="0.2">
      <c r="B194" s="146">
        <v>1988</v>
      </c>
      <c r="C194" s="68">
        <v>0.16537192812044688</v>
      </c>
      <c r="D194" s="68">
        <v>0.16537192812044688</v>
      </c>
      <c r="E194" s="68">
        <v>0.16537192812044688</v>
      </c>
      <c r="F194" s="68">
        <v>0.16537192812044688</v>
      </c>
      <c r="G194" s="68">
        <v>0.16537192812044688</v>
      </c>
      <c r="H194" s="68">
        <v>0.16537192812044688</v>
      </c>
      <c r="I194" s="68">
        <v>0.16537192812044688</v>
      </c>
      <c r="J194" s="68">
        <v>0.16537192812044688</v>
      </c>
      <c r="K194" s="68">
        <v>0.16537192812044688</v>
      </c>
    </row>
    <row r="195" spans="2:11" x14ac:dyDescent="0.2">
      <c r="B195" s="146">
        <v>1989</v>
      </c>
      <c r="C195" s="68">
        <v>0.31475183638196724</v>
      </c>
      <c r="D195" s="68">
        <v>0.31475183638196724</v>
      </c>
      <c r="E195" s="68">
        <v>0.31475183638196724</v>
      </c>
      <c r="F195" s="68">
        <v>0.31475183638196724</v>
      </c>
      <c r="G195" s="68">
        <v>0.31475183638196724</v>
      </c>
      <c r="H195" s="68">
        <v>0.31475183638196724</v>
      </c>
      <c r="I195" s="68">
        <v>0.31475183638196724</v>
      </c>
      <c r="J195" s="68">
        <v>0.31475183638196724</v>
      </c>
      <c r="K195" s="68">
        <v>0.31475183638196724</v>
      </c>
    </row>
    <row r="196" spans="2:11" x14ac:dyDescent="0.2">
      <c r="B196" s="146">
        <v>1990</v>
      </c>
      <c r="C196" s="68">
        <v>-3.0644516129032118E-2</v>
      </c>
      <c r="D196" s="68">
        <v>-3.0644516129032118E-2</v>
      </c>
      <c r="E196" s="68">
        <v>-3.0644516129032118E-2</v>
      </c>
      <c r="F196" s="68">
        <v>-3.0644516129032118E-2</v>
      </c>
      <c r="G196" s="68">
        <v>-3.0644516129032118E-2</v>
      </c>
      <c r="H196" s="68">
        <v>-3.0644516129032118E-2</v>
      </c>
      <c r="I196" s="68">
        <v>-3.0644516129032118E-2</v>
      </c>
      <c r="J196" s="68">
        <v>-3.0644516129032118E-2</v>
      </c>
      <c r="K196" s="68">
        <v>-3.0644516129032118E-2</v>
      </c>
    </row>
    <row r="197" spans="2:11" x14ac:dyDescent="0.2">
      <c r="B197" s="146">
        <v>1991</v>
      </c>
      <c r="C197" s="68">
        <v>0.30234843134879757</v>
      </c>
      <c r="D197" s="68">
        <v>0.30234843134879757</v>
      </c>
      <c r="E197" s="68">
        <v>0.30234843134879757</v>
      </c>
      <c r="F197" s="68">
        <v>0.30234843134879757</v>
      </c>
      <c r="G197" s="68">
        <v>0.30234843134879757</v>
      </c>
      <c r="H197" s="68">
        <v>0.30234843134879757</v>
      </c>
      <c r="I197" s="68">
        <v>0.30234843134879757</v>
      </c>
      <c r="J197" s="68">
        <v>0.30234843134879757</v>
      </c>
      <c r="K197" s="68">
        <v>0.30234843134879757</v>
      </c>
    </row>
    <row r="198" spans="2:11" x14ac:dyDescent="0.2">
      <c r="B198" s="146">
        <v>1992</v>
      </c>
      <c r="C198" s="68">
        <v>7.493727972380064E-2</v>
      </c>
      <c r="D198" s="68">
        <v>7.493727972380064E-2</v>
      </c>
      <c r="E198" s="68">
        <v>7.493727972380064E-2</v>
      </c>
      <c r="F198" s="68">
        <v>7.493727972380064E-2</v>
      </c>
      <c r="G198" s="68">
        <v>7.493727972380064E-2</v>
      </c>
      <c r="H198" s="68">
        <v>7.493727972380064E-2</v>
      </c>
      <c r="I198" s="68">
        <v>7.493727972380064E-2</v>
      </c>
      <c r="J198" s="68">
        <v>7.493727972380064E-2</v>
      </c>
      <c r="K198" s="68">
        <v>7.493727972380064E-2</v>
      </c>
    </row>
    <row r="199" spans="2:11" x14ac:dyDescent="0.2">
      <c r="B199" s="146">
        <v>1993</v>
      </c>
      <c r="C199" s="68">
        <v>9.96705147919488E-2</v>
      </c>
      <c r="D199" s="68">
        <v>9.96705147919488E-2</v>
      </c>
      <c r="E199" s="68">
        <v>9.96705147919488E-2</v>
      </c>
      <c r="F199" s="68">
        <v>9.96705147919488E-2</v>
      </c>
      <c r="G199" s="68">
        <v>9.96705147919488E-2</v>
      </c>
      <c r="H199" s="68">
        <v>9.96705147919488E-2</v>
      </c>
      <c r="I199" s="68">
        <v>9.96705147919488E-2</v>
      </c>
      <c r="J199" s="68">
        <v>9.96705147919488E-2</v>
      </c>
      <c r="K199" s="68">
        <v>9.96705147919488E-2</v>
      </c>
    </row>
    <row r="200" spans="2:11" x14ac:dyDescent="0.2">
      <c r="B200" s="146">
        <v>1994</v>
      </c>
      <c r="C200" s="68">
        <v>1.3259206774573897E-2</v>
      </c>
      <c r="D200" s="68">
        <v>1.3259206774573897E-2</v>
      </c>
      <c r="E200" s="68">
        <v>1.3259206774573897E-2</v>
      </c>
      <c r="F200" s="68">
        <v>1.3259206774573897E-2</v>
      </c>
      <c r="G200" s="68">
        <v>1.3259206774573897E-2</v>
      </c>
      <c r="H200" s="68">
        <v>1.3259206774573897E-2</v>
      </c>
      <c r="I200" s="68">
        <v>1.3259206774573897E-2</v>
      </c>
      <c r="J200" s="68">
        <v>1.3259206774573897E-2</v>
      </c>
      <c r="K200" s="68">
        <v>1.3259206774573897E-2</v>
      </c>
    </row>
    <row r="201" spans="2:11" x14ac:dyDescent="0.2">
      <c r="B201" s="146">
        <v>1995</v>
      </c>
      <c r="C201" s="68">
        <v>0.37195198902606308</v>
      </c>
      <c r="D201" s="68">
        <v>0.37195198902606308</v>
      </c>
      <c r="E201" s="68">
        <v>0.37195198902606308</v>
      </c>
      <c r="F201" s="68">
        <v>0.37195198902606308</v>
      </c>
      <c r="G201" s="68">
        <v>0.37195198902606308</v>
      </c>
      <c r="H201" s="68">
        <v>0.37195198902606308</v>
      </c>
      <c r="I201" s="68">
        <v>0.37195198902606308</v>
      </c>
      <c r="J201" s="68">
        <v>0.37195198902606308</v>
      </c>
      <c r="K201" s="68">
        <v>0.37195198902606308</v>
      </c>
    </row>
    <row r="202" spans="2:11" x14ac:dyDescent="0.2">
      <c r="B202" s="146">
        <v>1996</v>
      </c>
      <c r="C202" s="68">
        <v>0.22680966018865789</v>
      </c>
      <c r="D202" s="68">
        <v>0.22680966018865789</v>
      </c>
      <c r="E202" s="68">
        <v>0.22680966018865789</v>
      </c>
      <c r="F202" s="68">
        <v>0.22680966018865789</v>
      </c>
      <c r="G202" s="68">
        <v>0.22680966018865789</v>
      </c>
      <c r="H202" s="68">
        <v>0.22680966018865789</v>
      </c>
      <c r="I202" s="68">
        <v>0.22680966018865789</v>
      </c>
      <c r="J202" s="68">
        <v>0.22680966018865789</v>
      </c>
      <c r="K202" s="68">
        <v>0.22680966018865789</v>
      </c>
    </row>
    <row r="203" spans="2:11" x14ac:dyDescent="0.2">
      <c r="B203" s="146">
        <v>1997</v>
      </c>
      <c r="C203" s="68">
        <v>0.33103653103653097</v>
      </c>
      <c r="D203" s="68">
        <v>0.33103653103653097</v>
      </c>
      <c r="E203" s="68">
        <v>0.33103653103653097</v>
      </c>
      <c r="F203" s="68">
        <v>0.33103653103653097</v>
      </c>
      <c r="G203" s="68">
        <v>0.33103653103653097</v>
      </c>
      <c r="H203" s="68">
        <v>0.33103653103653097</v>
      </c>
      <c r="I203" s="68">
        <v>0.33103653103653097</v>
      </c>
      <c r="J203" s="68">
        <v>0.33103653103653097</v>
      </c>
      <c r="K203" s="68">
        <v>0.33103653103653097</v>
      </c>
    </row>
    <row r="204" spans="2:11" x14ac:dyDescent="0.2">
      <c r="B204" s="146">
        <v>1998</v>
      </c>
      <c r="C204" s="68">
        <v>0.28337953278443584</v>
      </c>
      <c r="D204" s="68">
        <v>0.28337953278443584</v>
      </c>
      <c r="E204" s="68">
        <v>0.28337953278443584</v>
      </c>
      <c r="F204" s="68">
        <v>0.28337953278443584</v>
      </c>
      <c r="G204" s="68">
        <v>0.28337953278443584</v>
      </c>
      <c r="H204" s="68">
        <v>0.28337953278443584</v>
      </c>
      <c r="I204" s="68">
        <v>0.28337953278443584</v>
      </c>
      <c r="J204" s="68">
        <v>0.28337953278443584</v>
      </c>
      <c r="K204" s="68">
        <v>0.28337953278443584</v>
      </c>
    </row>
    <row r="205" spans="2:11" x14ac:dyDescent="0.2">
      <c r="B205" s="146">
        <v>1999</v>
      </c>
      <c r="C205" s="68">
        <v>0.20885350992084475</v>
      </c>
      <c r="D205" s="68">
        <v>0.20885350992084475</v>
      </c>
      <c r="E205" s="68">
        <v>0.20885350992084475</v>
      </c>
      <c r="F205" s="68">
        <v>0.20885350992084475</v>
      </c>
      <c r="G205" s="68">
        <v>0.20885350992084475</v>
      </c>
      <c r="H205" s="68">
        <v>0.20885350992084475</v>
      </c>
      <c r="I205" s="68">
        <v>0.20885350992084475</v>
      </c>
      <c r="J205" s="68">
        <v>0.20885350992084475</v>
      </c>
      <c r="K205" s="68">
        <v>0.20885350992084475</v>
      </c>
    </row>
    <row r="206" spans="2:11" x14ac:dyDescent="0.2">
      <c r="B206" s="146">
        <v>2000</v>
      </c>
      <c r="C206" s="68">
        <v>-9.0318189552492781E-2</v>
      </c>
      <c r="D206" s="68">
        <v>-9.0318189552492781E-2</v>
      </c>
      <c r="E206" s="68">
        <v>-9.0318189552492781E-2</v>
      </c>
      <c r="F206" s="68">
        <v>-9.0318189552492781E-2</v>
      </c>
      <c r="G206" s="68">
        <v>-9.0318189552492781E-2</v>
      </c>
      <c r="H206" s="68">
        <v>-9.0318189552492781E-2</v>
      </c>
      <c r="I206" s="68">
        <v>-9.0318189552492781E-2</v>
      </c>
      <c r="J206" s="68">
        <v>-9.0318189552492781E-2</v>
      </c>
      <c r="K206" s="68">
        <v>-9.0318189552492781E-2</v>
      </c>
    </row>
    <row r="207" spans="2:11" x14ac:dyDescent="0.2">
      <c r="B207" s="146">
        <v>2001</v>
      </c>
      <c r="C207" s="68">
        <v>-0.11849759142000185</v>
      </c>
      <c r="D207" s="68">
        <v>-0.11849759142000185</v>
      </c>
      <c r="E207" s="68">
        <v>-0.11849759142000185</v>
      </c>
      <c r="F207" s="68">
        <v>-0.11849759142000185</v>
      </c>
      <c r="G207" s="68">
        <v>-0.11849759142000185</v>
      </c>
      <c r="H207" s="68">
        <v>-0.11849759142000185</v>
      </c>
      <c r="I207" s="68">
        <v>-0.11849759142000185</v>
      </c>
      <c r="J207" s="68">
        <v>-0.11849759142000185</v>
      </c>
      <c r="K207" s="68">
        <v>-0.11849759142000185</v>
      </c>
    </row>
    <row r="208" spans="2:11" x14ac:dyDescent="0.2">
      <c r="B208" s="146">
        <v>2002</v>
      </c>
      <c r="C208" s="68">
        <v>-0.21966047957912699</v>
      </c>
      <c r="D208" s="68">
        <v>-0.21966047957912699</v>
      </c>
      <c r="E208" s="68">
        <v>-0.21966047957912699</v>
      </c>
      <c r="F208" s="68">
        <v>-0.21966047957912699</v>
      </c>
      <c r="G208" s="68">
        <v>-0.21966047957912699</v>
      </c>
      <c r="H208" s="68">
        <v>-0.21966047957912699</v>
      </c>
      <c r="I208" s="68">
        <v>-0.21966047957912699</v>
      </c>
      <c r="J208" s="68">
        <v>-0.21966047957912699</v>
      </c>
      <c r="K208" s="68">
        <v>-0.21966047957912699</v>
      </c>
    </row>
    <row r="209" spans="2:11" x14ac:dyDescent="0.2">
      <c r="B209" s="146">
        <v>2003</v>
      </c>
      <c r="C209" s="68">
        <v>0.28355800050010233</v>
      </c>
      <c r="D209" s="68">
        <v>0.28355800050010233</v>
      </c>
      <c r="E209" s="68">
        <v>0.28355800050010233</v>
      </c>
      <c r="F209" s="68">
        <v>0.28355800050010233</v>
      </c>
      <c r="G209" s="68">
        <v>0.28355800050010233</v>
      </c>
      <c r="H209" s="68">
        <v>0.28355800050010233</v>
      </c>
      <c r="I209" s="68">
        <v>0.28355800050010233</v>
      </c>
      <c r="J209" s="68">
        <v>0.28355800050010233</v>
      </c>
      <c r="K209" s="68">
        <v>0.28355800050010233</v>
      </c>
    </row>
    <row r="210" spans="2:11" x14ac:dyDescent="0.2">
      <c r="B210" s="146">
        <v>2004</v>
      </c>
      <c r="C210" s="68">
        <v>0.10742775944096193</v>
      </c>
      <c r="D210" s="68">
        <v>0.10742775944096193</v>
      </c>
      <c r="E210" s="68">
        <v>0.10742775944096193</v>
      </c>
      <c r="F210" s="68">
        <v>0.10742775944096193</v>
      </c>
      <c r="G210" s="68">
        <v>0.10742775944096193</v>
      </c>
      <c r="H210" s="68">
        <v>0.10742775944096193</v>
      </c>
      <c r="I210" s="68">
        <v>0.10742775944096193</v>
      </c>
      <c r="J210" s="68">
        <v>0.10742775944096193</v>
      </c>
      <c r="K210" s="68">
        <v>0.10742775944096193</v>
      </c>
    </row>
    <row r="211" spans="2:11" x14ac:dyDescent="0.2">
      <c r="B211" s="146">
        <v>2005</v>
      </c>
      <c r="C211" s="68">
        <v>4.8344775232688535E-2</v>
      </c>
      <c r="D211" s="68">
        <v>4.8344775232688535E-2</v>
      </c>
      <c r="E211" s="68">
        <v>4.8344775232688535E-2</v>
      </c>
      <c r="F211" s="68">
        <v>4.8344775232688535E-2</v>
      </c>
      <c r="G211" s="68">
        <v>4.8344775232688535E-2</v>
      </c>
      <c r="H211" s="68">
        <v>4.8344775232688535E-2</v>
      </c>
      <c r="I211" s="68">
        <v>4.8344775232688535E-2</v>
      </c>
      <c r="J211" s="68">
        <v>4.8344775232688535E-2</v>
      </c>
      <c r="K211" s="68">
        <v>4.8344775232688535E-2</v>
      </c>
    </row>
    <row r="212" spans="2:11" x14ac:dyDescent="0.2">
      <c r="B212" s="146">
        <v>2006</v>
      </c>
      <c r="C212" s="68">
        <v>0.15612557979315703</v>
      </c>
      <c r="D212" s="68">
        <v>0.15612557979315703</v>
      </c>
      <c r="E212" s="68">
        <v>0.15612557979315703</v>
      </c>
      <c r="F212" s="68">
        <v>0.15612557979315703</v>
      </c>
      <c r="G212" s="68">
        <v>0.15612557979315703</v>
      </c>
      <c r="H212" s="68">
        <v>0.15612557979315703</v>
      </c>
      <c r="I212" s="68">
        <v>0.15612557979315703</v>
      </c>
      <c r="J212" s="68">
        <v>0.15612557979315703</v>
      </c>
      <c r="K212" s="68">
        <v>0.15612557979315703</v>
      </c>
    </row>
    <row r="213" spans="2:11" x14ac:dyDescent="0.2">
      <c r="B213" s="146">
        <v>2007</v>
      </c>
      <c r="C213" s="68">
        <v>5.4847352464217694E-2</v>
      </c>
      <c r="D213" s="68">
        <v>5.4847352464217694E-2</v>
      </c>
      <c r="E213" s="68">
        <v>5.4847352464217694E-2</v>
      </c>
      <c r="F213" s="68">
        <v>5.4847352464217694E-2</v>
      </c>
      <c r="G213" s="68">
        <v>5.4847352464217694E-2</v>
      </c>
      <c r="H213" s="68">
        <v>5.4847352464217694E-2</v>
      </c>
      <c r="I213" s="68">
        <v>5.4847352464217694E-2</v>
      </c>
      <c r="J213" s="68">
        <v>5.4847352464217694E-2</v>
      </c>
      <c r="K213" s="68">
        <v>5.4847352464217694E-2</v>
      </c>
    </row>
    <row r="214" spans="2:11" x14ac:dyDescent="0.2">
      <c r="B214" s="146">
        <v>2008</v>
      </c>
      <c r="C214" s="68">
        <v>-0.36552344111798191</v>
      </c>
      <c r="D214" s="68">
        <v>-0.36552344111798191</v>
      </c>
      <c r="E214" s="68">
        <v>-0.36552344111798191</v>
      </c>
      <c r="F214" s="68">
        <v>-0.36552344111798191</v>
      </c>
      <c r="G214" s="68">
        <v>-0.36552344111798191</v>
      </c>
      <c r="H214" s="68">
        <v>-0.36552344111798191</v>
      </c>
      <c r="I214" s="68">
        <v>-0.36552344111798191</v>
      </c>
      <c r="J214" s="68">
        <v>-0.36552344111798191</v>
      </c>
      <c r="K214" s="68">
        <v>-0.36552344111798191</v>
      </c>
    </row>
    <row r="215" spans="2:11" x14ac:dyDescent="0.2">
      <c r="B215" s="146">
        <v>2009</v>
      </c>
      <c r="C215" s="68">
        <v>0.25935233877663982</v>
      </c>
      <c r="D215" s="68">
        <v>0.25935233877663982</v>
      </c>
      <c r="E215" s="68">
        <v>0.25935233877663982</v>
      </c>
      <c r="F215" s="68">
        <v>0.25935233877663982</v>
      </c>
      <c r="G215" s="68">
        <v>0.25935233877663982</v>
      </c>
      <c r="H215" s="68">
        <v>0.25935233877663982</v>
      </c>
      <c r="I215" s="68">
        <v>0.25935233877663982</v>
      </c>
      <c r="J215" s="68">
        <v>0.25935233877663982</v>
      </c>
      <c r="K215" s="68">
        <v>0.25935233877663982</v>
      </c>
    </row>
    <row r="216" spans="2:11" x14ac:dyDescent="0.2">
      <c r="B216" s="146">
        <v>2010</v>
      </c>
      <c r="C216" s="68">
        <v>0.14821092278719414</v>
      </c>
      <c r="D216" s="68">
        <v>0.14821092278719414</v>
      </c>
      <c r="E216" s="68">
        <v>0.14821092278719414</v>
      </c>
      <c r="F216" s="68">
        <v>0.14821092278719414</v>
      </c>
      <c r="G216" s="68">
        <v>0.14821092278719414</v>
      </c>
      <c r="H216" s="68">
        <v>0.14821092278719414</v>
      </c>
      <c r="I216" s="68">
        <v>0.14821092278719414</v>
      </c>
      <c r="J216" s="68">
        <v>0.14821092278719414</v>
      </c>
      <c r="K216" s="68">
        <v>0.14821092278719414</v>
      </c>
    </row>
    <row r="217" spans="2:11" x14ac:dyDescent="0.2">
      <c r="B217" s="146">
        <v>2011</v>
      </c>
      <c r="C217" s="68">
        <v>2.09837473362805E-2</v>
      </c>
      <c r="D217" s="68">
        <v>2.09837473362805E-2</v>
      </c>
      <c r="E217" s="68">
        <v>2.09837473362805E-2</v>
      </c>
      <c r="F217" s="68">
        <v>2.09837473362805E-2</v>
      </c>
      <c r="G217" s="68">
        <v>2.09837473362805E-2</v>
      </c>
      <c r="H217" s="68">
        <v>2.09837473362805E-2</v>
      </c>
      <c r="I217" s="68">
        <v>2.09837473362805E-2</v>
      </c>
      <c r="J217" s="68">
        <v>2.09837473362805E-2</v>
      </c>
      <c r="K217" s="68">
        <v>2.09837473362805E-2</v>
      </c>
    </row>
    <row r="218" spans="2:11" x14ac:dyDescent="0.2">
      <c r="B218" s="146">
        <v>2012</v>
      </c>
      <c r="C218" s="155"/>
      <c r="D218" s="68">
        <v>0.15890585241730293</v>
      </c>
      <c r="E218" s="68">
        <v>0.15890585241730293</v>
      </c>
      <c r="F218" s="68">
        <v>0.15890585241730293</v>
      </c>
      <c r="G218" s="68">
        <v>0.15890585241730293</v>
      </c>
      <c r="H218" s="68">
        <v>0.15890585241730293</v>
      </c>
      <c r="I218" s="68">
        <v>0.15890585241730293</v>
      </c>
      <c r="J218" s="68">
        <v>0.15890585241730293</v>
      </c>
      <c r="K218" s="68">
        <v>0.15890585241730293</v>
      </c>
    </row>
    <row r="219" spans="2:11" x14ac:dyDescent="0.2">
      <c r="B219" s="146">
        <v>2013</v>
      </c>
      <c r="C219" s="155"/>
      <c r="D219" s="155"/>
      <c r="E219" s="68">
        <v>0.32145085858125483</v>
      </c>
      <c r="F219" s="68">
        <v>0.32145085858125483</v>
      </c>
      <c r="G219" s="68">
        <v>0.32145085858125483</v>
      </c>
      <c r="H219" s="68">
        <v>0.32145085858125483</v>
      </c>
      <c r="I219" s="68">
        <v>0.32145085858125483</v>
      </c>
      <c r="J219" s="68">
        <v>0.32145085858125483</v>
      </c>
      <c r="K219" s="68">
        <v>0.32145085858125483</v>
      </c>
    </row>
    <row r="220" spans="2:11" x14ac:dyDescent="0.2">
      <c r="B220" s="146">
        <v>2014</v>
      </c>
      <c r="C220" s="155"/>
      <c r="D220" s="155"/>
      <c r="E220" s="155"/>
      <c r="F220" s="68">
        <v>0.13524421649462237</v>
      </c>
      <c r="G220" s="68">
        <v>0.13524421649462237</v>
      </c>
      <c r="H220" s="68">
        <v>0.13524421649462237</v>
      </c>
      <c r="I220" s="68">
        <v>0.13524421649462237</v>
      </c>
      <c r="J220" s="68">
        <v>0.13524421649462237</v>
      </c>
      <c r="K220" s="68">
        <v>0.13524421649462237</v>
      </c>
    </row>
    <row r="221" spans="2:11" x14ac:dyDescent="0.2">
      <c r="B221" s="146">
        <v>2015</v>
      </c>
      <c r="C221" s="155"/>
      <c r="D221" s="155"/>
      <c r="E221" s="155"/>
      <c r="F221" s="155"/>
      <c r="G221" s="68">
        <v>1.3788916411676138E-2</v>
      </c>
      <c r="H221" s="68">
        <v>1.3788916411676138E-2</v>
      </c>
      <c r="I221" s="68">
        <v>1.3788916411676138E-2</v>
      </c>
      <c r="J221" s="68">
        <v>1.3788916411676138E-2</v>
      </c>
      <c r="K221" s="68">
        <v>1.3788916411676138E-2</v>
      </c>
    </row>
    <row r="222" spans="2:11" x14ac:dyDescent="0.2">
      <c r="B222" s="146">
        <v>2016</v>
      </c>
      <c r="C222" s="155"/>
      <c r="D222" s="155"/>
      <c r="E222" s="155"/>
      <c r="F222" s="155"/>
      <c r="G222" s="155"/>
      <c r="H222" s="68">
        <v>0.11773080874798171</v>
      </c>
      <c r="I222" s="68">
        <v>0.11773080874798171</v>
      </c>
      <c r="J222" s="68">
        <v>0.11773080874798171</v>
      </c>
      <c r="K222" s="68">
        <v>0.11773080874798171</v>
      </c>
    </row>
    <row r="223" spans="2:11" x14ac:dyDescent="0.2">
      <c r="B223" s="146">
        <v>2017</v>
      </c>
      <c r="C223" s="155"/>
      <c r="D223" s="155"/>
      <c r="E223" s="155"/>
      <c r="F223" s="155"/>
      <c r="G223" s="155"/>
      <c r="H223" s="155"/>
      <c r="I223" s="68">
        <v>0.2160548143449928</v>
      </c>
      <c r="J223" s="68">
        <v>0.2160548143449928</v>
      </c>
      <c r="K223" s="68">
        <v>0.2160548143449928</v>
      </c>
    </row>
    <row r="224" spans="2:11" x14ac:dyDescent="0.2">
      <c r="B224" s="146">
        <v>2018</v>
      </c>
      <c r="C224" s="155"/>
      <c r="D224" s="155"/>
      <c r="E224" s="155"/>
      <c r="F224" s="155"/>
      <c r="G224" s="155"/>
      <c r="H224" s="155"/>
      <c r="I224" s="155"/>
      <c r="J224" s="68">
        <v>-4.2268692890885438E-2</v>
      </c>
      <c r="K224" s="68">
        <v>-4.2268692890885438E-2</v>
      </c>
    </row>
    <row r="225" spans="2:11" x14ac:dyDescent="0.2">
      <c r="B225" s="146">
        <v>2019</v>
      </c>
      <c r="C225" s="155"/>
      <c r="D225" s="155"/>
      <c r="E225" s="155"/>
      <c r="F225" s="155"/>
      <c r="G225" s="155"/>
      <c r="H225" s="155"/>
      <c r="I225" s="155"/>
      <c r="J225" s="155"/>
      <c r="K225" s="68">
        <v>0.31223647206653782</v>
      </c>
    </row>
    <row r="226" spans="2:11" x14ac:dyDescent="0.2">
      <c r="B226" s="31" t="s">
        <v>21</v>
      </c>
      <c r="C226" s="154">
        <f>+AVERAGE(C134:C225)</f>
        <v>0.11206380289506564</v>
      </c>
      <c r="D226" s="154">
        <f t="shared" ref="D226" si="14">+AVERAGE(D134:D225)</f>
        <v>0.11261488583062138</v>
      </c>
      <c r="E226" s="154">
        <f t="shared" ref="E226" si="15">+AVERAGE(E134:E225)</f>
        <v>0.11504321109516362</v>
      </c>
      <c r="F226" s="154">
        <f t="shared" ref="F226" si="16">+AVERAGE(F134:F225)</f>
        <v>0.1152754065595252</v>
      </c>
      <c r="G226" s="154">
        <f t="shared" ref="G226" si="17">+AVERAGE(G134:G225)</f>
        <v>0.11412215098966327</v>
      </c>
      <c r="H226" s="154">
        <f t="shared" ref="H226" si="18">+AVERAGE(H134:H225)</f>
        <v>0.11416269770604888</v>
      </c>
      <c r="I226" s="154">
        <f t="shared" ref="I226" si="19">+AVERAGE(I134:I225)</f>
        <v>0.11529483233537048</v>
      </c>
      <c r="J226" s="154">
        <f t="shared" ref="J226" si="20">+AVERAGE(J134:J225)</f>
        <v>0.11356336502519183</v>
      </c>
      <c r="K226" s="154">
        <f t="shared" ref="K226" si="21">+AVERAGE(K134:K225)</f>
        <v>0.11572285531911951</v>
      </c>
    </row>
    <row r="227" spans="2:11" x14ac:dyDescent="0.2">
      <c r="B227" s="1"/>
    </row>
    <row r="228" spans="2:11" x14ac:dyDescent="0.2">
      <c r="B228" s="1"/>
      <c r="C228" s="132"/>
      <c r="D228" s="132"/>
      <c r="E228" s="132"/>
      <c r="F228" s="132"/>
      <c r="G228" s="132"/>
      <c r="H228" s="132"/>
      <c r="I228" s="132"/>
      <c r="J228" s="132"/>
      <c r="K228" s="132"/>
    </row>
    <row r="229" spans="2:11" x14ac:dyDescent="0.2">
      <c r="B229" s="38" t="s">
        <v>261</v>
      </c>
    </row>
    <row r="230" spans="2:11" x14ac:dyDescent="0.2">
      <c r="B230" s="1"/>
    </row>
    <row r="231" spans="2:11" x14ac:dyDescent="0.2">
      <c r="B231" s="55" t="s">
        <v>262</v>
      </c>
      <c r="C231" s="55">
        <v>2011</v>
      </c>
      <c r="D231" s="55">
        <v>2012</v>
      </c>
      <c r="E231" s="55">
        <v>2013</v>
      </c>
      <c r="F231" s="55">
        <v>2014</v>
      </c>
      <c r="G231" s="55">
        <v>2015</v>
      </c>
      <c r="H231" s="55">
        <v>2016</v>
      </c>
      <c r="I231" s="55">
        <v>2017</v>
      </c>
      <c r="J231" s="55">
        <v>2018</v>
      </c>
      <c r="K231" s="55">
        <v>2019</v>
      </c>
    </row>
    <row r="232" spans="2:11" x14ac:dyDescent="0.2">
      <c r="B232" s="4" t="s">
        <v>263</v>
      </c>
      <c r="C232" s="157">
        <v>1.4557143E-2</v>
      </c>
      <c r="D232" s="157">
        <v>2.1940908999999998E-2</v>
      </c>
      <c r="E232" s="157">
        <v>1.1004348000000001E-2</v>
      </c>
      <c r="F232" s="157">
        <v>1.7600000000000001E-2</v>
      </c>
      <c r="G232" s="157">
        <v>2.0122727E-2</v>
      </c>
      <c r="H232" s="157">
        <v>2.6705E-2</v>
      </c>
      <c r="I232" s="157">
        <v>1.5730000000000001E-2</v>
      </c>
      <c r="J232" s="157">
        <v>1.1660869565217401E-2</v>
      </c>
      <c r="K232" s="157">
        <v>1.5239130434782601E-2</v>
      </c>
    </row>
    <row r="233" spans="2:11" x14ac:dyDescent="0.2">
      <c r="B233" s="4" t="s">
        <v>264</v>
      </c>
      <c r="C233" s="157">
        <v>1.461E-2</v>
      </c>
      <c r="D233" s="157">
        <v>1.992381E-2</v>
      </c>
      <c r="E233" s="157">
        <v>1.2704999999999999E-2</v>
      </c>
      <c r="F233" s="157">
        <v>1.8225000000000002E-2</v>
      </c>
      <c r="G233" s="157">
        <v>1.8284999999999999E-2</v>
      </c>
      <c r="H233" s="157">
        <v>2.8238094999999998E-2</v>
      </c>
      <c r="I233" s="157">
        <v>1.5210526315789499E-2</v>
      </c>
      <c r="J233" s="157">
        <v>1.3219999999999999E-2</v>
      </c>
      <c r="K233" s="157">
        <v>1.3950000000000001E-2</v>
      </c>
    </row>
    <row r="234" spans="2:11" x14ac:dyDescent="0.2">
      <c r="B234" s="4" t="s">
        <v>265</v>
      </c>
      <c r="C234" s="157">
        <v>1.5678260999999999E-2</v>
      </c>
      <c r="D234" s="157">
        <v>1.6559091000000001E-2</v>
      </c>
      <c r="E234" s="157">
        <v>1.4028571E-2</v>
      </c>
      <c r="F234" s="157">
        <v>1.6723809999999999E-2</v>
      </c>
      <c r="G234" s="157">
        <v>1.8445454999999999E-2</v>
      </c>
      <c r="H234" s="157">
        <v>2.2682608999999999E-2</v>
      </c>
      <c r="I234" s="157">
        <v>1.4108695652173901E-2</v>
      </c>
      <c r="J234" s="157">
        <v>1.4704545454545498E-2</v>
      </c>
      <c r="K234" s="157">
        <v>1.3566666666666699E-2</v>
      </c>
    </row>
    <row r="235" spans="2:11" x14ac:dyDescent="0.2">
      <c r="B235" s="4" t="s">
        <v>266</v>
      </c>
      <c r="C235" s="157">
        <v>1.9290476000000001E-2</v>
      </c>
      <c r="D235" s="157">
        <v>1.6414286E-2</v>
      </c>
      <c r="E235" s="157">
        <v>1.3254545E-2</v>
      </c>
      <c r="F235" s="157">
        <v>1.5354544999999999E-2</v>
      </c>
      <c r="G235" s="157">
        <v>1.7695455000000002E-2</v>
      </c>
      <c r="H235" s="157">
        <v>2.1004762E-2</v>
      </c>
      <c r="I235" s="157">
        <v>1.4944444444444401E-2</v>
      </c>
      <c r="J235" s="157">
        <v>1.4523809523809501E-2</v>
      </c>
      <c r="K235" s="157">
        <v>1.2236363636363601E-2</v>
      </c>
    </row>
    <row r="236" spans="2:11" x14ac:dyDescent="0.2">
      <c r="B236" s="4" t="s">
        <v>267</v>
      </c>
      <c r="C236" s="157">
        <v>1.8722727000000002E-2</v>
      </c>
      <c r="D236" s="157">
        <v>1.8052174000000001E-2</v>
      </c>
      <c r="E236" s="157">
        <v>1.3373912999999999E-2</v>
      </c>
      <c r="F236" s="157">
        <v>1.4940908999999999E-2</v>
      </c>
      <c r="G236" s="157">
        <v>1.6590476E-2</v>
      </c>
      <c r="H236" s="157">
        <v>2.0795455000000001E-2</v>
      </c>
      <c r="I236" s="157">
        <v>1.4118181818181799E-2</v>
      </c>
      <c r="J236" s="157">
        <v>1.5769565217391299E-2</v>
      </c>
      <c r="K236" s="157">
        <v>1.35695652173913E-2</v>
      </c>
    </row>
    <row r="237" spans="2:11" x14ac:dyDescent="0.2">
      <c r="B237" s="4" t="s">
        <v>268</v>
      </c>
      <c r="C237" s="157">
        <v>1.9236363999999999E-2</v>
      </c>
      <c r="D237" s="157">
        <v>1.8842857000000001E-2</v>
      </c>
      <c r="E237" s="157">
        <v>1.7979999999999999E-2</v>
      </c>
      <c r="F237" s="157">
        <v>1.4542857000000001E-2</v>
      </c>
      <c r="G237" s="157">
        <v>1.7649999999999999E-2</v>
      </c>
      <c r="H237" s="157">
        <v>2.0990908999999999E-2</v>
      </c>
      <c r="I237" s="157">
        <v>1.435E-2</v>
      </c>
      <c r="J237" s="157">
        <v>1.63333333333333E-2</v>
      </c>
      <c r="K237" s="157">
        <v>1.2915000000000001E-2</v>
      </c>
    </row>
    <row r="238" spans="2:11" x14ac:dyDescent="0.2">
      <c r="B238" s="4" t="s">
        <v>269</v>
      </c>
      <c r="C238" s="157">
        <v>1.7085713999999998E-2</v>
      </c>
      <c r="D238" s="157">
        <v>1.6259091E-2</v>
      </c>
      <c r="E238" s="157">
        <v>1.7569564999999999E-2</v>
      </c>
      <c r="F238" s="157">
        <v>1.4634782999999998E-2</v>
      </c>
      <c r="G238" s="157">
        <v>1.8669564999999999E-2</v>
      </c>
      <c r="H238" s="157">
        <v>1.8419048E-2</v>
      </c>
      <c r="I238" s="157">
        <v>1.4190000000000001E-2</v>
      </c>
      <c r="J238" s="157">
        <v>1.50954545454545E-2</v>
      </c>
      <c r="K238" s="157">
        <v>1.16130434782609E-2</v>
      </c>
    </row>
    <row r="239" spans="2:11" x14ac:dyDescent="0.2">
      <c r="B239" s="4" t="s">
        <v>270</v>
      </c>
      <c r="C239" s="157">
        <v>1.9956522000000001E-2</v>
      </c>
      <c r="D239" s="157">
        <v>1.3313042999999998E-2</v>
      </c>
      <c r="E239" s="157">
        <v>1.9054544999999999E-2</v>
      </c>
      <c r="F239" s="157">
        <v>1.5728571E-2</v>
      </c>
      <c r="G239" s="157">
        <v>2.1747618999999999E-2</v>
      </c>
      <c r="H239" s="157">
        <v>1.6960869999999999E-2</v>
      </c>
      <c r="I239" s="157">
        <v>1.5539130434782601E-2</v>
      </c>
      <c r="J239" s="157">
        <v>1.49260869565217E-2</v>
      </c>
      <c r="K239" s="157">
        <v>1.2709090909090899E-2</v>
      </c>
    </row>
    <row r="240" spans="2:11" x14ac:dyDescent="0.2">
      <c r="B240" s="4" t="s">
        <v>271</v>
      </c>
      <c r="C240" s="157">
        <v>2.3745455000000002E-2</v>
      </c>
      <c r="D240" s="157">
        <v>1.24E-2</v>
      </c>
      <c r="E240" s="157">
        <v>1.8338095000000002E-2</v>
      </c>
      <c r="F240" s="157">
        <v>1.4968181999999998E-2</v>
      </c>
      <c r="G240" s="157">
        <v>2.3427272999999998E-2</v>
      </c>
      <c r="H240" s="157">
        <v>1.6177272999999999E-2</v>
      </c>
      <c r="I240" s="157">
        <v>1.44E-2</v>
      </c>
      <c r="J240" s="157">
        <v>1.3990000000000001E-2</v>
      </c>
      <c r="K240" s="157">
        <v>1.1642857142857101E-2</v>
      </c>
    </row>
    <row r="241" spans="2:11" x14ac:dyDescent="0.2">
      <c r="B241" s="4" t="s">
        <v>272</v>
      </c>
      <c r="C241" s="157">
        <v>2.3195238E-2</v>
      </c>
      <c r="D241" s="157">
        <v>1.0804348E-2</v>
      </c>
      <c r="E241" s="157">
        <v>1.7286957000000002E-2</v>
      </c>
      <c r="F241" s="157">
        <v>1.7026087000000002E-2</v>
      </c>
      <c r="G241" s="157">
        <v>2.2590908999999999E-2</v>
      </c>
      <c r="H241" s="157">
        <v>1.4652380999999999E-2</v>
      </c>
      <c r="I241" s="157">
        <v>1.3961904761904799E-2</v>
      </c>
      <c r="J241" s="157">
        <v>1.4269565217391301E-2</v>
      </c>
      <c r="K241" s="157">
        <v>1.26913043478261E-2</v>
      </c>
    </row>
    <row r="242" spans="2:11" x14ac:dyDescent="0.2">
      <c r="B242" s="4" t="s">
        <v>273</v>
      </c>
      <c r="C242" s="157">
        <v>2.1418181999999997E-2</v>
      </c>
      <c r="D242" s="157">
        <v>1.2295455E-2</v>
      </c>
      <c r="E242" s="157">
        <v>1.8342857000000001E-2</v>
      </c>
      <c r="F242" s="157">
        <v>1.6535000000000001E-2</v>
      </c>
      <c r="G242" s="157">
        <v>2.1890476000000002E-2</v>
      </c>
      <c r="H242" s="157">
        <v>1.6781818E-2</v>
      </c>
      <c r="I242" s="157">
        <v>1.38809523809524E-2</v>
      </c>
      <c r="J242" s="157">
        <v>1.5686363636363599E-2</v>
      </c>
      <c r="K242" s="157">
        <v>1.2676190476190501E-2</v>
      </c>
    </row>
    <row r="243" spans="2:11" x14ac:dyDescent="0.2">
      <c r="B243" s="4" t="s">
        <v>274</v>
      </c>
      <c r="C243" s="157">
        <v>2.1631818000000001E-2</v>
      </c>
      <c r="D243" s="157">
        <v>1.1719047999999999E-2</v>
      </c>
      <c r="E243" s="157">
        <v>1.7654544999999997E-2</v>
      </c>
      <c r="F243" s="157">
        <v>1.8191303999999998E-2</v>
      </c>
      <c r="G243" s="157">
        <v>2.3665217000000002E-2</v>
      </c>
      <c r="H243" s="157">
        <v>1.6472727E-2</v>
      </c>
      <c r="I243" s="157">
        <v>1.3615E-2</v>
      </c>
      <c r="J243" s="157">
        <v>1.6480952380952398E-2</v>
      </c>
      <c r="K243" s="157">
        <v>1.1590909090909101E-2</v>
      </c>
    </row>
    <row r="244" spans="2:11" x14ac:dyDescent="0.2">
      <c r="B244" s="42" t="s">
        <v>275</v>
      </c>
      <c r="C244" s="158">
        <f t="shared" ref="C244:K244" si="22">+AVERAGE(C232:C243)</f>
        <v>1.9093991666666667E-2</v>
      </c>
      <c r="D244" s="158">
        <f t="shared" si="22"/>
        <v>1.5710342666666665E-2</v>
      </c>
      <c r="E244" s="158">
        <f t="shared" si="22"/>
        <v>1.588274508333333E-2</v>
      </c>
      <c r="F244" s="158">
        <f t="shared" si="22"/>
        <v>1.6205920666666665E-2</v>
      </c>
      <c r="G244" s="158">
        <f t="shared" si="22"/>
        <v>2.0065014333333329E-2</v>
      </c>
      <c r="H244" s="158">
        <f t="shared" si="22"/>
        <v>1.9990078916666664E-2</v>
      </c>
      <c r="I244" s="158">
        <f t="shared" si="22"/>
        <v>1.4504069650685783E-2</v>
      </c>
      <c r="J244" s="158">
        <f t="shared" si="22"/>
        <v>1.4721712152581709E-2</v>
      </c>
      <c r="K244" s="158">
        <f t="shared" si="22"/>
        <v>1.2866676783361564E-2</v>
      </c>
    </row>
    <row r="245" spans="2:11" x14ac:dyDescent="0.2">
      <c r="B245" s="1"/>
    </row>
    <row r="246" spans="2:11" x14ac:dyDescent="0.2">
      <c r="B246" s="1"/>
      <c r="C246" s="132"/>
      <c r="D246" s="132"/>
      <c r="E246" s="132"/>
      <c r="F246" s="132"/>
      <c r="G246" s="132"/>
      <c r="H246" s="132"/>
      <c r="I246" s="132"/>
      <c r="J246" s="132"/>
      <c r="K246" s="132"/>
    </row>
    <row r="247" spans="2:11" x14ac:dyDescent="0.2">
      <c r="B247" s="38" t="s">
        <v>276</v>
      </c>
    </row>
    <row r="248" spans="2:11" x14ac:dyDescent="0.2">
      <c r="B248" s="1"/>
    </row>
    <row r="249" spans="2:11" x14ac:dyDescent="0.2">
      <c r="B249" s="147" t="s">
        <v>277</v>
      </c>
      <c r="C249" s="256">
        <v>2011</v>
      </c>
      <c r="D249" s="256">
        <v>2012</v>
      </c>
      <c r="E249" s="256">
        <v>2013</v>
      </c>
      <c r="F249" s="256">
        <v>2014</v>
      </c>
      <c r="G249" s="256">
        <v>2015</v>
      </c>
      <c r="H249" s="256">
        <v>2016</v>
      </c>
      <c r="I249" s="256">
        <v>2017</v>
      </c>
      <c r="J249" s="256">
        <v>2018</v>
      </c>
      <c r="K249" s="256">
        <v>2019</v>
      </c>
    </row>
    <row r="250" spans="2:11" x14ac:dyDescent="0.2">
      <c r="B250" s="143" t="s">
        <v>425</v>
      </c>
      <c r="C250" s="253">
        <v>0.64</v>
      </c>
      <c r="D250" s="253">
        <v>0.52400000000000002</v>
      </c>
      <c r="E250" s="253">
        <v>0.749</v>
      </c>
      <c r="F250" s="253">
        <v>0.82399999999999995</v>
      </c>
      <c r="G250" s="253">
        <v>0.21099999999999999</v>
      </c>
      <c r="H250" s="253">
        <v>0.54500000000000004</v>
      </c>
      <c r="I250" s="253">
        <v>0.94</v>
      </c>
      <c r="J250" s="253">
        <v>0.434</v>
      </c>
      <c r="K250" s="253">
        <v>0.47499999999999998</v>
      </c>
    </row>
    <row r="251" spans="2:11" x14ac:dyDescent="0.2">
      <c r="B251" s="144" t="s">
        <v>426</v>
      </c>
      <c r="C251" s="248">
        <v>0.628</v>
      </c>
      <c r="D251" s="248">
        <v>0.61399999999999999</v>
      </c>
      <c r="E251" s="248">
        <v>0.38</v>
      </c>
      <c r="F251" s="248">
        <v>0.311</v>
      </c>
      <c r="G251" s="248">
        <v>0.501</v>
      </c>
      <c r="H251" s="248">
        <v>0.625</v>
      </c>
      <c r="I251" s="248">
        <v>0.629</v>
      </c>
      <c r="J251" s="248">
        <v>0.59699999999999998</v>
      </c>
      <c r="K251" s="248">
        <v>0.54900000000000004</v>
      </c>
    </row>
    <row r="252" spans="2:11" x14ac:dyDescent="0.2">
      <c r="B252" s="144" t="s">
        <v>427</v>
      </c>
      <c r="C252" s="248">
        <v>0.69799999999999995</v>
      </c>
      <c r="D252" s="248">
        <v>0.76100000000000001</v>
      </c>
      <c r="E252" s="248">
        <v>1.0649999999999999</v>
      </c>
      <c r="F252" s="248">
        <v>0.96899999999999997</v>
      </c>
      <c r="G252" s="248">
        <v>0.22800000000000001</v>
      </c>
      <c r="H252" s="248"/>
      <c r="I252" s="248"/>
      <c r="J252" s="248"/>
      <c r="K252" s="248"/>
    </row>
    <row r="253" spans="2:11" x14ac:dyDescent="0.2">
      <c r="B253" s="144" t="s">
        <v>428</v>
      </c>
      <c r="C253" s="248">
        <v>0.61099999999999999</v>
      </c>
      <c r="D253" s="248">
        <v>0.57499999999999996</v>
      </c>
      <c r="E253" s="248">
        <v>0.50800000000000001</v>
      </c>
      <c r="F253" s="248">
        <v>0.38800000000000001</v>
      </c>
      <c r="G253" s="248">
        <v>0.44700000000000001</v>
      </c>
      <c r="H253" s="248">
        <v>0.57199999999999995</v>
      </c>
      <c r="I253" s="248">
        <v>0.53500000000000003</v>
      </c>
      <c r="J253" s="248">
        <v>0.45800000000000002</v>
      </c>
      <c r="K253" s="248">
        <v>0.54800000000000004</v>
      </c>
    </row>
    <row r="254" spans="2:11" x14ac:dyDescent="0.2">
      <c r="B254" s="144" t="s">
        <v>429</v>
      </c>
      <c r="C254" s="248">
        <v>0.621</v>
      </c>
      <c r="D254" s="248">
        <v>0.45200000000000001</v>
      </c>
      <c r="E254" s="248">
        <v>-1.7999999999999999E-2</v>
      </c>
      <c r="F254" s="248">
        <v>-0.04</v>
      </c>
      <c r="G254" s="248">
        <v>0.36</v>
      </c>
      <c r="H254" s="248">
        <v>0.56200000000000006</v>
      </c>
      <c r="I254" s="248">
        <v>0.113</v>
      </c>
      <c r="J254" s="248">
        <v>0.75900000000000001</v>
      </c>
      <c r="K254" s="248">
        <v>0.877</v>
      </c>
    </row>
    <row r="255" spans="2:11" x14ac:dyDescent="0.2">
      <c r="B255" s="144" t="s">
        <v>430</v>
      </c>
      <c r="C255" s="248">
        <v>0.84099999999999997</v>
      </c>
      <c r="D255" s="248">
        <v>0.89400000000000002</v>
      </c>
      <c r="E255" s="248">
        <v>1.038</v>
      </c>
      <c r="F255" s="248">
        <v>1.0760000000000001</v>
      </c>
      <c r="G255" s="248">
        <v>1.105</v>
      </c>
      <c r="H255" s="248">
        <v>1.012</v>
      </c>
      <c r="I255" s="248">
        <v>0.82399999999999995</v>
      </c>
      <c r="J255" s="248">
        <v>0.66800000000000004</v>
      </c>
      <c r="K255" s="248">
        <v>0.626</v>
      </c>
    </row>
    <row r="256" spans="2:11" x14ac:dyDescent="0.2">
      <c r="B256" s="139" t="s">
        <v>431</v>
      </c>
      <c r="C256" s="248">
        <v>0.56599999999999995</v>
      </c>
      <c r="D256" s="248">
        <v>0.56599999999999995</v>
      </c>
      <c r="E256" s="248">
        <v>0.56599999999999995</v>
      </c>
      <c r="F256" s="248">
        <v>0.56599999999999995</v>
      </c>
      <c r="G256" s="248">
        <v>0.56599999999999995</v>
      </c>
      <c r="H256" s="248">
        <v>-0.60099999999999998</v>
      </c>
      <c r="I256" s="248">
        <v>-3.9E-2</v>
      </c>
      <c r="J256" s="248">
        <v>0.48299999999999998</v>
      </c>
      <c r="K256" s="248">
        <v>0.45400000000000001</v>
      </c>
    </row>
    <row r="257" spans="2:11" x14ac:dyDescent="0.2">
      <c r="B257" s="144" t="s">
        <v>432</v>
      </c>
      <c r="C257" s="248"/>
      <c r="D257" s="248">
        <v>0.96699999999999997</v>
      </c>
      <c r="E257" s="248">
        <v>0.79700000000000004</v>
      </c>
      <c r="F257" s="248">
        <v>0.48499999999999999</v>
      </c>
      <c r="G257" s="248">
        <v>0.63200000000000001</v>
      </c>
      <c r="H257" s="248">
        <v>0.77100000000000002</v>
      </c>
      <c r="I257" s="248">
        <v>0.69599999999999995</v>
      </c>
      <c r="J257" s="248">
        <v>0.624</v>
      </c>
      <c r="K257" s="248">
        <v>0.66200000000000003</v>
      </c>
    </row>
    <row r="258" spans="2:11" x14ac:dyDescent="0.2">
      <c r="B258" s="144" t="s">
        <v>433</v>
      </c>
      <c r="C258" s="248">
        <v>0.83699999999999997</v>
      </c>
      <c r="D258" s="248">
        <v>0.52300000000000002</v>
      </c>
      <c r="E258" s="248">
        <v>0.38400000000000001</v>
      </c>
      <c r="F258" s="248">
        <v>0.39300000000000002</v>
      </c>
      <c r="G258" s="248">
        <v>0.65300000000000002</v>
      </c>
      <c r="H258" s="248">
        <v>0.90800000000000003</v>
      </c>
      <c r="I258" s="248">
        <v>0.93100000000000005</v>
      </c>
      <c r="J258" s="248">
        <v>0.41199999999999998</v>
      </c>
      <c r="K258" s="248">
        <v>0.46400000000000002</v>
      </c>
    </row>
    <row r="259" spans="2:11" x14ac:dyDescent="0.2">
      <c r="B259" s="144" t="s">
        <v>434</v>
      </c>
      <c r="C259" s="248">
        <v>0.82399999999999995</v>
      </c>
      <c r="D259" s="248">
        <v>0.83</v>
      </c>
      <c r="E259" s="248">
        <v>0.65800000000000003</v>
      </c>
      <c r="F259" s="248">
        <v>0.377</v>
      </c>
      <c r="G259" s="248">
        <v>0.45800000000000002</v>
      </c>
      <c r="H259" s="248">
        <v>0.54600000000000004</v>
      </c>
      <c r="I259" s="248">
        <v>0.63900000000000001</v>
      </c>
      <c r="J259" s="248">
        <v>0.68400000000000005</v>
      </c>
      <c r="K259" s="248">
        <v>0.71299999999999997</v>
      </c>
    </row>
    <row r="260" spans="2:11" x14ac:dyDescent="0.2">
      <c r="B260" s="144" t="s">
        <v>435</v>
      </c>
      <c r="C260" s="248">
        <v>0.92500000000000004</v>
      </c>
      <c r="D260" s="248">
        <v>0.92</v>
      </c>
      <c r="E260" s="248">
        <v>0.79400000000000004</v>
      </c>
      <c r="F260" s="248">
        <v>0.61599999999999999</v>
      </c>
      <c r="G260" s="248">
        <v>0.56100000000000005</v>
      </c>
      <c r="H260" s="248">
        <v>0.70899999999999996</v>
      </c>
      <c r="I260" s="248">
        <v>0.76100000000000001</v>
      </c>
      <c r="J260" s="248">
        <v>0.65900000000000003</v>
      </c>
      <c r="K260" s="248">
        <v>0.74299999999999999</v>
      </c>
    </row>
    <row r="261" spans="2:11" x14ac:dyDescent="0.2">
      <c r="B261" s="144" t="s">
        <v>436</v>
      </c>
      <c r="C261" s="248">
        <v>0.58499999999999996</v>
      </c>
      <c r="D261" s="248">
        <v>0.54600000000000004</v>
      </c>
      <c r="E261" s="248">
        <v>0.46100000000000002</v>
      </c>
      <c r="F261" s="248">
        <v>0.442</v>
      </c>
      <c r="G261" s="248">
        <v>0.44400000000000001</v>
      </c>
      <c r="H261" s="248">
        <v>0.34300000000000003</v>
      </c>
      <c r="I261" s="248">
        <v>0.34799999999999998</v>
      </c>
      <c r="J261" s="248">
        <v>0.60599999999999998</v>
      </c>
      <c r="K261" s="248">
        <v>0.56100000000000005</v>
      </c>
    </row>
    <row r="262" spans="2:11" x14ac:dyDescent="0.2">
      <c r="B262" s="144" t="s">
        <v>437</v>
      </c>
      <c r="C262" s="248">
        <v>0.318</v>
      </c>
      <c r="D262" s="248">
        <v>0.311</v>
      </c>
      <c r="E262" s="248">
        <v>0.32800000000000001</v>
      </c>
      <c r="F262" s="248">
        <v>0.25700000000000001</v>
      </c>
      <c r="G262" s="248">
        <v>0.28699999999999998</v>
      </c>
      <c r="H262" s="248">
        <v>0.318</v>
      </c>
      <c r="I262" s="248">
        <v>0.30399999999999999</v>
      </c>
      <c r="J262" s="248">
        <v>0.32600000000000001</v>
      </c>
      <c r="K262" s="248">
        <v>0.33</v>
      </c>
    </row>
    <row r="263" spans="2:11" x14ac:dyDescent="0.2">
      <c r="B263" s="144" t="s">
        <v>438</v>
      </c>
      <c r="C263" s="248">
        <v>0.47499999999999998</v>
      </c>
      <c r="D263" s="248">
        <v>0.46200000000000002</v>
      </c>
      <c r="E263" s="248">
        <v>0.38200000000000001</v>
      </c>
      <c r="F263" s="248">
        <v>0.38100000000000001</v>
      </c>
      <c r="G263" s="248">
        <v>0.40300000000000002</v>
      </c>
      <c r="H263" s="248">
        <v>0.432</v>
      </c>
      <c r="I263" s="248">
        <v>0.47399999999999998</v>
      </c>
      <c r="J263" s="248">
        <v>0.33500000000000002</v>
      </c>
      <c r="K263" s="248">
        <v>0.35599999999999998</v>
      </c>
    </row>
    <row r="264" spans="2:11" x14ac:dyDescent="0.2">
      <c r="B264" s="136" t="s">
        <v>439</v>
      </c>
      <c r="C264" s="254">
        <v>0.70499999999999996</v>
      </c>
      <c r="D264" s="254">
        <v>0.628</v>
      </c>
      <c r="E264" s="254">
        <v>0.44600000000000001</v>
      </c>
      <c r="F264" s="254">
        <v>0.432</v>
      </c>
      <c r="G264" s="254">
        <v>0.70599999999999996</v>
      </c>
      <c r="H264" s="254">
        <v>0.71799999999999997</v>
      </c>
      <c r="I264" s="254">
        <v>0.42899999999999999</v>
      </c>
      <c r="J264" s="254">
        <v>0.50800000000000001</v>
      </c>
      <c r="K264" s="254">
        <v>0.40899999999999997</v>
      </c>
    </row>
    <row r="265" spans="2:11" x14ac:dyDescent="0.2">
      <c r="B265" s="1"/>
    </row>
    <row r="266" spans="2:11" x14ac:dyDescent="0.2">
      <c r="B266" s="147" t="s">
        <v>278</v>
      </c>
      <c r="C266" s="55">
        <v>2011</v>
      </c>
      <c r="D266" s="55">
        <v>2012</v>
      </c>
      <c r="E266" s="55">
        <v>2013</v>
      </c>
      <c r="F266" s="55">
        <v>2014</v>
      </c>
      <c r="G266" s="55">
        <v>2015</v>
      </c>
      <c r="H266" s="55">
        <v>2016</v>
      </c>
      <c r="I266" s="55">
        <v>2017</v>
      </c>
      <c r="J266" s="55">
        <v>2018</v>
      </c>
      <c r="K266" s="55">
        <v>2019</v>
      </c>
    </row>
    <row r="267" spans="2:11" x14ac:dyDescent="0.2">
      <c r="B267" s="143" t="s">
        <v>425</v>
      </c>
      <c r="C267" s="255">
        <v>0.28872800000000004</v>
      </c>
      <c r="D267" s="255">
        <v>0.286244</v>
      </c>
      <c r="E267" s="255">
        <v>0.273034</v>
      </c>
      <c r="F267" s="255">
        <v>0.28539700000000001</v>
      </c>
      <c r="G267" s="255">
        <v>0.27333999999999997</v>
      </c>
      <c r="H267" s="255">
        <v>0.26857700000000001</v>
      </c>
      <c r="I267" s="255">
        <v>0.27510000000000001</v>
      </c>
      <c r="J267" s="255">
        <v>0.28107199999999999</v>
      </c>
      <c r="K267" s="255">
        <v>0.28670400000000001</v>
      </c>
    </row>
    <row r="268" spans="2:11" x14ac:dyDescent="0.2">
      <c r="B268" s="144" t="s">
        <v>426</v>
      </c>
      <c r="C268" s="195">
        <v>0</v>
      </c>
      <c r="D268" s="195">
        <v>0</v>
      </c>
      <c r="E268" s="195">
        <v>8.6349999999999996E-2</v>
      </c>
      <c r="F268" s="195">
        <v>2.1800000000000001E-3</v>
      </c>
      <c r="G268" s="195">
        <v>1.2290000000000001E-3</v>
      </c>
      <c r="H268" s="195">
        <v>4.7800000000000002E-4</v>
      </c>
      <c r="I268" s="195">
        <v>1.8440000000000002E-3</v>
      </c>
      <c r="J268" s="195">
        <v>1.9659999999999999E-3</v>
      </c>
      <c r="K268" s="195">
        <v>1.9989999999999999E-3</v>
      </c>
    </row>
    <row r="269" spans="2:11" x14ac:dyDescent="0.2">
      <c r="B269" s="144" t="s">
        <v>427</v>
      </c>
      <c r="C269" s="195">
        <v>0</v>
      </c>
      <c r="D269" s="195">
        <v>0</v>
      </c>
      <c r="E269" s="195">
        <v>0</v>
      </c>
      <c r="F269" s="195">
        <v>0</v>
      </c>
      <c r="G269" s="195">
        <v>0</v>
      </c>
      <c r="H269" s="195">
        <v>0</v>
      </c>
      <c r="I269" s="195">
        <v>0</v>
      </c>
      <c r="J269" s="195">
        <v>0</v>
      </c>
      <c r="K269" s="195">
        <v>0</v>
      </c>
    </row>
    <row r="270" spans="2:11" x14ac:dyDescent="0.2">
      <c r="B270" s="144" t="s">
        <v>428</v>
      </c>
      <c r="C270" s="195">
        <v>0.17601600000000001</v>
      </c>
      <c r="D270" s="195">
        <v>0.17990700000000001</v>
      </c>
      <c r="E270" s="195">
        <v>0.186751</v>
      </c>
      <c r="F270" s="195">
        <v>0.13365299999999999</v>
      </c>
      <c r="G270" s="195">
        <v>0.15557600000000002</v>
      </c>
      <c r="H270" s="195">
        <v>0.145957</v>
      </c>
      <c r="I270" s="195">
        <v>0.24555299999999999</v>
      </c>
      <c r="J270" s="195">
        <v>0.23117299999999999</v>
      </c>
      <c r="K270" s="195">
        <v>0.23640899999999998</v>
      </c>
    </row>
    <row r="271" spans="2:11" x14ac:dyDescent="0.2">
      <c r="B271" s="144" t="s">
        <v>429</v>
      </c>
      <c r="C271" s="195">
        <v>5.3788000000000002E-2</v>
      </c>
      <c r="D271" s="195">
        <v>0.100761</v>
      </c>
      <c r="E271" s="195">
        <v>0.14881800000000001</v>
      </c>
      <c r="F271" s="195">
        <v>4.4173999999999998E-2</v>
      </c>
      <c r="G271" s="195">
        <v>4.4173999999999998E-2</v>
      </c>
      <c r="H271" s="195">
        <v>8.8911000000000004E-2</v>
      </c>
      <c r="I271" s="195">
        <v>0.24437500000000001</v>
      </c>
      <c r="J271" s="195">
        <v>0.242672</v>
      </c>
      <c r="K271" s="195">
        <v>0.22920100000000002</v>
      </c>
    </row>
    <row r="272" spans="2:11" x14ac:dyDescent="0.2">
      <c r="B272" s="144" t="s">
        <v>430</v>
      </c>
      <c r="C272" s="195">
        <v>0.39660099999999998</v>
      </c>
      <c r="D272" s="195">
        <v>0.21118099999999998</v>
      </c>
      <c r="E272" s="195">
        <v>0.31961899999999999</v>
      </c>
      <c r="F272" s="195">
        <v>0.239284</v>
      </c>
      <c r="G272" s="195">
        <v>0.14290800000000001</v>
      </c>
      <c r="H272" s="195">
        <v>0.39318800000000004</v>
      </c>
      <c r="I272" s="195">
        <v>0.46715099999999998</v>
      </c>
      <c r="J272" s="195">
        <v>0.34133899999999995</v>
      </c>
      <c r="K272" s="195">
        <v>0.25542399999999998</v>
      </c>
    </row>
    <row r="273" spans="2:11" x14ac:dyDescent="0.2">
      <c r="B273" s="139" t="s">
        <v>431</v>
      </c>
      <c r="C273" s="195">
        <v>0.17760000000000001</v>
      </c>
      <c r="D273" s="195">
        <v>0.29125099999999998</v>
      </c>
      <c r="E273" s="195">
        <v>0.29896800000000001</v>
      </c>
      <c r="F273" s="195">
        <v>0.28007199999999999</v>
      </c>
      <c r="G273" s="195">
        <v>0.28007199999999999</v>
      </c>
      <c r="H273" s="195">
        <v>0.28007199999999999</v>
      </c>
      <c r="I273" s="195">
        <v>0.28007199999999999</v>
      </c>
      <c r="J273" s="195">
        <v>0.63586399999999998</v>
      </c>
      <c r="K273" s="195">
        <v>0.38490200000000002</v>
      </c>
    </row>
    <row r="274" spans="2:11" x14ac:dyDescent="0.2">
      <c r="B274" s="144" t="s">
        <v>432</v>
      </c>
      <c r="C274" s="195">
        <v>0</v>
      </c>
      <c r="D274" s="195">
        <v>0.19580800000000001</v>
      </c>
      <c r="E274" s="195">
        <v>0.13229399999999999</v>
      </c>
      <c r="F274" s="195">
        <v>0.11670999999999999</v>
      </c>
      <c r="G274" s="195">
        <v>0.17692799999999997</v>
      </c>
      <c r="H274" s="195">
        <v>0.155111</v>
      </c>
      <c r="I274" s="195">
        <v>0.45260100000000003</v>
      </c>
      <c r="J274" s="195">
        <v>0.25572700000000004</v>
      </c>
      <c r="K274" s="195">
        <v>0.29553200000000002</v>
      </c>
    </row>
    <row r="275" spans="2:11" x14ac:dyDescent="0.2">
      <c r="B275" s="144" t="s">
        <v>433</v>
      </c>
      <c r="C275" s="195">
        <v>0.234877</v>
      </c>
      <c r="D275" s="195">
        <v>0.25067799999999996</v>
      </c>
      <c r="E275" s="195">
        <v>0.15953699999999998</v>
      </c>
      <c r="F275" s="195">
        <v>0.21957199999999999</v>
      </c>
      <c r="G275" s="195">
        <v>0.42333100000000001</v>
      </c>
      <c r="H275" s="195">
        <v>0.24731800000000001</v>
      </c>
      <c r="I275" s="195">
        <v>0.16332199999999999</v>
      </c>
      <c r="J275" s="195">
        <v>0.182867</v>
      </c>
      <c r="K275" s="195">
        <v>0.31412600000000002</v>
      </c>
    </row>
    <row r="276" spans="2:11" x14ac:dyDescent="0.2">
      <c r="B276" s="144" t="s">
        <v>434</v>
      </c>
      <c r="C276" s="195">
        <v>0.25056800000000001</v>
      </c>
      <c r="D276" s="195">
        <v>0.24477499999999999</v>
      </c>
      <c r="E276" s="195">
        <v>0.18308099999999999</v>
      </c>
      <c r="F276" s="195">
        <v>0.25339899999999999</v>
      </c>
      <c r="G276" s="195">
        <v>0.24900600000000001</v>
      </c>
      <c r="H276" s="195">
        <v>0.25001899999999999</v>
      </c>
      <c r="I276" s="195">
        <v>0.25062200000000001</v>
      </c>
      <c r="J276" s="195">
        <v>0.25408700000000001</v>
      </c>
      <c r="K276" s="195">
        <v>0.25503500000000001</v>
      </c>
    </row>
    <row r="277" spans="2:11" x14ac:dyDescent="0.2">
      <c r="B277" s="144" t="s">
        <v>435</v>
      </c>
      <c r="C277" s="195">
        <v>7.0465E-2</v>
      </c>
      <c r="D277" s="195">
        <v>9.6292000000000003E-2</v>
      </c>
      <c r="E277" s="195">
        <v>0.11992599999999999</v>
      </c>
      <c r="F277" s="195">
        <v>0.11992599999999999</v>
      </c>
      <c r="G277" s="195">
        <v>0.21317699999999998</v>
      </c>
      <c r="H277" s="195">
        <v>0.17941199999999999</v>
      </c>
      <c r="I277" s="195">
        <v>0.180091</v>
      </c>
      <c r="J277" s="195">
        <v>0.180091</v>
      </c>
      <c r="K277" s="195">
        <v>0.208533</v>
      </c>
    </row>
    <row r="278" spans="2:11" x14ac:dyDescent="0.2">
      <c r="B278" s="144" t="s">
        <v>436</v>
      </c>
      <c r="C278" s="195">
        <v>0.26402399999999998</v>
      </c>
      <c r="D278" s="195">
        <v>0.28421199999999996</v>
      </c>
      <c r="E278" s="195">
        <v>0.27976500000000004</v>
      </c>
      <c r="F278" s="195">
        <v>0.284613</v>
      </c>
      <c r="G278" s="195">
        <v>0.28234900000000002</v>
      </c>
      <c r="H278" s="195">
        <v>0.28356399999999998</v>
      </c>
      <c r="I278" s="195">
        <v>0.28479500000000002</v>
      </c>
      <c r="J278" s="195">
        <v>0.28501599999999999</v>
      </c>
      <c r="K278" s="195">
        <v>0.28614200000000001</v>
      </c>
    </row>
    <row r="279" spans="2:11" x14ac:dyDescent="0.2">
      <c r="B279" s="144" t="s">
        <v>437</v>
      </c>
      <c r="C279" s="195">
        <v>0.123608</v>
      </c>
      <c r="D279" s="195">
        <v>0.10771000000000001</v>
      </c>
      <c r="E279" s="195">
        <v>0.143397</v>
      </c>
      <c r="F279" s="195">
        <v>0.15415499999999999</v>
      </c>
      <c r="G279" s="195">
        <v>8.1043000000000004E-2</v>
      </c>
      <c r="H279" s="195">
        <v>0.11921200000000001</v>
      </c>
      <c r="I279" s="195">
        <v>0.33878900000000001</v>
      </c>
      <c r="J279" s="195">
        <v>0.16012000000000001</v>
      </c>
      <c r="K279" s="195">
        <v>0.13442199999999999</v>
      </c>
    </row>
    <row r="280" spans="2:11" x14ac:dyDescent="0.2">
      <c r="B280" s="144" t="s">
        <v>438</v>
      </c>
      <c r="C280" s="195">
        <v>5.9838000000000002E-2</v>
      </c>
      <c r="D280" s="195">
        <v>0.180225</v>
      </c>
      <c r="E280" s="195">
        <v>0.161915</v>
      </c>
      <c r="F280" s="195">
        <v>0.25618800000000003</v>
      </c>
      <c r="G280" s="195">
        <v>0.24280200000000002</v>
      </c>
      <c r="H280" s="195">
        <v>0.25445400000000001</v>
      </c>
      <c r="I280" s="195">
        <v>0.27028800000000003</v>
      </c>
      <c r="J280" s="195">
        <v>0.29407</v>
      </c>
      <c r="K280" s="195">
        <v>0.27778799999999998</v>
      </c>
    </row>
    <row r="281" spans="2:11" x14ac:dyDescent="0.2">
      <c r="B281" s="136" t="s">
        <v>439</v>
      </c>
      <c r="C281" s="196">
        <v>0</v>
      </c>
      <c r="D281" s="196">
        <v>0</v>
      </c>
      <c r="E281" s="196">
        <v>0</v>
      </c>
      <c r="F281" s="196">
        <v>0</v>
      </c>
      <c r="G281" s="196">
        <v>0</v>
      </c>
      <c r="H281" s="196">
        <v>0.34106400000000003</v>
      </c>
      <c r="I281" s="196">
        <v>0.25601400000000002</v>
      </c>
      <c r="J281" s="196">
        <v>0.32976899999999998</v>
      </c>
      <c r="K281" s="196">
        <v>0.32754100000000003</v>
      </c>
    </row>
    <row r="282" spans="2:11" x14ac:dyDescent="0.2">
      <c r="B282" s="1"/>
    </row>
    <row r="283" spans="2:11" x14ac:dyDescent="0.2">
      <c r="B283" s="147" t="s">
        <v>279</v>
      </c>
      <c r="C283" s="55">
        <v>2011</v>
      </c>
      <c r="D283" s="55">
        <v>2012</v>
      </c>
      <c r="E283" s="55">
        <v>2013</v>
      </c>
      <c r="F283" s="55">
        <v>2014</v>
      </c>
      <c r="G283" s="55">
        <v>2015</v>
      </c>
      <c r="H283" s="55">
        <v>2016</v>
      </c>
      <c r="I283" s="55">
        <v>2017</v>
      </c>
      <c r="J283" s="55">
        <v>2018</v>
      </c>
      <c r="K283" s="55">
        <v>2019</v>
      </c>
    </row>
    <row r="284" spans="2:11" x14ac:dyDescent="0.2">
      <c r="B284" s="143" t="s">
        <v>425</v>
      </c>
      <c r="C284" s="253">
        <v>0</v>
      </c>
      <c r="D284" s="253">
        <v>0</v>
      </c>
      <c r="E284" s="253">
        <v>0</v>
      </c>
      <c r="F284" s="253">
        <v>0</v>
      </c>
      <c r="G284" s="253">
        <v>0</v>
      </c>
      <c r="H284" s="253">
        <v>0</v>
      </c>
      <c r="I284" s="253">
        <v>0</v>
      </c>
      <c r="J284" s="253">
        <v>0</v>
      </c>
      <c r="K284" s="253">
        <v>3.4966999999999998E-2</v>
      </c>
    </row>
    <row r="285" spans="2:11" x14ac:dyDescent="0.2">
      <c r="B285" s="144" t="s">
        <v>426</v>
      </c>
      <c r="C285" s="248">
        <v>2.2599999999999999E-4</v>
      </c>
      <c r="D285" s="248">
        <v>4.352E-3</v>
      </c>
      <c r="E285" s="248">
        <v>0</v>
      </c>
      <c r="F285" s="248">
        <v>0</v>
      </c>
      <c r="G285" s="248">
        <v>3.0701999999999997E-2</v>
      </c>
      <c r="H285" s="248">
        <v>3.3354000000000002E-2</v>
      </c>
      <c r="I285" s="248">
        <v>7.5511999999999996E-2</v>
      </c>
      <c r="J285" s="248">
        <v>4.4760999999999995E-2</v>
      </c>
      <c r="K285" s="248">
        <v>8.7681000000000009E-2</v>
      </c>
    </row>
    <row r="286" spans="2:11" x14ac:dyDescent="0.2">
      <c r="B286" s="144" t="s">
        <v>427</v>
      </c>
      <c r="C286" s="248">
        <v>0</v>
      </c>
      <c r="D286" s="248">
        <v>0</v>
      </c>
      <c r="E286" s="248">
        <v>0</v>
      </c>
      <c r="F286" s="248">
        <v>0</v>
      </c>
      <c r="G286" s="248">
        <v>0</v>
      </c>
      <c r="H286" s="248">
        <v>0</v>
      </c>
      <c r="I286" s="248">
        <v>0</v>
      </c>
      <c r="J286" s="248">
        <v>0</v>
      </c>
      <c r="K286" s="248">
        <v>0</v>
      </c>
    </row>
    <row r="287" spans="2:11" x14ac:dyDescent="0.2">
      <c r="B287" s="144" t="s">
        <v>428</v>
      </c>
      <c r="C287" s="248">
        <v>0.39261099999999999</v>
      </c>
      <c r="D287" s="248">
        <v>0.38630300000000001</v>
      </c>
      <c r="E287" s="248">
        <v>0.36530099999999999</v>
      </c>
      <c r="F287" s="248">
        <v>0.31702900000000001</v>
      </c>
      <c r="G287" s="248">
        <v>0.354101</v>
      </c>
      <c r="H287" s="248">
        <v>0.67488799999999993</v>
      </c>
      <c r="I287" s="248">
        <v>0.67731200000000003</v>
      </c>
      <c r="J287" s="248">
        <v>0.66344499999999995</v>
      </c>
      <c r="K287" s="248">
        <v>0.67476500000000006</v>
      </c>
    </row>
    <row r="288" spans="2:11" x14ac:dyDescent="0.2">
      <c r="B288" s="144" t="s">
        <v>429</v>
      </c>
      <c r="C288" s="248">
        <v>0.32669600000000004</v>
      </c>
      <c r="D288" s="248">
        <v>0.39793100000000003</v>
      </c>
      <c r="E288" s="248">
        <v>0.37506200000000001</v>
      </c>
      <c r="F288" s="248">
        <v>0.36613599999999996</v>
      </c>
      <c r="G288" s="248">
        <v>0.36646000000000001</v>
      </c>
      <c r="H288" s="248">
        <v>0.45579500000000001</v>
      </c>
      <c r="I288" s="248">
        <v>0.43546100000000004</v>
      </c>
      <c r="J288" s="248">
        <v>0.368284</v>
      </c>
      <c r="K288" s="248">
        <v>0.318884</v>
      </c>
    </row>
    <row r="289" spans="2:11" x14ac:dyDescent="0.2">
      <c r="B289" s="144" t="s">
        <v>430</v>
      </c>
      <c r="C289" s="248">
        <v>0.61042299999999994</v>
      </c>
      <c r="D289" s="248">
        <v>0.568693</v>
      </c>
      <c r="E289" s="248">
        <v>0.54034700000000002</v>
      </c>
      <c r="F289" s="248">
        <v>0.51610400000000001</v>
      </c>
      <c r="G289" s="248">
        <v>0.46305399999999997</v>
      </c>
      <c r="H289" s="248">
        <v>0.42038300000000001</v>
      </c>
      <c r="I289" s="248">
        <v>0.36884700000000004</v>
      </c>
      <c r="J289" s="248">
        <v>0.29912099999999997</v>
      </c>
      <c r="K289" s="248">
        <v>0.53075699999999992</v>
      </c>
    </row>
    <row r="290" spans="2:11" x14ac:dyDescent="0.2">
      <c r="B290" s="139" t="s">
        <v>431</v>
      </c>
      <c r="C290" s="248">
        <v>0.54840800000000001</v>
      </c>
      <c r="D290" s="248">
        <v>0.31641999999999998</v>
      </c>
      <c r="E290" s="248">
        <v>0.22216899999999998</v>
      </c>
      <c r="F290" s="248">
        <v>0.25046099999999999</v>
      </c>
      <c r="G290" s="248">
        <v>0.24129</v>
      </c>
      <c r="H290" s="248">
        <v>0.16545200000000002</v>
      </c>
      <c r="I290" s="248">
        <v>0.175154</v>
      </c>
      <c r="J290" s="248">
        <v>0.16955500000000001</v>
      </c>
      <c r="K290" s="248">
        <v>0.34553899999999999</v>
      </c>
    </row>
    <row r="291" spans="2:11" x14ac:dyDescent="0.2">
      <c r="B291" s="144" t="s">
        <v>432</v>
      </c>
      <c r="C291" s="248">
        <v>0</v>
      </c>
      <c r="D291" s="248">
        <v>0.24738800000000002</v>
      </c>
      <c r="E291" s="248">
        <v>0.27452700000000002</v>
      </c>
      <c r="F291" s="248">
        <v>0.22740099999999999</v>
      </c>
      <c r="G291" s="248">
        <v>0.25498500000000002</v>
      </c>
      <c r="H291" s="248">
        <v>0.31106200000000001</v>
      </c>
      <c r="I291" s="248">
        <v>0.405528</v>
      </c>
      <c r="J291" s="248">
        <v>0.36302400000000001</v>
      </c>
      <c r="K291" s="248">
        <v>0.70051299999999994</v>
      </c>
    </row>
    <row r="292" spans="2:11" x14ac:dyDescent="0.2">
      <c r="B292" s="144" t="s">
        <v>433</v>
      </c>
      <c r="C292" s="248">
        <v>0.69240399999999991</v>
      </c>
      <c r="D292" s="248">
        <v>0.70610799999999996</v>
      </c>
      <c r="E292" s="248">
        <v>0.70496199999999998</v>
      </c>
      <c r="F292" s="248">
        <v>0.72728899999999996</v>
      </c>
      <c r="G292" s="248">
        <v>0.59426699999999999</v>
      </c>
      <c r="H292" s="248">
        <v>0.78266499999999994</v>
      </c>
      <c r="I292" s="248">
        <v>0.79810800000000004</v>
      </c>
      <c r="J292" s="248">
        <v>1.2547620000000002</v>
      </c>
      <c r="K292" s="248">
        <v>1.7447280000000001</v>
      </c>
    </row>
    <row r="293" spans="2:11" x14ac:dyDescent="0.2">
      <c r="B293" s="144" t="s">
        <v>434</v>
      </c>
      <c r="C293" s="248">
        <v>0.28329199999999999</v>
      </c>
      <c r="D293" s="248">
        <v>0.26712800000000003</v>
      </c>
      <c r="E293" s="248">
        <v>0.28477799999999998</v>
      </c>
      <c r="F293" s="248">
        <v>0.31551600000000002</v>
      </c>
      <c r="G293" s="248">
        <v>0.34405000000000002</v>
      </c>
      <c r="H293" s="248">
        <v>0.36152800000000002</v>
      </c>
      <c r="I293" s="248">
        <v>0.40814</v>
      </c>
      <c r="J293" s="248">
        <v>0.361286</v>
      </c>
      <c r="K293" s="248">
        <v>0.38272499999999998</v>
      </c>
    </row>
    <row r="294" spans="2:11" x14ac:dyDescent="0.2">
      <c r="B294" s="144" t="s">
        <v>435</v>
      </c>
      <c r="C294" s="248">
        <v>0.33005299999999999</v>
      </c>
      <c r="D294" s="248">
        <v>0.34080599999999994</v>
      </c>
      <c r="E294" s="248">
        <v>0.40125700000000003</v>
      </c>
      <c r="F294" s="248">
        <v>0.53130100000000002</v>
      </c>
      <c r="G294" s="248">
        <v>0.53071800000000002</v>
      </c>
      <c r="H294" s="248">
        <v>0.55177599999999993</v>
      </c>
      <c r="I294" s="248">
        <v>0.53861199999999998</v>
      </c>
      <c r="J294" s="248">
        <v>0.67479900000000004</v>
      </c>
      <c r="K294" s="248">
        <v>0.67152900000000004</v>
      </c>
    </row>
    <row r="295" spans="2:11" x14ac:dyDescent="0.2">
      <c r="B295" s="144" t="s">
        <v>436</v>
      </c>
      <c r="C295" s="248">
        <v>1.0407E-2</v>
      </c>
      <c r="D295" s="248">
        <v>4.0579000000000004E-2</v>
      </c>
      <c r="E295" s="248">
        <v>0.20283899999999999</v>
      </c>
      <c r="F295" s="248">
        <v>0.32797400000000004</v>
      </c>
      <c r="G295" s="248">
        <v>0.246143</v>
      </c>
      <c r="H295" s="248">
        <v>0.30059599999999997</v>
      </c>
      <c r="I295" s="248">
        <v>0.257905</v>
      </c>
      <c r="J295" s="248">
        <v>0.17973</v>
      </c>
      <c r="K295" s="248">
        <v>0.162692</v>
      </c>
    </row>
    <row r="296" spans="2:11" x14ac:dyDescent="0.2">
      <c r="B296" s="144" t="s">
        <v>437</v>
      </c>
      <c r="C296" s="248">
        <v>1.4962</v>
      </c>
      <c r="D296" s="248">
        <v>1.1862000000000001</v>
      </c>
      <c r="E296" s="248">
        <v>1.0145</v>
      </c>
      <c r="F296" s="248">
        <v>0.85010000000000008</v>
      </c>
      <c r="G296" s="248">
        <v>0.51829999999999998</v>
      </c>
      <c r="H296" s="248">
        <v>0.33030000000000004</v>
      </c>
      <c r="I296" s="248">
        <v>0.1593</v>
      </c>
      <c r="J296" s="248">
        <v>0</v>
      </c>
      <c r="K296" s="248">
        <v>0.21329999999999999</v>
      </c>
    </row>
    <row r="297" spans="2:11" x14ac:dyDescent="0.2">
      <c r="B297" s="144" t="s">
        <v>438</v>
      </c>
      <c r="C297" s="248">
        <v>1.724478</v>
      </c>
      <c r="D297" s="248">
        <v>1.6339980000000001</v>
      </c>
      <c r="E297" s="248">
        <v>1.0174129999999999</v>
      </c>
      <c r="F297" s="248">
        <v>0.89113200000000004</v>
      </c>
      <c r="G297" s="248">
        <v>0.64228399999999997</v>
      </c>
      <c r="H297" s="248">
        <v>1.4737110000000002</v>
      </c>
      <c r="I297" s="248">
        <v>1.4113530000000001</v>
      </c>
      <c r="J297" s="248">
        <v>1.202793</v>
      </c>
      <c r="K297" s="248">
        <v>1.150641</v>
      </c>
    </row>
    <row r="298" spans="2:11" x14ac:dyDescent="0.2">
      <c r="B298" s="136" t="s">
        <v>439</v>
      </c>
      <c r="C298" s="254">
        <v>0</v>
      </c>
      <c r="D298" s="254">
        <v>0</v>
      </c>
      <c r="E298" s="254">
        <v>0.21651100000000001</v>
      </c>
      <c r="F298" s="254">
        <v>0</v>
      </c>
      <c r="G298" s="254">
        <v>0</v>
      </c>
      <c r="H298" s="254">
        <v>0</v>
      </c>
      <c r="I298" s="254">
        <v>0</v>
      </c>
      <c r="J298" s="254">
        <v>0</v>
      </c>
      <c r="K298" s="254">
        <v>0</v>
      </c>
    </row>
    <row r="299" spans="2:11" x14ac:dyDescent="0.2"/>
    <row r="300" spans="2:11" x14ac:dyDescent="0.2">
      <c r="B300" s="147" t="s">
        <v>280</v>
      </c>
      <c r="C300" s="55">
        <v>2011</v>
      </c>
      <c r="D300" s="55">
        <v>2012</v>
      </c>
      <c r="E300" s="55">
        <v>2013</v>
      </c>
      <c r="F300" s="55">
        <v>2014</v>
      </c>
      <c r="G300" s="55">
        <v>2015</v>
      </c>
      <c r="H300" s="55">
        <v>2016</v>
      </c>
      <c r="I300" s="55">
        <v>2017</v>
      </c>
      <c r="J300" s="55">
        <v>2018</v>
      </c>
      <c r="K300" s="55">
        <v>2019</v>
      </c>
    </row>
    <row r="301" spans="2:11" x14ac:dyDescent="0.2">
      <c r="B301" s="143" t="s">
        <v>425</v>
      </c>
      <c r="C301" s="253">
        <f>+C250/(1+(1-C267)*C284)</f>
        <v>0.64</v>
      </c>
      <c r="D301" s="253">
        <f t="shared" ref="D301:K301" si="23">+D250/(1+(1-D267)*D284)</f>
        <v>0.52400000000000002</v>
      </c>
      <c r="E301" s="253">
        <f t="shared" si="23"/>
        <v>0.749</v>
      </c>
      <c r="F301" s="253">
        <f t="shared" si="23"/>
        <v>0.82399999999999995</v>
      </c>
      <c r="G301" s="253">
        <f t="shared" si="23"/>
        <v>0.21099999999999999</v>
      </c>
      <c r="H301" s="253">
        <f t="shared" si="23"/>
        <v>0.54500000000000004</v>
      </c>
      <c r="I301" s="253">
        <f t="shared" si="23"/>
        <v>0.94</v>
      </c>
      <c r="J301" s="253">
        <f t="shared" si="23"/>
        <v>0.434</v>
      </c>
      <c r="K301" s="253">
        <f t="shared" si="23"/>
        <v>0.46344093894914029</v>
      </c>
    </row>
    <row r="302" spans="2:11" x14ac:dyDescent="0.2">
      <c r="B302" s="144" t="s">
        <v>426</v>
      </c>
      <c r="C302" s="248">
        <f t="shared" ref="C302:K302" si="24">+C251/(1+(1-C268)*C285)</f>
        <v>0.62785810406848053</v>
      </c>
      <c r="D302" s="248">
        <f t="shared" si="24"/>
        <v>0.61133945071050788</v>
      </c>
      <c r="E302" s="248">
        <f t="shared" si="24"/>
        <v>0.38</v>
      </c>
      <c r="F302" s="248">
        <f t="shared" si="24"/>
        <v>0.311</v>
      </c>
      <c r="G302" s="248">
        <f t="shared" si="24"/>
        <v>0.48609427523925719</v>
      </c>
      <c r="H302" s="248">
        <f t="shared" si="24"/>
        <v>0.6048359449208065</v>
      </c>
      <c r="I302" s="248">
        <f t="shared" si="24"/>
        <v>0.58491346053299942</v>
      </c>
      <c r="J302" s="248">
        <f t="shared" si="24"/>
        <v>0.57147068994030215</v>
      </c>
      <c r="K302" s="248">
        <f t="shared" si="24"/>
        <v>0.50482492830666648</v>
      </c>
    </row>
    <row r="303" spans="2:11" x14ac:dyDescent="0.2">
      <c r="B303" s="144" t="s">
        <v>427</v>
      </c>
      <c r="C303" s="248">
        <f t="shared" ref="C303:K303" si="25">+C252/(1+(1-C269)*C286)</f>
        <v>0.69799999999999995</v>
      </c>
      <c r="D303" s="248">
        <f t="shared" si="25"/>
        <v>0.76100000000000001</v>
      </c>
      <c r="E303" s="248">
        <f t="shared" si="25"/>
        <v>1.0649999999999999</v>
      </c>
      <c r="F303" s="248">
        <f t="shared" si="25"/>
        <v>0.96899999999999997</v>
      </c>
      <c r="G303" s="248">
        <f t="shared" si="25"/>
        <v>0.22800000000000001</v>
      </c>
      <c r="H303" s="248">
        <f t="shared" si="25"/>
        <v>0</v>
      </c>
      <c r="I303" s="248">
        <f t="shared" si="25"/>
        <v>0</v>
      </c>
      <c r="J303" s="248">
        <f t="shared" si="25"/>
        <v>0</v>
      </c>
      <c r="K303" s="248">
        <f t="shared" si="25"/>
        <v>0</v>
      </c>
    </row>
    <row r="304" spans="2:11" x14ac:dyDescent="0.2">
      <c r="B304" s="144" t="s">
        <v>428</v>
      </c>
      <c r="C304" s="248">
        <f t="shared" ref="C304:K304" si="26">+C253/(1+(1-C270)*C287)</f>
        <v>0.46165289581509905</v>
      </c>
      <c r="D304" s="248">
        <f t="shared" si="26"/>
        <v>0.43666318705733509</v>
      </c>
      <c r="E304" s="248">
        <f t="shared" si="26"/>
        <v>0.39164873133528999</v>
      </c>
      <c r="F304" s="248">
        <f t="shared" si="26"/>
        <v>0.30439558449070314</v>
      </c>
      <c r="G304" s="248">
        <f t="shared" si="26"/>
        <v>0.34410783916938392</v>
      </c>
      <c r="H304" s="248">
        <f t="shared" si="26"/>
        <v>0.36285589539524432</v>
      </c>
      <c r="I304" s="248">
        <f t="shared" si="26"/>
        <v>0.35407108801829024</v>
      </c>
      <c r="J304" s="248">
        <f t="shared" si="26"/>
        <v>0.30329630857913864</v>
      </c>
      <c r="K304" s="248">
        <f t="shared" si="26"/>
        <v>0.36165780956796595</v>
      </c>
    </row>
    <row r="305" spans="2:11" x14ac:dyDescent="0.2">
      <c r="B305" s="144" t="s">
        <v>429</v>
      </c>
      <c r="C305" s="248">
        <f t="shared" ref="C305:K305" si="27">+C254/(1+(1-C271)*C288)</f>
        <v>0.47436312672150815</v>
      </c>
      <c r="D305" s="248">
        <f t="shared" si="27"/>
        <v>0.3328828430532666</v>
      </c>
      <c r="E305" s="248">
        <f t="shared" si="27"/>
        <v>-1.3644157103610279E-2</v>
      </c>
      <c r="F305" s="248">
        <f t="shared" si="27"/>
        <v>-2.9630456904611718E-2</v>
      </c>
      <c r="G305" s="248">
        <f t="shared" si="27"/>
        <v>0.26661294989240414</v>
      </c>
      <c r="H305" s="248">
        <f t="shared" si="27"/>
        <v>0.39709742674450998</v>
      </c>
      <c r="I305" s="248">
        <f t="shared" si="27"/>
        <v>8.5023442738403551E-2</v>
      </c>
      <c r="J305" s="248">
        <f t="shared" si="27"/>
        <v>0.59347330192112668</v>
      </c>
      <c r="K305" s="248">
        <f t="shared" si="27"/>
        <v>0.70396788421897372</v>
      </c>
    </row>
    <row r="306" spans="2:11" x14ac:dyDescent="0.2">
      <c r="B306" s="144" t="s">
        <v>430</v>
      </c>
      <c r="C306" s="248">
        <f t="shared" ref="C306:K306" si="28">+C255/(1+(1-C272)*C289)</f>
        <v>0.61461843516809023</v>
      </c>
      <c r="D306" s="248">
        <f t="shared" si="28"/>
        <v>0.61714936154906275</v>
      </c>
      <c r="E306" s="248">
        <f t="shared" si="28"/>
        <v>0.75897064242686385</v>
      </c>
      <c r="F306" s="248">
        <f t="shared" si="28"/>
        <v>0.77265070948219861</v>
      </c>
      <c r="G306" s="248">
        <f t="shared" si="28"/>
        <v>0.79104869118478693</v>
      </c>
      <c r="H306" s="248">
        <f t="shared" si="28"/>
        <v>0.80631446272748841</v>
      </c>
      <c r="I306" s="248">
        <f t="shared" si="28"/>
        <v>0.68865242168996599</v>
      </c>
      <c r="J306" s="248">
        <f t="shared" si="28"/>
        <v>0.55805280613491293</v>
      </c>
      <c r="K306" s="248">
        <f t="shared" si="28"/>
        <v>0.44868475460004592</v>
      </c>
    </row>
    <row r="307" spans="2:11" x14ac:dyDescent="0.2">
      <c r="B307" s="139" t="s">
        <v>431</v>
      </c>
      <c r="C307" s="248">
        <f t="shared" ref="C307:K307" si="29">+C256/(1+(1-C273)*C290)</f>
        <v>0.39007292276283101</v>
      </c>
      <c r="D307" s="248">
        <f t="shared" si="29"/>
        <v>0.46231920473034321</v>
      </c>
      <c r="E307" s="248">
        <f t="shared" si="29"/>
        <v>0.48972631271236944</v>
      </c>
      <c r="F307" s="248">
        <f t="shared" si="29"/>
        <v>0.47953345828258509</v>
      </c>
      <c r="G307" s="248">
        <f t="shared" si="29"/>
        <v>0.48223096999986204</v>
      </c>
      <c r="H307" s="248">
        <f t="shared" si="29"/>
        <v>-0.53703220026855536</v>
      </c>
      <c r="I307" s="248">
        <f t="shared" si="29"/>
        <v>-3.463285672011604E-2</v>
      </c>
      <c r="J307" s="248">
        <f t="shared" si="29"/>
        <v>0.45491316982531643</v>
      </c>
      <c r="K307" s="248">
        <f t="shared" si="29"/>
        <v>0.37442053026564265</v>
      </c>
    </row>
    <row r="308" spans="2:11" x14ac:dyDescent="0.2">
      <c r="B308" s="144" t="s">
        <v>432</v>
      </c>
      <c r="C308" s="248">
        <f t="shared" ref="C308:K308" si="30">+C257/(1+(1-C274)*C291)</f>
        <v>0</v>
      </c>
      <c r="D308" s="248">
        <f t="shared" si="30"/>
        <v>0.80654077007291325</v>
      </c>
      <c r="E308" s="248">
        <f t="shared" si="30"/>
        <v>0.64367176863504372</v>
      </c>
      <c r="F308" s="248">
        <f t="shared" si="30"/>
        <v>0.40387687515078458</v>
      </c>
      <c r="G308" s="248">
        <f t="shared" si="30"/>
        <v>0.52236973423498312</v>
      </c>
      <c r="H308" s="248">
        <f t="shared" si="30"/>
        <v>0.61054176998710052</v>
      </c>
      <c r="I308" s="248">
        <f t="shared" si="30"/>
        <v>0.5695648031011098</v>
      </c>
      <c r="J308" s="248">
        <f t="shared" si="30"/>
        <v>0.49126548796137859</v>
      </c>
      <c r="K308" s="248">
        <f t="shared" si="30"/>
        <v>0.44325736815525618</v>
      </c>
    </row>
    <row r="309" spans="2:11" x14ac:dyDescent="0.2">
      <c r="B309" s="144" t="s">
        <v>433</v>
      </c>
      <c r="C309" s="248">
        <f t="shared" ref="C309:K309" si="31">+C258/(1+(1-C275)*C292)</f>
        <v>0.54713956212811687</v>
      </c>
      <c r="D309" s="248">
        <f t="shared" si="31"/>
        <v>0.34203075497295099</v>
      </c>
      <c r="E309" s="248">
        <f t="shared" si="31"/>
        <v>0.24113113448625215</v>
      </c>
      <c r="F309" s="248">
        <f t="shared" si="31"/>
        <v>0.25070223742957376</v>
      </c>
      <c r="G309" s="248">
        <f t="shared" si="31"/>
        <v>0.48633518897566902</v>
      </c>
      <c r="H309" s="248">
        <f t="shared" si="31"/>
        <v>0.57139338253928662</v>
      </c>
      <c r="I309" s="248">
        <f t="shared" si="31"/>
        <v>0.55823399771201154</v>
      </c>
      <c r="J309" s="248">
        <f t="shared" si="31"/>
        <v>0.20342590581699158</v>
      </c>
      <c r="K309" s="248">
        <f t="shared" si="31"/>
        <v>0.21122943260723659</v>
      </c>
    </row>
    <row r="310" spans="2:11" x14ac:dyDescent="0.2">
      <c r="B310" s="144" t="s">
        <v>434</v>
      </c>
      <c r="C310" s="248">
        <f t="shared" ref="C310:K310" si="32">+C259/(1+(1-C276)*C293)</f>
        <v>0.67969520842026543</v>
      </c>
      <c r="D310" s="248">
        <f t="shared" si="32"/>
        <v>0.6906641999265799</v>
      </c>
      <c r="E310" s="248">
        <f t="shared" si="32"/>
        <v>0.53381336124735501</v>
      </c>
      <c r="F310" s="248">
        <f t="shared" si="32"/>
        <v>0.30512367533387491</v>
      </c>
      <c r="G310" s="248">
        <f t="shared" si="32"/>
        <v>0.36396016082956717</v>
      </c>
      <c r="H310" s="248">
        <f t="shared" si="32"/>
        <v>0.4295359860286963</v>
      </c>
      <c r="I310" s="248">
        <f t="shared" si="32"/>
        <v>0.48933602149105221</v>
      </c>
      <c r="J310" s="248">
        <f t="shared" si="32"/>
        <v>0.53879992633661455</v>
      </c>
      <c r="K310" s="248">
        <f t="shared" si="32"/>
        <v>0.55481341388190863</v>
      </c>
    </row>
    <row r="311" spans="2:11" x14ac:dyDescent="0.2">
      <c r="B311" s="144" t="s">
        <v>435</v>
      </c>
      <c r="C311" s="248">
        <f t="shared" ref="C311:K311" si="33">+C260/(1+(1-C277)*C294)</f>
        <v>0.70783820175359025</v>
      </c>
      <c r="D311" s="248">
        <f t="shared" si="33"/>
        <v>0.70336977113743404</v>
      </c>
      <c r="E311" s="248">
        <f t="shared" si="33"/>
        <v>0.58678513190607029</v>
      </c>
      <c r="F311" s="248">
        <f t="shared" si="33"/>
        <v>0.41973741715394697</v>
      </c>
      <c r="G311" s="248">
        <f t="shared" si="33"/>
        <v>0.39574454580231228</v>
      </c>
      <c r="H311" s="248">
        <f t="shared" si="33"/>
        <v>0.4880295894800597</v>
      </c>
      <c r="I311" s="248">
        <f t="shared" si="33"/>
        <v>0.52788098587395105</v>
      </c>
      <c r="J311" s="248">
        <f t="shared" si="33"/>
        <v>0.4242651947980447</v>
      </c>
      <c r="K311" s="248">
        <f t="shared" si="33"/>
        <v>0.4851474862227883</v>
      </c>
    </row>
    <row r="312" spans="2:11" x14ac:dyDescent="0.2">
      <c r="B312" s="144" t="s">
        <v>436</v>
      </c>
      <c r="C312" s="248">
        <f t="shared" ref="C312:K312" si="34">+C261/(1+(1-C278)*C295)</f>
        <v>0.5805533663056599</v>
      </c>
      <c r="D312" s="248">
        <f t="shared" si="34"/>
        <v>0.53058854566194802</v>
      </c>
      <c r="E312" s="248">
        <f t="shared" si="34"/>
        <v>0.40223655840847006</v>
      </c>
      <c r="F312" s="248">
        <f t="shared" si="34"/>
        <v>0.35800247502354116</v>
      </c>
      <c r="G312" s="248">
        <f t="shared" si="34"/>
        <v>0.37734413247330967</v>
      </c>
      <c r="H312" s="248">
        <f t="shared" si="34"/>
        <v>0.28222141756898717</v>
      </c>
      <c r="I312" s="248">
        <f t="shared" si="34"/>
        <v>0.29380602556034907</v>
      </c>
      <c r="J312" s="248">
        <f t="shared" si="34"/>
        <v>0.53699407365024876</v>
      </c>
      <c r="K312" s="248">
        <f t="shared" si="34"/>
        <v>0.50262557546098763</v>
      </c>
    </row>
    <row r="313" spans="2:11" x14ac:dyDescent="0.2">
      <c r="B313" s="144" t="s">
        <v>437</v>
      </c>
      <c r="C313" s="248">
        <f t="shared" ref="C313:K313" si="35">+C262/(1+(1-C279)*C296)</f>
        <v>0.13758742634760751</v>
      </c>
      <c r="D313" s="248">
        <f t="shared" si="35"/>
        <v>0.15108569906438182</v>
      </c>
      <c r="E313" s="248">
        <f t="shared" si="35"/>
        <v>0.1754926876347625</v>
      </c>
      <c r="F313" s="248">
        <f t="shared" si="35"/>
        <v>0.14950093146773494</v>
      </c>
      <c r="G313" s="248">
        <f t="shared" si="35"/>
        <v>0.19440553526976206</v>
      </c>
      <c r="H313" s="248">
        <f t="shared" si="35"/>
        <v>0.24633513042825911</v>
      </c>
      <c r="I313" s="248">
        <f t="shared" si="35"/>
        <v>0.27503075922071996</v>
      </c>
      <c r="J313" s="248">
        <f t="shared" si="35"/>
        <v>0.32600000000000001</v>
      </c>
      <c r="K313" s="248">
        <f t="shared" si="35"/>
        <v>0.27856851199166799</v>
      </c>
    </row>
    <row r="314" spans="2:11" x14ac:dyDescent="0.2">
      <c r="B314" s="144" t="s">
        <v>438</v>
      </c>
      <c r="C314" s="248">
        <f t="shared" ref="C314:K314" si="36">+C263/(1+(1-C280)*C297)</f>
        <v>0.18120857982530569</v>
      </c>
      <c r="D314" s="248">
        <f t="shared" si="36"/>
        <v>0.19747718954068619</v>
      </c>
      <c r="E314" s="248">
        <f t="shared" si="36"/>
        <v>0.20618795150936434</v>
      </c>
      <c r="F314" s="248">
        <f t="shared" si="36"/>
        <v>0.22912680718414816</v>
      </c>
      <c r="G314" s="248">
        <f t="shared" si="36"/>
        <v>0.27113651055700372</v>
      </c>
      <c r="H314" s="248">
        <f t="shared" si="36"/>
        <v>0.20583981455650813</v>
      </c>
      <c r="I314" s="248">
        <f t="shared" si="36"/>
        <v>0.2335112001881274</v>
      </c>
      <c r="J314" s="248">
        <f t="shared" si="36"/>
        <v>0.18117042625706867</v>
      </c>
      <c r="K314" s="248">
        <f t="shared" si="36"/>
        <v>0.19442855814384133</v>
      </c>
    </row>
    <row r="315" spans="2:11" x14ac:dyDescent="0.2">
      <c r="B315" s="136" t="s">
        <v>439</v>
      </c>
      <c r="C315" s="254">
        <f t="shared" ref="C315:K315" si="37">+C264/(1+(1-C281)*C298)</f>
        <v>0.70499999999999996</v>
      </c>
      <c r="D315" s="254">
        <f t="shared" si="37"/>
        <v>0.628</v>
      </c>
      <c r="E315" s="254">
        <f t="shared" si="37"/>
        <v>0.36662225002486615</v>
      </c>
      <c r="F315" s="254">
        <f t="shared" si="37"/>
        <v>0.432</v>
      </c>
      <c r="G315" s="254">
        <f t="shared" si="37"/>
        <v>0.70599999999999996</v>
      </c>
      <c r="H315" s="254">
        <f t="shared" si="37"/>
        <v>0.71799999999999997</v>
      </c>
      <c r="I315" s="254">
        <f t="shared" si="37"/>
        <v>0.42899999999999999</v>
      </c>
      <c r="J315" s="254">
        <f t="shared" si="37"/>
        <v>0.50800000000000001</v>
      </c>
      <c r="K315" s="254">
        <f t="shared" si="37"/>
        <v>0.40899999999999997</v>
      </c>
    </row>
    <row r="316" spans="2:11" x14ac:dyDescent="0.2"/>
    <row r="317" spans="2:11" x14ac:dyDescent="0.2">
      <c r="B317" s="10" t="s">
        <v>281</v>
      </c>
      <c r="C317" s="156">
        <f>AVERAGEIF(C301:C315,"&lt;&gt;0",C301:C315)</f>
        <v>0.53182770209403962</v>
      </c>
      <c r="D317" s="156">
        <f t="shared" ref="D317:K317" si="38">AVERAGEIF(D301:D315,"&lt;&gt;0",D301:D315)</f>
        <v>0.51967406516516068</v>
      </c>
      <c r="E317" s="156">
        <f t="shared" si="38"/>
        <v>0.46510949154820652</v>
      </c>
      <c r="F317" s="156">
        <f t="shared" si="38"/>
        <v>0.41193464760629867</v>
      </c>
      <c r="G317" s="156">
        <f t="shared" si="38"/>
        <v>0.40842603557522023</v>
      </c>
      <c r="H317" s="156">
        <f t="shared" si="38"/>
        <v>0.4093549014363137</v>
      </c>
      <c r="I317" s="156">
        <f t="shared" si="38"/>
        <v>0.42817081067191898</v>
      </c>
      <c r="J317" s="156">
        <f t="shared" si="38"/>
        <v>0.43750909223008161</v>
      </c>
      <c r="K317" s="156">
        <f t="shared" si="38"/>
        <v>0.42400479945515157</v>
      </c>
    </row>
    <row r="318" spans="2:11" x14ac:dyDescent="0.2"/>
    <row r="319" spans="2:11" x14ac:dyDescent="0.2"/>
    <row r="320" spans="2:11" x14ac:dyDescent="0.2">
      <c r="B320" s="38" t="s">
        <v>364</v>
      </c>
      <c r="C320" s="132"/>
      <c r="D320" s="132"/>
      <c r="E320" s="132"/>
      <c r="F320" s="132"/>
      <c r="G320" s="132"/>
      <c r="H320" s="132"/>
      <c r="I320" s="132"/>
      <c r="J320" s="132"/>
      <c r="K320" s="132"/>
    </row>
    <row r="321" spans="2:20" x14ac:dyDescent="0.2"/>
    <row r="322" spans="2:20" x14ac:dyDescent="0.2">
      <c r="B322" s="147"/>
      <c r="C322" s="55">
        <v>2011</v>
      </c>
      <c r="D322" s="55">
        <v>2012</v>
      </c>
      <c r="E322" s="55">
        <v>2013</v>
      </c>
      <c r="F322" s="55">
        <v>2014</v>
      </c>
      <c r="G322" s="55">
        <v>2015</v>
      </c>
      <c r="H322" s="55">
        <v>2016</v>
      </c>
      <c r="I322" s="55">
        <v>2017</v>
      </c>
      <c r="J322" s="55">
        <v>2018</v>
      </c>
      <c r="K322" s="55">
        <v>2019</v>
      </c>
    </row>
    <row r="323" spans="2:20" x14ac:dyDescent="0.2">
      <c r="B323" s="143" t="s">
        <v>366</v>
      </c>
      <c r="C323" s="161">
        <v>0</v>
      </c>
      <c r="D323" s="161">
        <v>0</v>
      </c>
      <c r="E323" s="161">
        <v>3443</v>
      </c>
      <c r="F323" s="161">
        <v>13983</v>
      </c>
      <c r="G323" s="161">
        <v>30993</v>
      </c>
      <c r="H323" s="161">
        <v>30674</v>
      </c>
      <c r="I323" s="161">
        <v>30048</v>
      </c>
      <c r="J323" s="161">
        <v>30909</v>
      </c>
      <c r="K323" s="161">
        <v>30514</v>
      </c>
    </row>
    <row r="324" spans="2:20" x14ac:dyDescent="0.2">
      <c r="B324" s="144" t="s">
        <v>367</v>
      </c>
      <c r="C324" s="161">
        <v>0</v>
      </c>
      <c r="D324" s="161">
        <v>0</v>
      </c>
      <c r="E324" s="161">
        <v>107000</v>
      </c>
      <c r="F324" s="161">
        <v>187150</v>
      </c>
      <c r="G324" s="161">
        <v>226950</v>
      </c>
      <c r="H324" s="161">
        <v>193612</v>
      </c>
      <c r="I324" s="161">
        <v>168624</v>
      </c>
      <c r="J324" s="161">
        <v>154047</v>
      </c>
      <c r="K324" s="161">
        <v>127473</v>
      </c>
    </row>
    <row r="325" spans="2:20" x14ac:dyDescent="0.2">
      <c r="B325" s="144" t="s">
        <v>248</v>
      </c>
      <c r="C325" s="161">
        <v>25420</v>
      </c>
      <c r="D325" s="161">
        <v>81433</v>
      </c>
      <c r="E325" s="161">
        <v>119524</v>
      </c>
      <c r="F325" s="161">
        <v>164808</v>
      </c>
      <c r="G325" s="161">
        <v>185091</v>
      </c>
      <c r="H325" s="161">
        <v>201467</v>
      </c>
      <c r="I325" s="161">
        <v>213606</v>
      </c>
      <c r="J325" s="197">
        <v>239349</v>
      </c>
      <c r="K325" s="197">
        <v>248884</v>
      </c>
    </row>
    <row r="326" spans="2:20" x14ac:dyDescent="0.2">
      <c r="B326" s="144"/>
      <c r="C326" s="193"/>
      <c r="D326" s="193"/>
      <c r="E326" s="193"/>
      <c r="F326" s="193"/>
      <c r="G326" s="193"/>
      <c r="H326" s="193"/>
      <c r="I326" s="193"/>
      <c r="J326" s="193"/>
      <c r="K326" s="193"/>
    </row>
    <row r="327" spans="2:20" x14ac:dyDescent="0.2">
      <c r="B327" s="144" t="s">
        <v>368</v>
      </c>
      <c r="C327" s="161">
        <f t="shared" ref="C327:K327" si="39">+C323+C324</f>
        <v>0</v>
      </c>
      <c r="D327" s="161">
        <f t="shared" si="39"/>
        <v>0</v>
      </c>
      <c r="E327" s="161">
        <f t="shared" si="39"/>
        <v>110443</v>
      </c>
      <c r="F327" s="161">
        <f t="shared" si="39"/>
        <v>201133</v>
      </c>
      <c r="G327" s="161">
        <f t="shared" si="39"/>
        <v>257943</v>
      </c>
      <c r="H327" s="161">
        <f t="shared" si="39"/>
        <v>224286</v>
      </c>
      <c r="I327" s="161">
        <f t="shared" si="39"/>
        <v>198672</v>
      </c>
      <c r="J327" s="161">
        <f t="shared" si="39"/>
        <v>184956</v>
      </c>
      <c r="K327" s="161">
        <f t="shared" si="39"/>
        <v>157987</v>
      </c>
    </row>
    <row r="328" spans="2:20" x14ac:dyDescent="0.2">
      <c r="B328" s="144"/>
    </row>
    <row r="329" spans="2:20" x14ac:dyDescent="0.2">
      <c r="B329" s="144" t="s">
        <v>369</v>
      </c>
      <c r="C329" s="194">
        <f t="shared" ref="C329:K329" si="40">+C327/C325</f>
        <v>0</v>
      </c>
      <c r="D329" s="194">
        <f t="shared" si="40"/>
        <v>0</v>
      </c>
      <c r="E329" s="194">
        <f t="shared" si="40"/>
        <v>0.92402362705398078</v>
      </c>
      <c r="F329" s="194">
        <f t="shared" si="40"/>
        <v>1.2204079899034028</v>
      </c>
      <c r="G329" s="194">
        <f t="shared" si="40"/>
        <v>1.3936009854612055</v>
      </c>
      <c r="H329" s="194">
        <f t="shared" si="40"/>
        <v>1.1132642070413516</v>
      </c>
      <c r="I329" s="194">
        <f t="shared" si="40"/>
        <v>0.93008623353276598</v>
      </c>
      <c r="J329" s="194">
        <f t="shared" si="40"/>
        <v>0.77274607372497905</v>
      </c>
      <c r="K329" s="194">
        <f t="shared" si="40"/>
        <v>0.63478166535414093</v>
      </c>
    </row>
    <row r="330" spans="2:20" x14ac:dyDescent="0.2">
      <c r="B330" s="144" t="s">
        <v>370</v>
      </c>
      <c r="C330" s="195">
        <f t="shared" ref="C330:K330" si="41">+C327/(C327+C325)</f>
        <v>0</v>
      </c>
      <c r="D330" s="195">
        <f t="shared" si="41"/>
        <v>0</v>
      </c>
      <c r="E330" s="195">
        <f t="shared" si="41"/>
        <v>0.48025586279770577</v>
      </c>
      <c r="F330" s="195">
        <f t="shared" si="41"/>
        <v>0.54963231777800248</v>
      </c>
      <c r="G330" s="195">
        <f t="shared" si="41"/>
        <v>0.58221942333996934</v>
      </c>
      <c r="H330" s="195">
        <f t="shared" si="41"/>
        <v>0.52679840189029792</v>
      </c>
      <c r="I330" s="195">
        <f t="shared" si="41"/>
        <v>0.48188843450293251</v>
      </c>
      <c r="J330" s="195">
        <f t="shared" si="41"/>
        <v>0.4359034185314809</v>
      </c>
      <c r="K330" s="195">
        <f t="shared" si="41"/>
        <v>0.38829751936117346</v>
      </c>
    </row>
    <row r="331" spans="2:20" x14ac:dyDescent="0.2">
      <c r="B331" s="136" t="s">
        <v>371</v>
      </c>
      <c r="C331" s="196">
        <f t="shared" ref="C331:K331" si="42">1-C330</f>
        <v>1</v>
      </c>
      <c r="D331" s="196">
        <f t="shared" si="42"/>
        <v>1</v>
      </c>
      <c r="E331" s="196">
        <f t="shared" si="42"/>
        <v>0.51974413720229418</v>
      </c>
      <c r="F331" s="196">
        <f t="shared" si="42"/>
        <v>0.45036768222199752</v>
      </c>
      <c r="G331" s="196">
        <f t="shared" si="42"/>
        <v>0.41778057666003066</v>
      </c>
      <c r="H331" s="196">
        <f t="shared" si="42"/>
        <v>0.47320159810970208</v>
      </c>
      <c r="I331" s="196">
        <f t="shared" si="42"/>
        <v>0.51811156549706749</v>
      </c>
      <c r="J331" s="196">
        <f t="shared" si="42"/>
        <v>0.56409658146851904</v>
      </c>
      <c r="K331" s="196">
        <f t="shared" si="42"/>
        <v>0.61170248063882648</v>
      </c>
    </row>
    <row r="332" spans="2:20" x14ac:dyDescent="0.2"/>
    <row r="333" spans="2:20" x14ac:dyDescent="0.2"/>
    <row r="334" spans="2:20" x14ac:dyDescent="0.2">
      <c r="B334" s="38" t="s">
        <v>365</v>
      </c>
    </row>
    <row r="335" spans="2:20" x14ac:dyDescent="0.2"/>
    <row r="336" spans="2:20" x14ac:dyDescent="0.2">
      <c r="B336" s="295" t="s">
        <v>258</v>
      </c>
      <c r="C336" s="290" t="s">
        <v>372</v>
      </c>
      <c r="D336" s="291"/>
      <c r="E336" s="291"/>
      <c r="F336" s="291"/>
      <c r="G336" s="291"/>
      <c r="H336" s="297"/>
      <c r="I336" s="291" t="s">
        <v>373</v>
      </c>
      <c r="J336" s="291"/>
      <c r="K336" s="291"/>
      <c r="L336" s="291"/>
      <c r="M336" s="291"/>
      <c r="N336" s="291"/>
      <c r="O336" s="290" t="s">
        <v>374</v>
      </c>
      <c r="P336" s="291"/>
      <c r="Q336" s="291"/>
      <c r="R336" s="291"/>
      <c r="S336" s="291"/>
      <c r="T336" s="291"/>
    </row>
    <row r="337" spans="2:20" ht="38.25" x14ac:dyDescent="0.2">
      <c r="B337" s="296"/>
      <c r="C337" s="212" t="s">
        <v>375</v>
      </c>
      <c r="D337" s="213" t="s">
        <v>376</v>
      </c>
      <c r="E337" s="213" t="s">
        <v>377</v>
      </c>
      <c r="F337" s="213" t="s">
        <v>378</v>
      </c>
      <c r="G337" s="213" t="s">
        <v>379</v>
      </c>
      <c r="H337" s="214" t="s">
        <v>380</v>
      </c>
      <c r="I337" s="213" t="s">
        <v>375</v>
      </c>
      <c r="J337" s="213" t="s">
        <v>376</v>
      </c>
      <c r="K337" s="213" t="s">
        <v>377</v>
      </c>
      <c r="L337" s="213" t="s">
        <v>378</v>
      </c>
      <c r="M337" s="213" t="s">
        <v>379</v>
      </c>
      <c r="N337" s="213" t="s">
        <v>380</v>
      </c>
      <c r="O337" s="212" t="s">
        <v>375</v>
      </c>
      <c r="P337" s="213" t="s">
        <v>376</v>
      </c>
      <c r="Q337" s="213" t="s">
        <v>377</v>
      </c>
      <c r="R337" s="213" t="s">
        <v>378</v>
      </c>
      <c r="S337" s="213" t="s">
        <v>379</v>
      </c>
      <c r="T337" s="213" t="s">
        <v>380</v>
      </c>
    </row>
    <row r="338" spans="2:20" x14ac:dyDescent="0.2">
      <c r="B338" s="190">
        <v>2011</v>
      </c>
      <c r="C338" s="198">
        <v>0</v>
      </c>
      <c r="D338" s="193">
        <v>0</v>
      </c>
      <c r="E338" s="193">
        <v>0</v>
      </c>
      <c r="F338" s="193">
        <v>0</v>
      </c>
      <c r="G338" s="193">
        <v>0</v>
      </c>
      <c r="H338" s="199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193">
        <v>0</v>
      </c>
      <c r="P338" s="193">
        <v>0</v>
      </c>
      <c r="Q338" s="193">
        <v>0</v>
      </c>
      <c r="R338" s="193">
        <v>0</v>
      </c>
      <c r="S338" s="193">
        <v>0</v>
      </c>
      <c r="T338" s="193">
        <v>0</v>
      </c>
    </row>
    <row r="339" spans="2:20" x14ac:dyDescent="0.2">
      <c r="B339" s="190">
        <f>+B338+1</f>
        <v>2012</v>
      </c>
      <c r="C339" s="198">
        <v>0</v>
      </c>
      <c r="D339" s="193">
        <v>0</v>
      </c>
      <c r="E339" s="193">
        <v>0</v>
      </c>
      <c r="F339" s="193">
        <v>0</v>
      </c>
      <c r="G339" s="193">
        <v>0</v>
      </c>
      <c r="H339" s="199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193">
        <v>0</v>
      </c>
      <c r="P339" s="193">
        <v>0</v>
      </c>
      <c r="Q339" s="193">
        <v>0</v>
      </c>
      <c r="R339" s="193">
        <v>0</v>
      </c>
      <c r="S339" s="193">
        <v>0</v>
      </c>
      <c r="T339" s="193">
        <v>0</v>
      </c>
    </row>
    <row r="340" spans="2:20" x14ac:dyDescent="0.2">
      <c r="B340" s="190">
        <f t="shared" ref="B340:B346" si="43">+B339+1</f>
        <v>2013</v>
      </c>
      <c r="C340" s="198">
        <v>217000000</v>
      </c>
      <c r="D340" s="193">
        <f>56250000+24000000</f>
        <v>80250000</v>
      </c>
      <c r="E340" s="193">
        <v>107000000</v>
      </c>
      <c r="F340" s="193">
        <v>0</v>
      </c>
      <c r="G340" s="193">
        <v>1627112</v>
      </c>
      <c r="H340" s="199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193">
        <v>0</v>
      </c>
      <c r="P340" s="193">
        <v>0</v>
      </c>
      <c r="Q340" s="193">
        <v>0</v>
      </c>
      <c r="R340" s="193">
        <v>0</v>
      </c>
      <c r="S340" s="193">
        <v>0</v>
      </c>
      <c r="T340" s="193">
        <v>0</v>
      </c>
    </row>
    <row r="341" spans="2:20" x14ac:dyDescent="0.2">
      <c r="B341" s="190">
        <f t="shared" si="43"/>
        <v>2014</v>
      </c>
      <c r="C341" s="198">
        <v>217000000</v>
      </c>
      <c r="D341" s="193">
        <f>56250000+24000000</f>
        <v>80250000</v>
      </c>
      <c r="E341" s="193">
        <v>197000000</v>
      </c>
      <c r="F341" s="193">
        <v>4827318.84</v>
      </c>
      <c r="G341" s="193">
        <v>1590514</v>
      </c>
      <c r="H341" s="199">
        <v>1441893.4500000002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3">
        <v>0</v>
      </c>
      <c r="S341" s="193">
        <v>0</v>
      </c>
      <c r="T341" s="193">
        <v>0</v>
      </c>
    </row>
    <row r="342" spans="2:20" x14ac:dyDescent="0.2">
      <c r="B342" s="190">
        <f t="shared" si="43"/>
        <v>2015</v>
      </c>
      <c r="C342" s="198">
        <v>217000000</v>
      </c>
      <c r="D342" s="193">
        <f>56250000+24000000+67500000+15000000</f>
        <v>162750000</v>
      </c>
      <c r="E342" s="193">
        <v>206150000</v>
      </c>
      <c r="F342" s="193">
        <v>8480625.7800000012</v>
      </c>
      <c r="G342" s="193">
        <v>226229</v>
      </c>
      <c r="H342" s="199">
        <v>2360059.4900000002</v>
      </c>
      <c r="I342" s="193">
        <v>50000000</v>
      </c>
      <c r="J342" s="193">
        <v>37500000</v>
      </c>
      <c r="K342" s="193">
        <v>47500000</v>
      </c>
      <c r="L342" s="193">
        <v>0</v>
      </c>
      <c r="M342" s="193">
        <v>1660088</v>
      </c>
      <c r="N342" s="193">
        <v>0</v>
      </c>
      <c r="O342" s="193">
        <v>0</v>
      </c>
      <c r="P342" s="193">
        <v>0</v>
      </c>
      <c r="Q342" s="193">
        <v>0</v>
      </c>
      <c r="R342" s="193">
        <v>0</v>
      </c>
      <c r="S342" s="193">
        <v>0</v>
      </c>
      <c r="T342" s="193">
        <v>0</v>
      </c>
    </row>
    <row r="343" spans="2:20" x14ac:dyDescent="0.2">
      <c r="B343" s="190">
        <f t="shared" si="43"/>
        <v>2016</v>
      </c>
      <c r="C343" s="198">
        <v>217000000</v>
      </c>
      <c r="D343" s="193">
        <f>56250000+24000000+67500000+15000000</f>
        <v>162750000</v>
      </c>
      <c r="E343" s="193">
        <v>184450000</v>
      </c>
      <c r="F343" s="193">
        <v>9119711.3100000005</v>
      </c>
      <c r="G343" s="193">
        <v>40000</v>
      </c>
      <c r="H343" s="199">
        <v>2169770.12</v>
      </c>
      <c r="I343" s="193">
        <v>50000000</v>
      </c>
      <c r="J343" s="193">
        <v>37500000</v>
      </c>
      <c r="K343" s="193">
        <v>42500000</v>
      </c>
      <c r="L343" s="193">
        <v>2598977.08</v>
      </c>
      <c r="M343" s="193">
        <v>15000</v>
      </c>
      <c r="N343" s="193">
        <v>0</v>
      </c>
      <c r="O343" s="193">
        <v>0</v>
      </c>
      <c r="P343" s="193">
        <v>0</v>
      </c>
      <c r="Q343" s="193">
        <v>0</v>
      </c>
      <c r="R343" s="193">
        <v>0</v>
      </c>
      <c r="S343" s="193">
        <v>0</v>
      </c>
      <c r="T343" s="193">
        <v>0</v>
      </c>
    </row>
    <row r="344" spans="2:20" x14ac:dyDescent="0.2">
      <c r="B344" s="190">
        <f t="shared" si="43"/>
        <v>2017</v>
      </c>
      <c r="C344" s="198">
        <v>217000000</v>
      </c>
      <c r="D344" s="193">
        <f>56250000+24000000+67500000+15000000</f>
        <v>162750000</v>
      </c>
      <c r="E344" s="193">
        <v>162750000</v>
      </c>
      <c r="F344" s="193">
        <v>9234758.9900000002</v>
      </c>
      <c r="G344" s="193">
        <v>40000</v>
      </c>
      <c r="H344" s="199">
        <v>1086803.53</v>
      </c>
      <c r="I344" s="193">
        <v>50000000</v>
      </c>
      <c r="J344" s="193">
        <v>37500000</v>
      </c>
      <c r="K344" s="193">
        <v>37500000</v>
      </c>
      <c r="L344" s="193">
        <v>2545949.65</v>
      </c>
      <c r="M344" s="193">
        <v>15000</v>
      </c>
      <c r="N344" s="193">
        <v>196465.88</v>
      </c>
      <c r="O344" s="198">
        <v>34115000</v>
      </c>
      <c r="P344" s="193">
        <v>0</v>
      </c>
      <c r="Q344" s="193"/>
      <c r="R344" s="193">
        <v>0</v>
      </c>
      <c r="S344" s="193">
        <v>125000</v>
      </c>
      <c r="T344" s="193">
        <v>0</v>
      </c>
    </row>
    <row r="345" spans="2:20" x14ac:dyDescent="0.2">
      <c r="B345" s="190">
        <f t="shared" si="43"/>
        <v>2018</v>
      </c>
      <c r="C345" s="198">
        <v>217000000</v>
      </c>
      <c r="D345" s="193">
        <f>56250000+24000000+67500000+15000000</f>
        <v>162750000</v>
      </c>
      <c r="E345" s="193">
        <v>141050000</v>
      </c>
      <c r="F345" s="193">
        <v>9011982.8900000006</v>
      </c>
      <c r="G345" s="193">
        <v>40000</v>
      </c>
      <c r="H345" s="199">
        <v>319635.05</v>
      </c>
      <c r="I345" s="193">
        <v>50000000</v>
      </c>
      <c r="J345" s="193">
        <v>37500000</v>
      </c>
      <c r="K345" s="193">
        <v>32500000</v>
      </c>
      <c r="L345" s="193">
        <v>2445868.7800000003</v>
      </c>
      <c r="M345" s="193">
        <v>15000</v>
      </c>
      <c r="N345" s="193">
        <v>25989.040000000008</v>
      </c>
      <c r="O345" s="198">
        <v>34115000</v>
      </c>
      <c r="P345" s="193">
        <v>0</v>
      </c>
      <c r="Q345" s="193">
        <v>13500000</v>
      </c>
      <c r="R345" s="193">
        <v>633847.22</v>
      </c>
      <c r="S345" s="193">
        <v>1039099</v>
      </c>
      <c r="T345" s="193">
        <v>0</v>
      </c>
    </row>
    <row r="346" spans="2:20" x14ac:dyDescent="0.2">
      <c r="B346" s="171">
        <f t="shared" si="43"/>
        <v>2019</v>
      </c>
      <c r="C346" s="200">
        <v>217000000</v>
      </c>
      <c r="D346" s="137">
        <f>30938000+13200000+37125000+8250000</f>
        <v>89513000</v>
      </c>
      <c r="E346" s="137">
        <v>119350000</v>
      </c>
      <c r="F346" s="137">
        <v>8731213.8300000001</v>
      </c>
      <c r="G346" s="137">
        <v>40000</v>
      </c>
      <c r="H346" s="201">
        <v>-496877.57</v>
      </c>
      <c r="I346" s="137">
        <v>50000000</v>
      </c>
      <c r="J346" s="137">
        <v>20625000</v>
      </c>
      <c r="K346" s="137">
        <v>27499999.999999996</v>
      </c>
      <c r="L346" s="137">
        <v>2327564.2800000003</v>
      </c>
      <c r="M346" s="137">
        <v>15000</v>
      </c>
      <c r="N346" s="137">
        <v>-155230.21</v>
      </c>
      <c r="O346" s="200">
        <f>+O345-20615000</f>
        <v>13500000</v>
      </c>
      <c r="P346" s="137"/>
      <c r="Q346" s="137">
        <v>11423076.923076922</v>
      </c>
      <c r="R346" s="137">
        <v>1066276.21</v>
      </c>
      <c r="S346" s="137">
        <v>129773</v>
      </c>
      <c r="T346" s="137">
        <v>0</v>
      </c>
    </row>
    <row r="347" spans="2:20" x14ac:dyDescent="0.2"/>
    <row r="348" spans="2:20" x14ac:dyDescent="0.2"/>
    <row r="349" spans="2:20" x14ac:dyDescent="0.2"/>
    <row r="350" spans="2:20" x14ac:dyDescent="0.2">
      <c r="B350" s="292" t="s">
        <v>258</v>
      </c>
      <c r="C350" s="293" t="s">
        <v>381</v>
      </c>
      <c r="D350" s="292"/>
      <c r="E350" s="294"/>
      <c r="F350" s="293" t="s">
        <v>382</v>
      </c>
      <c r="G350" s="292"/>
      <c r="H350" s="294"/>
      <c r="I350" s="292" t="s">
        <v>383</v>
      </c>
      <c r="J350" s="292"/>
      <c r="K350" s="292"/>
      <c r="M350" s="291" t="s">
        <v>384</v>
      </c>
      <c r="N350" s="291"/>
      <c r="O350" s="291"/>
      <c r="P350" s="291"/>
      <c r="Q350" s="291"/>
    </row>
    <row r="351" spans="2:20" ht="38.25" x14ac:dyDescent="0.2">
      <c r="B351" s="292"/>
      <c r="C351" s="215" t="s">
        <v>378</v>
      </c>
      <c r="D351" s="216" t="s">
        <v>385</v>
      </c>
      <c r="E351" s="217" t="s">
        <v>380</v>
      </c>
      <c r="F351" s="215" t="s">
        <v>378</v>
      </c>
      <c r="G351" s="216" t="s">
        <v>385</v>
      </c>
      <c r="H351" s="217" t="s">
        <v>380</v>
      </c>
      <c r="I351" s="216" t="s">
        <v>378</v>
      </c>
      <c r="J351" s="216" t="s">
        <v>385</v>
      </c>
      <c r="K351" s="216" t="s">
        <v>380</v>
      </c>
      <c r="M351" s="216" t="s">
        <v>258</v>
      </c>
      <c r="N351" s="216" t="s">
        <v>378</v>
      </c>
      <c r="O351" s="216" t="s">
        <v>385</v>
      </c>
      <c r="P351" s="216" t="s">
        <v>380</v>
      </c>
      <c r="Q351" s="215" t="s">
        <v>386</v>
      </c>
    </row>
    <row r="352" spans="2:20" x14ac:dyDescent="0.2">
      <c r="B352" s="190">
        <v>2011</v>
      </c>
      <c r="C352" s="202"/>
      <c r="E352" s="203"/>
      <c r="F352" s="202"/>
      <c r="H352" s="203"/>
      <c r="M352" s="190">
        <v>2011</v>
      </c>
      <c r="N352" s="204"/>
      <c r="O352" s="204"/>
      <c r="P352" s="204"/>
      <c r="Q352" s="205">
        <f>+SUM(N352:P352)</f>
        <v>0</v>
      </c>
    </row>
    <row r="353" spans="2:20" x14ac:dyDescent="0.2">
      <c r="B353" s="190">
        <v>2012</v>
      </c>
      <c r="C353" s="202"/>
      <c r="E353" s="203"/>
      <c r="F353" s="202"/>
      <c r="H353" s="203"/>
      <c r="M353" s="190">
        <v>2012</v>
      </c>
      <c r="N353" s="204"/>
      <c r="O353" s="204"/>
      <c r="P353" s="204"/>
      <c r="Q353" s="205">
        <f>+SUM(N353:P353)</f>
        <v>0</v>
      </c>
    </row>
    <row r="354" spans="2:20" x14ac:dyDescent="0.2">
      <c r="B354" s="190">
        <v>2013</v>
      </c>
      <c r="C354" s="206">
        <f t="shared" ref="C354:C360" si="44">+F340/E340</f>
        <v>0</v>
      </c>
      <c r="D354" s="204">
        <f t="shared" ref="D354:E360" si="45">+G340/C340</f>
        <v>7.4982119815668203E-3</v>
      </c>
      <c r="E354" s="207">
        <f t="shared" si="45"/>
        <v>0</v>
      </c>
      <c r="F354" s="202"/>
      <c r="H354" s="207"/>
      <c r="I354" s="204"/>
      <c r="M354" s="190">
        <v>2013</v>
      </c>
      <c r="N354" s="204">
        <f t="shared" ref="N354:N360" si="46">+(C354*E340+F354*K340+I354*Q340)/SUM(E340,K340,Q340)</f>
        <v>0</v>
      </c>
      <c r="O354" s="204">
        <f t="shared" ref="O354:P360" si="47">+(D354*C340+G354*I340+J354*O340)/SUM(C340,I340,O340)</f>
        <v>7.4982119815668203E-3</v>
      </c>
      <c r="P354" s="204">
        <f t="shared" si="47"/>
        <v>0</v>
      </c>
      <c r="Q354" s="205">
        <f t="shared" ref="Q354:Q359" si="48">+SUM(N354:P354)</f>
        <v>7.4982119815668203E-3</v>
      </c>
      <c r="T354" s="166"/>
    </row>
    <row r="355" spans="2:20" x14ac:dyDescent="0.2">
      <c r="B355" s="190">
        <v>2014</v>
      </c>
      <c r="C355" s="206">
        <f t="shared" si="44"/>
        <v>2.4504156548223348E-2</v>
      </c>
      <c r="D355" s="204">
        <f t="shared" si="45"/>
        <v>7.3295576036866358E-3</v>
      </c>
      <c r="E355" s="207">
        <f t="shared" si="45"/>
        <v>1.7967519626168226E-2</v>
      </c>
      <c r="F355" s="202"/>
      <c r="H355" s="207"/>
      <c r="I355" s="204"/>
      <c r="M355" s="190">
        <v>2014</v>
      </c>
      <c r="N355" s="204">
        <f t="shared" si="46"/>
        <v>2.4504156548223348E-2</v>
      </c>
      <c r="O355" s="204">
        <f t="shared" si="47"/>
        <v>7.3295576036866358E-3</v>
      </c>
      <c r="P355" s="204">
        <f t="shared" si="47"/>
        <v>1.7967519626168226E-2</v>
      </c>
      <c r="Q355" s="205">
        <f t="shared" si="48"/>
        <v>4.9801233778078213E-2</v>
      </c>
      <c r="S355" s="166"/>
      <c r="T355" s="166"/>
    </row>
    <row r="356" spans="2:20" x14ac:dyDescent="0.2">
      <c r="B356" s="190">
        <v>2015</v>
      </c>
      <c r="C356" s="206">
        <f t="shared" si="44"/>
        <v>4.1138131360659719E-2</v>
      </c>
      <c r="D356" s="204">
        <f t="shared" si="45"/>
        <v>1.0425299539170508E-3</v>
      </c>
      <c r="E356" s="207">
        <f t="shared" si="45"/>
        <v>1.4501133579109064E-2</v>
      </c>
      <c r="F356" s="206">
        <f>+L342/K342</f>
        <v>0</v>
      </c>
      <c r="G356" s="204">
        <f t="shared" ref="G356:H360" si="49">+M342/I342</f>
        <v>3.3201759999999997E-2</v>
      </c>
      <c r="H356" s="207">
        <f t="shared" si="49"/>
        <v>0</v>
      </c>
      <c r="M356" s="190">
        <v>2015</v>
      </c>
      <c r="N356" s="204">
        <f t="shared" si="46"/>
        <v>3.3434361442933179E-2</v>
      </c>
      <c r="O356" s="204">
        <f t="shared" si="47"/>
        <v>7.0648576779026211E-3</v>
      </c>
      <c r="P356" s="204">
        <f t="shared" si="47"/>
        <v>1.1785565493133584E-2</v>
      </c>
      <c r="Q356" s="205">
        <f t="shared" si="48"/>
        <v>5.228478461396939E-2</v>
      </c>
      <c r="S356" s="166"/>
      <c r="T356" s="166"/>
    </row>
    <row r="357" spans="2:20" x14ac:dyDescent="0.2">
      <c r="B357" s="190">
        <v>2016</v>
      </c>
      <c r="C357" s="206">
        <f t="shared" si="44"/>
        <v>4.9442728706966657E-2</v>
      </c>
      <c r="D357" s="204">
        <f t="shared" si="45"/>
        <v>1.8433179723502304E-4</v>
      </c>
      <c r="E357" s="207">
        <f t="shared" si="45"/>
        <v>1.3331920860215054E-2</v>
      </c>
      <c r="F357" s="206">
        <f>+L343/K343</f>
        <v>6.1152401882352943E-2</v>
      </c>
      <c r="G357" s="204">
        <f t="shared" si="49"/>
        <v>2.9999999999999997E-4</v>
      </c>
      <c r="H357" s="207">
        <f t="shared" si="49"/>
        <v>0</v>
      </c>
      <c r="M357" s="190">
        <v>2016</v>
      </c>
      <c r="N357" s="204">
        <f t="shared" si="46"/>
        <v>5.1635551398986561E-2</v>
      </c>
      <c r="O357" s="204">
        <f t="shared" si="47"/>
        <v>2.0599250936329587E-4</v>
      </c>
      <c r="P357" s="204">
        <f t="shared" si="47"/>
        <v>1.0835306466916356E-2</v>
      </c>
      <c r="Q357" s="205">
        <f t="shared" si="48"/>
        <v>6.2676850375266213E-2</v>
      </c>
      <c r="S357" s="166"/>
      <c r="T357" s="166"/>
    </row>
    <row r="358" spans="2:20" x14ac:dyDescent="0.2">
      <c r="B358" s="190">
        <v>2017</v>
      </c>
      <c r="C358" s="206">
        <f t="shared" si="44"/>
        <v>5.6741990721966208E-2</v>
      </c>
      <c r="D358" s="204">
        <f t="shared" si="45"/>
        <v>1.8433179723502304E-4</v>
      </c>
      <c r="E358" s="207">
        <f t="shared" si="45"/>
        <v>6.6777482642089098E-3</v>
      </c>
      <c r="F358" s="206">
        <f>+L344/K344</f>
        <v>6.7891990666666666E-2</v>
      </c>
      <c r="G358" s="204">
        <f t="shared" si="49"/>
        <v>2.9999999999999997E-4</v>
      </c>
      <c r="H358" s="207">
        <f t="shared" si="49"/>
        <v>5.2390901333333332E-3</v>
      </c>
      <c r="I358" s="204"/>
      <c r="J358" s="204">
        <f>+S344/O344</f>
        <v>3.664077385314378E-3</v>
      </c>
      <c r="M358" s="190">
        <v>2017</v>
      </c>
      <c r="N358" s="204">
        <f t="shared" si="46"/>
        <v>5.8830005692883901E-2</v>
      </c>
      <c r="O358" s="204">
        <f t="shared" si="47"/>
        <v>5.977782574763795E-4</v>
      </c>
      <c r="P358" s="204">
        <f t="shared" si="47"/>
        <v>6.408336629213484E-3</v>
      </c>
      <c r="Q358" s="205">
        <f t="shared" si="48"/>
        <v>6.5836120579573762E-2</v>
      </c>
      <c r="T358" s="166"/>
    </row>
    <row r="359" spans="2:20" x14ac:dyDescent="0.2">
      <c r="B359" s="190">
        <v>2018</v>
      </c>
      <c r="C359" s="206">
        <f t="shared" si="44"/>
        <v>6.389211549096066E-2</v>
      </c>
      <c r="D359" s="204">
        <f t="shared" si="45"/>
        <v>1.8433179723502304E-4</v>
      </c>
      <c r="E359" s="207">
        <f t="shared" si="45"/>
        <v>1.9639634408602151E-3</v>
      </c>
      <c r="F359" s="206">
        <f>+L345/K345</f>
        <v>7.5257500923076925E-2</v>
      </c>
      <c r="G359" s="204">
        <f t="shared" si="49"/>
        <v>2.9999999999999997E-4</v>
      </c>
      <c r="H359" s="207">
        <f t="shared" si="49"/>
        <v>6.930410666666669E-4</v>
      </c>
      <c r="I359" s="204">
        <f>+R345/Q345</f>
        <v>4.6951645925925926E-2</v>
      </c>
      <c r="J359" s="204">
        <f>+S345/O345</f>
        <v>3.0458713176022278E-2</v>
      </c>
      <c r="M359" s="190">
        <v>2018</v>
      </c>
      <c r="N359" s="204">
        <f t="shared" si="46"/>
        <v>6.4644206843090093E-2</v>
      </c>
      <c r="O359" s="204">
        <f t="shared" si="47"/>
        <v>3.6334921873702737E-3</v>
      </c>
      <c r="P359" s="204">
        <f t="shared" si="47"/>
        <v>1.7259629962546816E-3</v>
      </c>
      <c r="Q359" s="205">
        <f t="shared" si="48"/>
        <v>7.0003662026715055E-2</v>
      </c>
      <c r="T359" s="166"/>
    </row>
    <row r="360" spans="2:20" x14ac:dyDescent="0.2">
      <c r="B360" s="171">
        <v>2019</v>
      </c>
      <c r="C360" s="208">
        <f t="shared" si="44"/>
        <v>7.3156378969417679E-2</v>
      </c>
      <c r="D360" s="209">
        <f t="shared" si="45"/>
        <v>1.8433179723502304E-4</v>
      </c>
      <c r="E360" s="210">
        <f t="shared" si="45"/>
        <v>-5.5508984169897113E-3</v>
      </c>
      <c r="F360" s="208">
        <f>+L346/K346</f>
        <v>8.463870109090911E-2</v>
      </c>
      <c r="G360" s="209">
        <f t="shared" si="49"/>
        <v>2.9999999999999997E-4</v>
      </c>
      <c r="H360" s="210">
        <f t="shared" si="49"/>
        <v>-7.5263132121212118E-3</v>
      </c>
      <c r="I360" s="209">
        <f>+R346/Q346</f>
        <v>9.3344045319865329E-2</v>
      </c>
      <c r="J360" s="209">
        <f>+S346/O346</f>
        <v>9.6128148148148154E-3</v>
      </c>
      <c r="K360" s="136"/>
      <c r="M360" s="171">
        <v>2019</v>
      </c>
      <c r="N360" s="209">
        <f t="shared" si="46"/>
        <v>7.6608445073023737E-2</v>
      </c>
      <c r="O360" s="209">
        <f t="shared" si="47"/>
        <v>6.5872727272727274E-4</v>
      </c>
      <c r="P360" s="209">
        <f t="shared" si="47"/>
        <v>-5.9208246018631174E-3</v>
      </c>
      <c r="Q360" s="211">
        <f>+SUM(N360:P360)</f>
        <v>7.1346347743887886E-2</v>
      </c>
      <c r="T360" s="166"/>
    </row>
    <row r="361" spans="2:20" x14ac:dyDescent="0.2">
      <c r="F361" s="166"/>
      <c r="G361" s="166"/>
      <c r="H361" s="166"/>
    </row>
    <row r="362" spans="2:20" x14ac:dyDescent="0.2"/>
    <row r="363" spans="2:20" x14ac:dyDescent="0.2"/>
  </sheetData>
  <mergeCells count="11">
    <mergeCell ref="B33:K33"/>
    <mergeCell ref="B132:K132"/>
    <mergeCell ref="B336:B337"/>
    <mergeCell ref="C336:H336"/>
    <mergeCell ref="I336:N336"/>
    <mergeCell ref="O336:T336"/>
    <mergeCell ref="B350:B351"/>
    <mergeCell ref="C350:E350"/>
    <mergeCell ref="F350:H350"/>
    <mergeCell ref="I350:K350"/>
    <mergeCell ref="M350:Q350"/>
  </mergeCells>
  <hyperlinks>
    <hyperlink ref="A2" location="Índice!A1" display="Índice" xr:uid="{00000000-0004-0000-0F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-0.249977111117893"/>
  </sheetPr>
  <dimension ref="A1:O27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68.5703125" customWidth="1"/>
    <col min="3" max="15" width="11.42578125" customWidth="1"/>
    <col min="16" max="16384" width="11.42578125" hidden="1"/>
  </cols>
  <sheetData>
    <row r="1" spans="1:14" x14ac:dyDescent="0.2"/>
    <row r="2" spans="1:14" x14ac:dyDescent="0.2">
      <c r="A2" s="5" t="s">
        <v>13</v>
      </c>
    </row>
    <row r="3" spans="1:14" x14ac:dyDescent="0.2"/>
    <row r="4" spans="1:14" x14ac:dyDescent="0.2">
      <c r="B4" s="7" t="s">
        <v>582</v>
      </c>
    </row>
    <row r="5" spans="1:14" x14ac:dyDescent="0.2">
      <c r="B5" s="1"/>
    </row>
    <row r="6" spans="1:14" x14ac:dyDescent="0.2">
      <c r="B6" s="1"/>
    </row>
    <row r="7" spans="1:14" x14ac:dyDescent="0.2">
      <c r="B7" s="35"/>
      <c r="C7" s="272">
        <v>2011</v>
      </c>
      <c r="D7" s="272">
        <v>2012</v>
      </c>
      <c r="E7" s="272">
        <v>2013</v>
      </c>
      <c r="F7" s="272">
        <v>2014</v>
      </c>
      <c r="G7" s="272" t="s">
        <v>422</v>
      </c>
      <c r="H7" s="272">
        <v>2015</v>
      </c>
      <c r="I7" s="272" t="s">
        <v>467</v>
      </c>
      <c r="J7" s="272" t="s">
        <v>468</v>
      </c>
      <c r="K7" s="272">
        <v>2016</v>
      </c>
      <c r="L7" s="272">
        <v>2017</v>
      </c>
      <c r="M7" s="272">
        <v>2018</v>
      </c>
      <c r="N7" s="272">
        <v>2019</v>
      </c>
    </row>
    <row r="8" spans="1:14" x14ac:dyDescent="0.2">
      <c r="B8" s="31" t="s">
        <v>284</v>
      </c>
    </row>
    <row r="9" spans="1:14" x14ac:dyDescent="0.2">
      <c r="B9" s="173" t="s">
        <v>285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x14ac:dyDescent="0.2">
      <c r="B10" s="169" t="s">
        <v>342</v>
      </c>
      <c r="C10" s="186">
        <f>+('2.2.3.6.WACC'!C$28*'6.4.IPMC'!D$21+'2.2.3.1.TasasDeprec'!$C10*'6.4.IPMC'!D$22-('6.4.IPMC'!D$22-'6.4.IPMC'!D$21))/(1-'6.5.TasaImpuestos'!C$8)</f>
        <v>0.28556809055046972</v>
      </c>
      <c r="D10" s="186">
        <f>+('2.2.3.6.WACC'!D$28*'6.4.IPMC'!E$21+'2.2.3.1.TasasDeprec'!$C10*'6.4.IPMC'!E$22-('6.4.IPMC'!E$22-'6.4.IPMC'!E$21))/(1-'6.5.TasaImpuestos'!D$8)</f>
        <v>0.32611527906736892</v>
      </c>
      <c r="E10" s="186">
        <f>+('2.2.3.6.WACC'!E$28*'6.4.IPMC'!F$21+'2.2.3.1.TasasDeprec'!$C10*'6.4.IPMC'!F$22-('6.4.IPMC'!F$22-'6.4.IPMC'!F$21))/(1-'6.5.TasaImpuestos'!E$8)</f>
        <v>0.34525033664836519</v>
      </c>
      <c r="F10" s="186">
        <f>+('2.2.3.6.WACC'!F$28*'6.4.IPMC'!G$21+'2.2.3.1.TasasDeprec'!$C10*'6.4.IPMC'!G$22-('6.4.IPMC'!G$22-'6.4.IPMC'!G$21))/(1-'6.5.TasaImpuestos'!F$8)</f>
        <v>0.36625316511024902</v>
      </c>
      <c r="G10" s="186">
        <f>+H10</f>
        <v>0.40010118977343573</v>
      </c>
      <c r="H10" s="186">
        <f>+('2.2.3.6.WACC'!G$28*'6.4.IPMC'!H$21+'2.2.3.1.TasasDeprec'!$C10*'6.4.IPMC'!H$22-('6.4.IPMC'!H$22-'6.4.IPMC'!H$21))/(1-'6.5.TasaImpuestos'!G$8)</f>
        <v>0.40010118977343573</v>
      </c>
      <c r="I10" s="186">
        <f>+H10</f>
        <v>0.40010118977343573</v>
      </c>
      <c r="J10" s="186">
        <f>+K10</f>
        <v>0.32409760026694751</v>
      </c>
      <c r="K10" s="186">
        <f>+('2.2.3.6.WACC'!H$28*'6.4.IPMC'!I$21+'2.2.3.1.TasasDeprec'!$C10*'6.4.IPMC'!I$22-('6.4.IPMC'!I$22-'6.4.IPMC'!I$21))/(1-'6.5.TasaImpuestos'!H$8)</f>
        <v>0.32409760026694751</v>
      </c>
      <c r="L10" s="186">
        <f>+('2.2.3.6.WACC'!I$28*'6.4.IPMC'!J$21+'2.2.3.1.TasasDeprec'!$C10*'6.4.IPMC'!J$22-('6.4.IPMC'!J$22-'6.4.IPMC'!J$21))/(1-'6.5.TasaImpuestos'!I$8)</f>
        <v>0.22983628306950812</v>
      </c>
      <c r="M10" s="186">
        <f>+('2.2.3.6.WACC'!J$28*'6.4.IPMC'!K$21+'2.2.3.1.TasasDeprec'!$C10*'6.4.IPMC'!K$22-('6.4.IPMC'!K$22-'6.4.IPMC'!K$21))/(1-'6.5.TasaImpuestos'!J$8)</f>
        <v>0.27659978964757248</v>
      </c>
      <c r="N10" s="186">
        <f>+('2.2.3.6.WACC'!K$28*'6.4.IPMC'!L$21+'2.2.3.1.TasasDeprec'!$C10*'6.4.IPMC'!L$22-('6.4.IPMC'!L$22-'6.4.IPMC'!L$21))/(1-'6.5.TasaImpuestos'!K$8)</f>
        <v>0.33413001142406934</v>
      </c>
    </row>
    <row r="11" spans="1:14" x14ac:dyDescent="0.2">
      <c r="B11" s="169" t="s">
        <v>501</v>
      </c>
      <c r="C11" s="186">
        <f>+('2.2.3.6.WACC'!C$28*'6.4.IPMC'!D$21+'2.2.3.1.TasasDeprec'!$C11*'6.4.IPMC'!D$22-('6.4.IPMC'!D$22-'6.4.IPMC'!D$21))/(1-'6.5.TasaImpuestos'!C$8)</f>
        <v>0.14593328926153312</v>
      </c>
      <c r="D11" s="186">
        <f>+('2.2.3.6.WACC'!D$28*'6.4.IPMC'!E$21+'2.2.3.1.TasasDeprec'!$C11*'6.4.IPMC'!E$22-('6.4.IPMC'!E$22-'6.4.IPMC'!E$21))/(1-'6.5.TasaImpuestos'!D$8)</f>
        <v>0.18223305395809944</v>
      </c>
      <c r="E11" s="186">
        <f>+('2.2.3.6.WACC'!E$28*'6.4.IPMC'!F$21+'2.2.3.1.TasasDeprec'!$C11*'6.4.IPMC'!F$22-('6.4.IPMC'!F$22-'6.4.IPMC'!F$21))/(1-'6.5.TasaImpuestos'!E$8)</f>
        <v>0.20422867208808643</v>
      </c>
      <c r="F11" s="186">
        <f>+('2.2.3.6.WACC'!F$28*'6.4.IPMC'!G$21+'2.2.3.1.TasasDeprec'!$C11*'6.4.IPMC'!G$22-('6.4.IPMC'!G$22-'6.4.IPMC'!G$21))/(1-'6.5.TasaImpuestos'!F$8)</f>
        <v>0.22960435123183817</v>
      </c>
      <c r="G11" s="186">
        <f t="shared" ref="G11:G74" si="0">+H11</f>
        <v>0.27723142612650109</v>
      </c>
      <c r="H11" s="186">
        <f>+('2.2.3.6.WACC'!G$28*'6.4.IPMC'!H$21+'2.2.3.1.TasasDeprec'!$C11*'6.4.IPMC'!H$22-('6.4.IPMC'!H$22-'6.4.IPMC'!H$21))/(1-'6.5.TasaImpuestos'!G$8)</f>
        <v>0.27723142612650109</v>
      </c>
      <c r="I11" s="186">
        <f t="shared" ref="I11:I74" si="1">+H11</f>
        <v>0.27723142612650109</v>
      </c>
      <c r="J11" s="186">
        <f t="shared" ref="J11:J74" si="2">+K11</f>
        <v>0.20459609068520535</v>
      </c>
      <c r="K11" s="186">
        <f>+('2.2.3.6.WACC'!H$28*'6.4.IPMC'!I$21+'2.2.3.1.TasasDeprec'!$C11*'6.4.IPMC'!I$22-('6.4.IPMC'!I$22-'6.4.IPMC'!I$21))/(1-'6.5.TasaImpuestos'!H$8)</f>
        <v>0.20459609068520535</v>
      </c>
      <c r="L11" s="186">
        <f>+('2.2.3.6.WACC'!I$28*'6.4.IPMC'!J$21+'2.2.3.1.TasasDeprec'!$C11*'6.4.IPMC'!J$22-('6.4.IPMC'!J$22-'6.4.IPMC'!J$21))/(1-'6.5.TasaImpuestos'!I$8)</f>
        <v>0.10099133173029262</v>
      </c>
      <c r="M11" s="186">
        <f>+('2.2.3.6.WACC'!J$28*'6.4.IPMC'!K$21+'2.2.3.1.TasasDeprec'!$C11*'6.4.IPMC'!K$22-('6.4.IPMC'!K$22-'6.4.IPMC'!K$21))/(1-'6.5.TasaImpuestos'!J$8)</f>
        <v>0.14388628564206998</v>
      </c>
      <c r="N11" s="186">
        <f>+('2.2.3.6.WACC'!K$28*'6.4.IPMC'!L$21+'2.2.3.1.TasasDeprec'!$C11*'6.4.IPMC'!L$22-('6.4.IPMC'!L$22-'6.4.IPMC'!L$21))/(1-'6.5.TasaImpuestos'!K$8)</f>
        <v>0.20267242714935299</v>
      </c>
    </row>
    <row r="12" spans="1:14" x14ac:dyDescent="0.2">
      <c r="B12" s="169" t="s">
        <v>343</v>
      </c>
      <c r="C12" s="186">
        <f>+('2.2.3.6.WACC'!C$28*'6.4.IPMC'!D$21+'2.2.3.1.TasasDeprec'!$C12*'6.4.IPMC'!D$22-('6.4.IPMC'!D$22-'6.4.IPMC'!D$21))/(1-'6.5.TasaImpuestos'!C$8)</f>
        <v>0.12168473283566568</v>
      </c>
      <c r="D12" s="186">
        <f>+('2.2.3.6.WACC'!D$28*'6.4.IPMC'!E$21+'2.2.3.1.TasasDeprec'!$C12*'6.4.IPMC'!E$22-('6.4.IPMC'!E$22-'6.4.IPMC'!E$21))/(1-'6.5.TasaImpuestos'!D$8)</f>
        <v>0.15724690278349313</v>
      </c>
      <c r="E12" s="186">
        <f>+('2.2.3.6.WACC'!E$28*'6.4.IPMC'!F$21+'2.2.3.1.TasasDeprec'!$C12*'6.4.IPMC'!F$22-('6.4.IPMC'!F$22-'6.4.IPMC'!F$21))/(1-'6.5.TasaImpuestos'!E$8)</f>
        <v>0.17973927718943369</v>
      </c>
      <c r="F12" s="186">
        <f>+('2.2.3.6.WACC'!F$28*'6.4.IPMC'!G$21+'2.2.3.1.TasasDeprec'!$C12*'6.4.IPMC'!G$22-('6.4.IPMC'!G$22-'6.4.IPMC'!G$21))/(1-'6.5.TasaImpuestos'!F$8)</f>
        <v>0.20587433233058994</v>
      </c>
      <c r="G12" s="186">
        <f t="shared" si="0"/>
        <v>0.25589423533077243</v>
      </c>
      <c r="H12" s="186">
        <f>+('2.2.3.6.WACC'!G$28*'6.4.IPMC'!H$21+'2.2.3.1.TasasDeprec'!$C12*'6.4.IPMC'!H$22-('6.4.IPMC'!H$22-'6.4.IPMC'!H$21))/(1-'6.5.TasaImpuestos'!G$8)</f>
        <v>0.25589423533077243</v>
      </c>
      <c r="I12" s="186">
        <f t="shared" si="1"/>
        <v>0.25589423533077243</v>
      </c>
      <c r="J12" s="186">
        <f t="shared" si="2"/>
        <v>0.18384382068287886</v>
      </c>
      <c r="K12" s="186">
        <f>+('2.2.3.6.WACC'!H$28*'6.4.IPMC'!I$21+'2.2.3.1.TasasDeprec'!$C12*'6.4.IPMC'!I$22-('6.4.IPMC'!I$22-'6.4.IPMC'!I$21))/(1-'6.5.TasaImpuestos'!H$8)</f>
        <v>0.18384382068287886</v>
      </c>
      <c r="L12" s="186">
        <f>+('2.2.3.6.WACC'!I$28*'6.4.IPMC'!J$21+'2.2.3.1.TasasDeprec'!$C12*'6.4.IPMC'!J$22-('6.4.IPMC'!J$22-'6.4.IPMC'!J$21))/(1-'6.5.TasaImpuestos'!I$8)</f>
        <v>7.8616507947844527E-2</v>
      </c>
      <c r="M12" s="186">
        <f>+('2.2.3.6.WACC'!J$28*'6.4.IPMC'!K$21+'2.2.3.1.TasasDeprec'!$C12*'6.4.IPMC'!K$22-('6.4.IPMC'!K$22-'6.4.IPMC'!K$21))/(1-'6.5.TasaImpuestos'!J$8)</f>
        <v>0.12083966072731829</v>
      </c>
      <c r="N12" s="186">
        <f>+('2.2.3.6.WACC'!K$28*'6.4.IPMC'!L$21+'2.2.3.1.TasasDeprec'!$C12*'6.4.IPMC'!L$22-('6.4.IPMC'!L$22-'6.4.IPMC'!L$21))/(1-'6.5.TasaImpuestos'!K$8)</f>
        <v>0.17984390144896051</v>
      </c>
    </row>
    <row r="13" spans="1:14" x14ac:dyDescent="0.2">
      <c r="B13" s="169" t="s">
        <v>469</v>
      </c>
      <c r="C13" s="186">
        <f>+('2.2.3.6.WACC'!C$28*'6.4.IPMC'!D$21+'2.2.3.1.TasasDeprec'!$C13*'6.4.IPMC'!D$22-('6.4.IPMC'!D$22-'6.4.IPMC'!D$21))/(1-'6.5.TasaImpuestos'!C$8)</f>
        <v>0.12177945977848099</v>
      </c>
      <c r="D13" s="186">
        <f>+('2.2.3.6.WACC'!D$28*'6.4.IPMC'!E$21+'2.2.3.1.TasasDeprec'!$C13*'6.4.IPMC'!E$22-('6.4.IPMC'!E$22-'6.4.IPMC'!E$21))/(1-'6.5.TasaImpuestos'!D$8)</f>
        <v>0.15734451113889064</v>
      </c>
      <c r="E13" s="186">
        <f>+('2.2.3.6.WACC'!E$28*'6.4.IPMC'!F$21+'2.2.3.1.TasasDeprec'!$C13*'6.4.IPMC'!F$22-('6.4.IPMC'!F$22-'6.4.IPMC'!F$21))/(1-'6.5.TasaImpuestos'!E$8)</f>
        <v>0.17983494496731722</v>
      </c>
      <c r="F13" s="186">
        <f>+('2.2.3.6.WACC'!F$28*'6.4.IPMC'!G$21+'2.2.3.1.TasasDeprec'!$C13*'6.4.IPMC'!G$22-('6.4.IPMC'!G$22-'6.4.IPMC'!G$21))/(1-'6.5.TasaImpuestos'!F$8)</f>
        <v>0.20596703360748192</v>
      </c>
      <c r="G13" s="186">
        <f t="shared" si="0"/>
        <v>0.25597758902889989</v>
      </c>
      <c r="H13" s="186">
        <f>+('2.2.3.6.WACC'!G$28*'6.4.IPMC'!H$21+'2.2.3.1.TasasDeprec'!$C13*'6.4.IPMC'!H$22-('6.4.IPMC'!H$22-'6.4.IPMC'!H$21))/(1-'6.5.TasaImpuestos'!G$8)</f>
        <v>0.25597758902889989</v>
      </c>
      <c r="I13" s="186">
        <f t="shared" si="1"/>
        <v>0.25597758902889989</v>
      </c>
      <c r="J13" s="186">
        <f t="shared" si="2"/>
        <v>0.18392488938896076</v>
      </c>
      <c r="K13" s="186">
        <f>+('2.2.3.6.WACC'!H$28*'6.4.IPMC'!I$21+'2.2.3.1.TasasDeprec'!$C13*'6.4.IPMC'!I$22-('6.4.IPMC'!I$22-'6.4.IPMC'!I$21))/(1-'6.5.TasaImpuestos'!H$8)</f>
        <v>0.18392488938896076</v>
      </c>
      <c r="L13" s="186">
        <f>+('2.2.3.6.WACC'!I$28*'6.4.IPMC'!J$21+'2.2.3.1.TasasDeprec'!$C13*'6.4.IPMC'!J$22-('6.4.IPMC'!J$22-'6.4.IPMC'!J$21))/(1-'6.5.TasaImpuestos'!I$8)</f>
        <v>7.8703915157400384E-2</v>
      </c>
      <c r="M13" s="186">
        <f>+('2.2.3.6.WACC'!J$28*'6.4.IPMC'!K$21+'2.2.3.1.TasasDeprec'!$C13*'6.4.IPMC'!K$22-('6.4.IPMC'!K$22-'6.4.IPMC'!K$21))/(1-'6.5.TasaImpuestos'!J$8)</f>
        <v>0.12092969232680997</v>
      </c>
      <c r="N13" s="186">
        <f>+('2.2.3.6.WACC'!K$28*'6.4.IPMC'!L$21+'2.2.3.1.TasasDeprec'!$C13*'6.4.IPMC'!L$22-('6.4.IPMC'!L$22-'6.4.IPMC'!L$21))/(1-'6.5.TasaImpuestos'!K$8)</f>
        <v>0.17993308104425684</v>
      </c>
    </row>
    <row r="14" spans="1:14" x14ac:dyDescent="0.2">
      <c r="B14" s="169" t="s">
        <v>470</v>
      </c>
      <c r="C14" s="186">
        <f>+('2.2.3.6.WACC'!C$28*'6.4.IPMC'!D$21+'2.2.3.1.TasasDeprec'!$C14*'6.4.IPMC'!D$22-('6.4.IPMC'!D$22-'6.4.IPMC'!D$21))/(1-'6.5.TasaImpuestos'!C$8)</f>
        <v>0.12198432049907436</v>
      </c>
      <c r="D14" s="186">
        <f>+('2.2.3.6.WACC'!D$28*'6.4.IPMC'!E$21+'2.2.3.1.TasasDeprec'!$C14*'6.4.IPMC'!E$22-('6.4.IPMC'!E$22-'6.4.IPMC'!E$21))/(1-'6.5.TasaImpuestos'!D$8)</f>
        <v>0.1575556033311262</v>
      </c>
      <c r="E14" s="186">
        <f>+('2.2.3.6.WACC'!E$28*'6.4.IPMC'!F$21+'2.2.3.1.TasasDeprec'!$C14*'6.4.IPMC'!F$22-('6.4.IPMC'!F$22-'6.4.IPMC'!F$21))/(1-'6.5.TasaImpuestos'!E$8)</f>
        <v>0.18004184037988213</v>
      </c>
      <c r="F14" s="186">
        <f>+('2.2.3.6.WACC'!F$28*'6.4.IPMC'!G$21+'2.2.3.1.TasasDeprec'!$C14*'6.4.IPMC'!G$22-('6.4.IPMC'!G$22-'6.4.IPMC'!G$21))/(1-'6.5.TasaImpuestos'!F$8)</f>
        <v>0.20616751353240714</v>
      </c>
      <c r="G14" s="186">
        <f t="shared" si="0"/>
        <v>0.25615785346217501</v>
      </c>
      <c r="H14" s="186">
        <f>+('2.2.3.6.WACC'!G$28*'6.4.IPMC'!H$21+'2.2.3.1.TasasDeprec'!$C14*'6.4.IPMC'!H$22-('6.4.IPMC'!H$22-'6.4.IPMC'!H$21))/(1-'6.5.TasaImpuestos'!G$8)</f>
        <v>0.25615785346217501</v>
      </c>
      <c r="I14" s="186">
        <f t="shared" si="1"/>
        <v>0.25615785346217501</v>
      </c>
      <c r="J14" s="186">
        <f t="shared" si="2"/>
        <v>0.18410021219630479</v>
      </c>
      <c r="K14" s="186">
        <f>+('2.2.3.6.WACC'!H$28*'6.4.IPMC'!I$21+'2.2.3.1.TasasDeprec'!$C14*'6.4.IPMC'!I$22-('6.4.IPMC'!I$22-'6.4.IPMC'!I$21))/(1-'6.5.TasaImpuestos'!H$8)</f>
        <v>0.18410021219630479</v>
      </c>
      <c r="L14" s="186">
        <f>+('2.2.3.6.WACC'!I$28*'6.4.IPMC'!J$21+'2.2.3.1.TasasDeprec'!$C14*'6.4.IPMC'!J$22-('6.4.IPMC'!J$22-'6.4.IPMC'!J$21))/(1-'6.5.TasaImpuestos'!I$8)</f>
        <v>7.889294589567275E-2</v>
      </c>
      <c r="M14" s="186">
        <f>+('2.2.3.6.WACC'!J$28*'6.4.IPMC'!K$21+'2.2.3.1.TasasDeprec'!$C14*'6.4.IPMC'!K$22-('6.4.IPMC'!K$22-'6.4.IPMC'!K$21))/(1-'6.5.TasaImpuestos'!J$8)</f>
        <v>0.12112439868806139</v>
      </c>
      <c r="N14" s="186">
        <f>+('2.2.3.6.WACC'!K$28*'6.4.IPMC'!L$21+'2.2.3.1.TasasDeprec'!$C14*'6.4.IPMC'!L$22-('6.4.IPMC'!L$22-'6.4.IPMC'!L$21))/(1-'6.5.TasaImpuestos'!K$8)</f>
        <v>0.18012594482315286</v>
      </c>
    </row>
    <row r="15" spans="1:14" x14ac:dyDescent="0.2">
      <c r="A15" s="131"/>
      <c r="B15" s="169" t="s">
        <v>471</v>
      </c>
      <c r="C15" s="186">
        <f>+('2.2.3.6.WACC'!C$28*'6.4.IPMC'!D$21+'2.2.3.1.TasasDeprec'!$C15*'6.4.IPMC'!D$22-('6.4.IPMC'!D$22-'6.4.IPMC'!D$21))/(1-'6.5.TasaImpuestos'!C$8)</f>
        <v>0.12324385405227613</v>
      </c>
      <c r="D15" s="186">
        <f>+('2.2.3.6.WACC'!D$28*'6.4.IPMC'!E$21+'2.2.3.1.TasasDeprec'!$C15*'6.4.IPMC'!E$22-('6.4.IPMC'!E$22-'6.4.IPMC'!E$21))/(1-'6.5.TasaImpuestos'!D$8)</f>
        <v>0.15885344948811295</v>
      </c>
      <c r="E15" s="186">
        <f>+('2.2.3.6.WACC'!E$28*'6.4.IPMC'!F$21+'2.2.3.1.TasasDeprec'!$C15*'6.4.IPMC'!F$22-('6.4.IPMC'!F$22-'6.4.IPMC'!F$21))/(1-'6.5.TasaImpuestos'!E$8)</f>
        <v>0.18131388371436932</v>
      </c>
      <c r="F15" s="186">
        <f>+('2.2.3.6.WACC'!F$28*'6.4.IPMC'!G$21+'2.2.3.1.TasasDeprec'!$C15*'6.4.IPMC'!G$22-('6.4.IPMC'!G$22-'6.4.IPMC'!G$21))/(1-'6.5.TasaImpuestos'!F$8)</f>
        <v>0.20740011288798574</v>
      </c>
      <c r="G15" s="186">
        <f t="shared" si="0"/>
        <v>0.25726616305662248</v>
      </c>
      <c r="H15" s="186">
        <f>+('2.2.3.6.WACC'!G$28*'6.4.IPMC'!H$21+'2.2.3.1.TasasDeprec'!$C15*'6.4.IPMC'!H$22-('6.4.IPMC'!H$22-'6.4.IPMC'!H$21))/(1-'6.5.TasaImpuestos'!G$8)</f>
        <v>0.25726616305662248</v>
      </c>
      <c r="I15" s="186">
        <f t="shared" si="1"/>
        <v>0.25726616305662248</v>
      </c>
      <c r="J15" s="186">
        <f t="shared" si="2"/>
        <v>0.18517813947222089</v>
      </c>
      <c r="K15" s="186">
        <f>+('2.2.3.6.WACC'!H$28*'6.4.IPMC'!I$21+'2.2.3.1.TasasDeprec'!$C15*'6.4.IPMC'!I$22-('6.4.IPMC'!I$22-'6.4.IPMC'!I$21))/(1-'6.5.TasaImpuestos'!H$8)</f>
        <v>0.18517813947222089</v>
      </c>
      <c r="L15" s="186">
        <f>+('2.2.3.6.WACC'!I$28*'6.4.IPMC'!J$21+'2.2.3.1.TasasDeprec'!$C15*'6.4.IPMC'!J$22-('6.4.IPMC'!J$22-'6.4.IPMC'!J$21))/(1-'6.5.TasaImpuestos'!I$8)</f>
        <v>8.0055152866101209E-2</v>
      </c>
      <c r="M15" s="186">
        <f>+('2.2.3.6.WACC'!J$28*'6.4.IPMC'!K$21+'2.2.3.1.TasasDeprec'!$C15*'6.4.IPMC'!K$22-('6.4.IPMC'!K$22-'6.4.IPMC'!K$21))/(1-'6.5.TasaImpuestos'!J$8)</f>
        <v>0.12232150076945458</v>
      </c>
      <c r="N15" s="186">
        <f>+('2.2.3.6.WACC'!K$28*'6.4.IPMC'!L$21+'2.2.3.1.TasasDeprec'!$C15*'6.4.IPMC'!L$22-('6.4.IPMC'!L$22-'6.4.IPMC'!L$21))/(1-'6.5.TasaImpuestos'!K$8)</f>
        <v>0.18131171825992126</v>
      </c>
    </row>
    <row r="16" spans="1:14" x14ac:dyDescent="0.2">
      <c r="A16" s="131"/>
      <c r="B16" s="169" t="s">
        <v>502</v>
      </c>
      <c r="C16" s="186">
        <f>+('2.2.3.6.WACC'!C$28*'6.4.IPMC'!D$21+'2.2.3.1.TasasDeprec'!$C16*'6.4.IPMC'!D$22-('6.4.IPMC'!D$22-'6.4.IPMC'!D$21))/(1-'6.5.TasaImpuestos'!C$8)</f>
        <v>0.1253486003207171</v>
      </c>
      <c r="D16" s="186">
        <f>+('2.2.3.6.WACC'!D$28*'6.4.IPMC'!E$21+'2.2.3.1.TasasDeprec'!$C16*'6.4.IPMC'!E$22-('6.4.IPMC'!E$22-'6.4.IPMC'!E$21))/(1-'6.5.TasaImpuestos'!D$8)</f>
        <v>0.16102221811597872</v>
      </c>
      <c r="E16" s="186">
        <f>+('2.2.3.6.WACC'!E$28*'6.4.IPMC'!F$21+'2.2.3.1.TasasDeprec'!$C16*'6.4.IPMC'!F$22-('6.4.IPMC'!F$22-'6.4.IPMC'!F$21))/(1-'6.5.TasaImpuestos'!E$8)</f>
        <v>0.1834395344798859</v>
      </c>
      <c r="F16" s="186">
        <f>+('2.2.3.6.WACC'!F$28*'6.4.IPMC'!G$21+'2.2.3.1.TasasDeprec'!$C16*'6.4.IPMC'!G$22-('6.4.IPMC'!G$22-'6.4.IPMC'!G$21))/(1-'6.5.TasaImpuestos'!F$8)</f>
        <v>0.20945985070722994</v>
      </c>
      <c r="G16" s="186">
        <f t="shared" si="0"/>
        <v>0.25911820620169046</v>
      </c>
      <c r="H16" s="186">
        <f>+('2.2.3.6.WACC'!G$28*'6.4.IPMC'!H$21+'2.2.3.1.TasasDeprec'!$C16*'6.4.IPMC'!H$22-('6.4.IPMC'!H$22-'6.4.IPMC'!H$21))/(1-'6.5.TasaImpuestos'!G$8)</f>
        <v>0.25911820620169046</v>
      </c>
      <c r="I16" s="186">
        <f t="shared" si="1"/>
        <v>0.25911820620169046</v>
      </c>
      <c r="J16" s="186">
        <f t="shared" si="2"/>
        <v>0.18697941217819039</v>
      </c>
      <c r="K16" s="186">
        <f>+('2.2.3.6.WACC'!H$28*'6.4.IPMC'!I$21+'2.2.3.1.TasasDeprec'!$C16*'6.4.IPMC'!I$22-('6.4.IPMC'!I$22-'6.4.IPMC'!I$21))/(1-'6.5.TasaImpuestos'!H$8)</f>
        <v>0.18697941217819039</v>
      </c>
      <c r="L16" s="186">
        <f>+('2.2.3.6.WACC'!I$28*'6.4.IPMC'!J$21+'2.2.3.1.TasasDeprec'!$C16*'6.4.IPMC'!J$22-('6.4.IPMC'!J$22-'6.4.IPMC'!J$21))/(1-'6.5.TasaImpuestos'!I$8)</f>
        <v>8.1997261337882016E-2</v>
      </c>
      <c r="M16" s="186">
        <f>+('2.2.3.6.WACC'!J$28*'6.4.IPMC'!K$21+'2.2.3.1.TasasDeprec'!$C16*'6.4.IPMC'!K$22-('6.4.IPMC'!K$22-'6.4.IPMC'!K$21))/(1-'6.5.TasaImpuestos'!J$8)</f>
        <v>0.12432192079189093</v>
      </c>
      <c r="N16" s="186">
        <f>+('2.2.3.6.WACC'!K$28*'6.4.IPMC'!L$21+'2.2.3.1.TasasDeprec'!$C16*'6.4.IPMC'!L$22-('6.4.IPMC'!L$22-'6.4.IPMC'!L$21))/(1-'6.5.TasaImpuestos'!K$8)</f>
        <v>0.18329320752625358</v>
      </c>
    </row>
    <row r="17" spans="1:14" x14ac:dyDescent="0.2">
      <c r="A17" s="131"/>
      <c r="B17" s="169" t="s">
        <v>472</v>
      </c>
      <c r="C17" s="186">
        <f>+('2.2.3.6.WACC'!C$28*'6.4.IPMC'!D$21+'2.2.3.1.TasasDeprec'!$C17*'6.4.IPMC'!D$22-('6.4.IPMC'!D$22-'6.4.IPMC'!D$21))/(1-'6.5.TasaImpuestos'!C$8)</f>
        <v>0.5719984521688013</v>
      </c>
      <c r="D17" s="186">
        <f>+('2.2.3.6.WACC'!D$28*'6.4.IPMC'!E$21+'2.2.3.1.TasasDeprec'!$C17*'6.4.IPMC'!E$22-('6.4.IPMC'!E$22-'6.4.IPMC'!E$21))/(1-'6.5.TasaImpuestos'!D$8)</f>
        <v>0.62125830493253709</v>
      </c>
      <c r="E17" s="186">
        <f>+('2.2.3.6.WACC'!E$28*'6.4.IPMC'!F$21+'2.2.3.1.TasasDeprec'!$C17*'6.4.IPMC'!F$22-('6.4.IPMC'!F$22-'6.4.IPMC'!F$21))/(1-'6.5.TasaImpuestos'!E$8)</f>
        <v>0.6345255460027831</v>
      </c>
      <c r="F17" s="186">
        <f>+('2.2.3.6.WACC'!F$28*'6.4.IPMC'!G$21+'2.2.3.1.TasasDeprec'!$C17*'6.4.IPMC'!G$22-('6.4.IPMC'!G$22-'6.4.IPMC'!G$21))/(1-'6.5.TasaImpuestos'!F$8)</f>
        <v>0.64655842434801492</v>
      </c>
      <c r="G17" s="186">
        <f t="shared" si="0"/>
        <v>0.65214173058766056</v>
      </c>
      <c r="H17" s="186">
        <f>+('2.2.3.6.WACC'!G$28*'6.4.IPMC'!H$21+'2.2.3.1.TasasDeprec'!$C17*'6.4.IPMC'!H$22-('6.4.IPMC'!H$22-'6.4.IPMC'!H$21))/(1-'6.5.TasaImpuestos'!G$8)</f>
        <v>0.65214173058766056</v>
      </c>
      <c r="I17" s="186">
        <f t="shared" si="1"/>
        <v>0.65214173058766056</v>
      </c>
      <c r="J17" s="186">
        <f t="shared" si="2"/>
        <v>0.5692289019730854</v>
      </c>
      <c r="K17" s="186">
        <f>+('2.2.3.6.WACC'!H$28*'6.4.IPMC'!I$21+'2.2.3.1.TasasDeprec'!$C17*'6.4.IPMC'!I$22-('6.4.IPMC'!I$22-'6.4.IPMC'!I$21))/(1-'6.5.TasaImpuestos'!H$8)</f>
        <v>0.5692289019730854</v>
      </c>
      <c r="L17" s="186">
        <f>+('2.2.3.6.WACC'!I$28*'6.4.IPMC'!J$21+'2.2.3.1.TasasDeprec'!$C17*'6.4.IPMC'!J$22-('6.4.IPMC'!J$22-'6.4.IPMC'!J$21))/(1-'6.5.TasaImpuestos'!I$8)</f>
        <v>0.49413361914995019</v>
      </c>
      <c r="M17" s="186">
        <f>+('2.2.3.6.WACC'!J$28*'6.4.IPMC'!K$21+'2.2.3.1.TasasDeprec'!$C17*'6.4.IPMC'!K$22-('6.4.IPMC'!K$22-'6.4.IPMC'!K$21))/(1-'6.5.TasaImpuestos'!J$8)</f>
        <v>0.54883261837680841</v>
      </c>
      <c r="N17" s="186">
        <f>+('2.2.3.6.WACC'!K$28*'6.4.IPMC'!L$21+'2.2.3.1.TasasDeprec'!$C17*'6.4.IPMC'!L$22-('6.4.IPMC'!L$22-'6.4.IPMC'!L$21))/(1-'6.5.TasaImpuestos'!K$8)</f>
        <v>0.60378659455169281</v>
      </c>
    </row>
    <row r="18" spans="1:14" x14ac:dyDescent="0.2">
      <c r="A18" s="131"/>
      <c r="B18" s="169" t="s">
        <v>503</v>
      </c>
      <c r="C18" s="186">
        <f>+('2.2.3.6.WACC'!C$28*'6.4.IPMC'!D$21+'2.2.3.1.TasasDeprec'!$C18*'6.4.IPMC'!D$22-('6.4.IPMC'!D$22-'6.4.IPMC'!D$21))/(1-'6.5.TasaImpuestos'!C$8)</f>
        <v>0.5719984521688013</v>
      </c>
      <c r="D18" s="186">
        <f>+('2.2.3.6.WACC'!D$28*'6.4.IPMC'!E$21+'2.2.3.1.TasasDeprec'!$C18*'6.4.IPMC'!E$22-('6.4.IPMC'!E$22-'6.4.IPMC'!E$21))/(1-'6.5.TasaImpuestos'!D$8)</f>
        <v>0.62125830493253709</v>
      </c>
      <c r="E18" s="186">
        <f>+('2.2.3.6.WACC'!E$28*'6.4.IPMC'!F$21+'2.2.3.1.TasasDeprec'!$C18*'6.4.IPMC'!F$22-('6.4.IPMC'!F$22-'6.4.IPMC'!F$21))/(1-'6.5.TasaImpuestos'!E$8)</f>
        <v>0.6345255460027831</v>
      </c>
      <c r="F18" s="186">
        <f>+('2.2.3.6.WACC'!F$28*'6.4.IPMC'!G$21+'2.2.3.1.TasasDeprec'!$C18*'6.4.IPMC'!G$22-('6.4.IPMC'!G$22-'6.4.IPMC'!G$21))/(1-'6.5.TasaImpuestos'!F$8)</f>
        <v>0.64655842434801492</v>
      </c>
      <c r="G18" s="186">
        <f t="shared" si="0"/>
        <v>0.65214173058766056</v>
      </c>
      <c r="H18" s="186">
        <f>+('2.2.3.6.WACC'!G$28*'6.4.IPMC'!H$21+'2.2.3.1.TasasDeprec'!$C18*'6.4.IPMC'!H$22-('6.4.IPMC'!H$22-'6.4.IPMC'!H$21))/(1-'6.5.TasaImpuestos'!G$8)</f>
        <v>0.65214173058766056</v>
      </c>
      <c r="I18" s="186">
        <f t="shared" si="1"/>
        <v>0.65214173058766056</v>
      </c>
      <c r="J18" s="186">
        <f t="shared" si="2"/>
        <v>0.5692289019730854</v>
      </c>
      <c r="K18" s="186">
        <f>+('2.2.3.6.WACC'!H$28*'6.4.IPMC'!I$21+'2.2.3.1.TasasDeprec'!$C18*'6.4.IPMC'!I$22-('6.4.IPMC'!I$22-'6.4.IPMC'!I$21))/(1-'6.5.TasaImpuestos'!H$8)</f>
        <v>0.5692289019730854</v>
      </c>
      <c r="L18" s="186">
        <f>+('2.2.3.6.WACC'!I$28*'6.4.IPMC'!J$21+'2.2.3.1.TasasDeprec'!$C18*'6.4.IPMC'!J$22-('6.4.IPMC'!J$22-'6.4.IPMC'!J$21))/(1-'6.5.TasaImpuestos'!I$8)</f>
        <v>0.49413361914995019</v>
      </c>
      <c r="M18" s="186">
        <f>+('2.2.3.6.WACC'!J$28*'6.4.IPMC'!K$21+'2.2.3.1.TasasDeprec'!$C18*'6.4.IPMC'!K$22-('6.4.IPMC'!K$22-'6.4.IPMC'!K$21))/(1-'6.5.TasaImpuestos'!J$8)</f>
        <v>0.54883261837680841</v>
      </c>
      <c r="N18" s="186">
        <f>+('2.2.3.6.WACC'!K$28*'6.4.IPMC'!L$21+'2.2.3.1.TasasDeprec'!$C18*'6.4.IPMC'!L$22-('6.4.IPMC'!L$22-'6.4.IPMC'!L$21))/(1-'6.5.TasaImpuestos'!K$8)</f>
        <v>0.60378659455169281</v>
      </c>
    </row>
    <row r="19" spans="1:14" x14ac:dyDescent="0.2">
      <c r="A19" s="131"/>
      <c r="B19" s="169" t="s">
        <v>565</v>
      </c>
      <c r="C19" s="186">
        <f>+('2.2.3.6.WACC'!C$28*'6.4.IPMC'!D$21+'2.2.3.1.TasasDeprec'!$C19*'6.4.IPMC'!D$22-('6.4.IPMC'!D$22-'6.4.IPMC'!D$21))/(1-'6.5.TasaImpuestos'!C$8)</f>
        <v>0.44668516896078125</v>
      </c>
      <c r="D19" s="186">
        <f>+('2.2.3.6.WACC'!D$28*'6.4.IPMC'!E$21+'2.2.3.1.TasasDeprec'!$C19*'6.4.IPMC'!E$22-('6.4.IPMC'!E$22-'6.4.IPMC'!E$21))/(1-'6.5.TasaImpuestos'!D$8)</f>
        <v>0.49213323111652602</v>
      </c>
      <c r="E19" s="186">
        <f>+('2.2.3.6.WACC'!E$28*'6.4.IPMC'!F$21+'2.2.3.1.TasasDeprec'!$C19*'6.4.IPMC'!F$22-('6.4.IPMC'!F$22-'6.4.IPMC'!F$21))/(1-'6.5.TasaImpuestos'!E$8)</f>
        <v>0.50796764191022525</v>
      </c>
      <c r="F19" s="186">
        <f>+('2.2.3.6.WACC'!F$28*'6.4.IPMC'!G$21+'2.2.3.1.TasasDeprec'!$C19*'6.4.IPMC'!G$22-('6.4.IPMC'!G$22-'6.4.IPMC'!G$21))/(1-'6.5.TasaImpuestos'!F$8)</f>
        <v>0.52392487343149241</v>
      </c>
      <c r="G19" s="186">
        <f t="shared" si="0"/>
        <v>0.54187399398143721</v>
      </c>
      <c r="H19" s="186">
        <f>+('2.2.3.6.WACC'!G$28*'6.4.IPMC'!H$21+'2.2.3.1.TasasDeprec'!$C19*'6.4.IPMC'!H$22-('6.4.IPMC'!H$22-'6.4.IPMC'!H$21))/(1-'6.5.TasaImpuestos'!G$8)</f>
        <v>0.54187399398143721</v>
      </c>
      <c r="I19" s="186">
        <f t="shared" si="1"/>
        <v>0.54187399398143721</v>
      </c>
      <c r="J19" s="186">
        <f t="shared" si="2"/>
        <v>0.46198395747665011</v>
      </c>
      <c r="K19" s="186">
        <f>+('2.2.3.6.WACC'!H$28*'6.4.IPMC'!I$21+'2.2.3.1.TasasDeprec'!$C19*'6.4.IPMC'!I$22-('6.4.IPMC'!I$22-'6.4.IPMC'!I$21))/(1-'6.5.TasaImpuestos'!H$8)</f>
        <v>0.46198395747665011</v>
      </c>
      <c r="L19" s="186">
        <f>+('2.2.3.6.WACC'!I$28*'6.4.IPMC'!J$21+'2.2.3.1.TasasDeprec'!$C19*'6.4.IPMC'!J$22-('6.4.IPMC'!J$22-'6.4.IPMC'!J$21))/(1-'6.5.TasaImpuestos'!I$8)</f>
        <v>0.37850353461475678</v>
      </c>
      <c r="M19" s="186">
        <f>+('2.2.3.6.WACC'!J$28*'6.4.IPMC'!K$21+'2.2.3.1.TasasDeprec'!$C19*'6.4.IPMC'!K$22-('6.4.IPMC'!K$22-'6.4.IPMC'!K$21))/(1-'6.5.TasaImpuestos'!J$8)</f>
        <v>0.42973075580776765</v>
      </c>
      <c r="N19" s="186">
        <f>+('2.2.3.6.WACC'!K$28*'6.4.IPMC'!L$21+'2.2.3.1.TasasDeprec'!$C19*'6.4.IPMC'!L$22-('6.4.IPMC'!L$22-'6.4.IPMC'!L$21))/(1-'6.5.TasaImpuestos'!K$8)</f>
        <v>0.48581183943335754</v>
      </c>
    </row>
    <row r="20" spans="1:14" x14ac:dyDescent="0.2">
      <c r="A20" s="131"/>
      <c r="B20" s="169" t="s">
        <v>344</v>
      </c>
      <c r="C20" s="186">
        <f>+('2.2.3.6.WACC'!C$28*'6.4.IPMC'!D$21+'2.2.3.1.TasasDeprec'!$C20*'6.4.IPMC'!D$22-('6.4.IPMC'!D$22-'6.4.IPMC'!D$21))/(1-'6.5.TasaImpuestos'!C$8)</f>
        <v>0.28556809055046972</v>
      </c>
      <c r="D20" s="186">
        <f>+('2.2.3.6.WACC'!D$28*'6.4.IPMC'!E$21+'2.2.3.1.TasasDeprec'!$C20*'6.4.IPMC'!E$22-('6.4.IPMC'!E$22-'6.4.IPMC'!E$21))/(1-'6.5.TasaImpuestos'!D$8)</f>
        <v>0.32611527906736892</v>
      </c>
      <c r="E20" s="186">
        <f>+('2.2.3.6.WACC'!E$28*'6.4.IPMC'!F$21+'2.2.3.1.TasasDeprec'!$C20*'6.4.IPMC'!F$22-('6.4.IPMC'!F$22-'6.4.IPMC'!F$21))/(1-'6.5.TasaImpuestos'!E$8)</f>
        <v>0.34525033664836519</v>
      </c>
      <c r="F20" s="186">
        <f>+('2.2.3.6.WACC'!F$28*'6.4.IPMC'!G$21+'2.2.3.1.TasasDeprec'!$C20*'6.4.IPMC'!G$22-('6.4.IPMC'!G$22-'6.4.IPMC'!G$21))/(1-'6.5.TasaImpuestos'!F$8)</f>
        <v>0.36625316511024902</v>
      </c>
      <c r="G20" s="186">
        <f t="shared" si="0"/>
        <v>0.40010118977343573</v>
      </c>
      <c r="H20" s="186">
        <f>+('2.2.3.6.WACC'!G$28*'6.4.IPMC'!H$21+'2.2.3.1.TasasDeprec'!$C20*'6.4.IPMC'!H$22-('6.4.IPMC'!H$22-'6.4.IPMC'!H$21))/(1-'6.5.TasaImpuestos'!G$8)</f>
        <v>0.40010118977343573</v>
      </c>
      <c r="I20" s="186">
        <f t="shared" si="1"/>
        <v>0.40010118977343573</v>
      </c>
      <c r="J20" s="186">
        <f t="shared" si="2"/>
        <v>0.32409760026694751</v>
      </c>
      <c r="K20" s="186">
        <f>+('2.2.3.6.WACC'!H$28*'6.4.IPMC'!I$21+'2.2.3.1.TasasDeprec'!$C20*'6.4.IPMC'!I$22-('6.4.IPMC'!I$22-'6.4.IPMC'!I$21))/(1-'6.5.TasaImpuestos'!H$8)</f>
        <v>0.32409760026694751</v>
      </c>
      <c r="L20" s="186">
        <f>+('2.2.3.6.WACC'!I$28*'6.4.IPMC'!J$21+'2.2.3.1.TasasDeprec'!$C20*'6.4.IPMC'!J$22-('6.4.IPMC'!J$22-'6.4.IPMC'!J$21))/(1-'6.5.TasaImpuestos'!I$8)</f>
        <v>0.22983628306950812</v>
      </c>
      <c r="M20" s="186">
        <f>+('2.2.3.6.WACC'!J$28*'6.4.IPMC'!K$21+'2.2.3.1.TasasDeprec'!$C20*'6.4.IPMC'!K$22-('6.4.IPMC'!K$22-'6.4.IPMC'!K$21))/(1-'6.5.TasaImpuestos'!J$8)</f>
        <v>0.27659978964757248</v>
      </c>
      <c r="N20" s="186">
        <f>+('2.2.3.6.WACC'!K$28*'6.4.IPMC'!L$21+'2.2.3.1.TasasDeprec'!$C20*'6.4.IPMC'!L$22-('6.4.IPMC'!L$22-'6.4.IPMC'!L$21))/(1-'6.5.TasaImpuestos'!K$8)</f>
        <v>0.33413001142406934</v>
      </c>
    </row>
    <row r="21" spans="1:14" x14ac:dyDescent="0.2">
      <c r="A21" s="131"/>
      <c r="B21" s="169" t="s">
        <v>473</v>
      </c>
      <c r="C21" s="186">
        <f>+('2.2.3.6.WACC'!C$28*'6.4.IPMC'!D$21+'2.2.3.1.TasasDeprec'!$C21*'6.4.IPMC'!D$22-('6.4.IPMC'!D$22-'6.4.IPMC'!D$21))/(1-'6.5.TasaImpuestos'!C$8)</f>
        <v>0.14593328926153312</v>
      </c>
      <c r="D21" s="186">
        <f>+('2.2.3.6.WACC'!D$28*'6.4.IPMC'!E$21+'2.2.3.1.TasasDeprec'!$C21*'6.4.IPMC'!E$22-('6.4.IPMC'!E$22-'6.4.IPMC'!E$21))/(1-'6.5.TasaImpuestos'!D$8)</f>
        <v>0.18223305395809944</v>
      </c>
      <c r="E21" s="186">
        <f>+('2.2.3.6.WACC'!E$28*'6.4.IPMC'!F$21+'2.2.3.1.TasasDeprec'!$C21*'6.4.IPMC'!F$22-('6.4.IPMC'!F$22-'6.4.IPMC'!F$21))/(1-'6.5.TasaImpuestos'!E$8)</f>
        <v>0.20422867208808643</v>
      </c>
      <c r="F21" s="186">
        <f>+('2.2.3.6.WACC'!F$28*'6.4.IPMC'!G$21+'2.2.3.1.TasasDeprec'!$C21*'6.4.IPMC'!G$22-('6.4.IPMC'!G$22-'6.4.IPMC'!G$21))/(1-'6.5.TasaImpuestos'!F$8)</f>
        <v>0.22960435123183817</v>
      </c>
      <c r="G21" s="186">
        <f t="shared" si="0"/>
        <v>0.27723142612650109</v>
      </c>
      <c r="H21" s="186">
        <f>+('2.2.3.6.WACC'!G$28*'6.4.IPMC'!H$21+'2.2.3.1.TasasDeprec'!$C21*'6.4.IPMC'!H$22-('6.4.IPMC'!H$22-'6.4.IPMC'!H$21))/(1-'6.5.TasaImpuestos'!G$8)</f>
        <v>0.27723142612650109</v>
      </c>
      <c r="I21" s="186">
        <f t="shared" si="1"/>
        <v>0.27723142612650109</v>
      </c>
      <c r="J21" s="186">
        <f t="shared" si="2"/>
        <v>0.20459609068520535</v>
      </c>
      <c r="K21" s="186">
        <f>+('2.2.3.6.WACC'!H$28*'6.4.IPMC'!I$21+'2.2.3.1.TasasDeprec'!$C21*'6.4.IPMC'!I$22-('6.4.IPMC'!I$22-'6.4.IPMC'!I$21))/(1-'6.5.TasaImpuestos'!H$8)</f>
        <v>0.20459609068520535</v>
      </c>
      <c r="L21" s="186">
        <f>+('2.2.3.6.WACC'!I$28*'6.4.IPMC'!J$21+'2.2.3.1.TasasDeprec'!$C21*'6.4.IPMC'!J$22-('6.4.IPMC'!J$22-'6.4.IPMC'!J$21))/(1-'6.5.TasaImpuestos'!I$8)</f>
        <v>0.10099133173029262</v>
      </c>
      <c r="M21" s="186">
        <f>+('2.2.3.6.WACC'!J$28*'6.4.IPMC'!K$21+'2.2.3.1.TasasDeprec'!$C21*'6.4.IPMC'!K$22-('6.4.IPMC'!K$22-'6.4.IPMC'!K$21))/(1-'6.5.TasaImpuestos'!J$8)</f>
        <v>0.14388628564206998</v>
      </c>
      <c r="N21" s="186">
        <f>+('2.2.3.6.WACC'!K$28*'6.4.IPMC'!L$21+'2.2.3.1.TasasDeprec'!$C21*'6.4.IPMC'!L$22-('6.4.IPMC'!L$22-'6.4.IPMC'!L$21))/(1-'6.5.TasaImpuestos'!K$8)</f>
        <v>0.20267242714935299</v>
      </c>
    </row>
    <row r="22" spans="1:14" x14ac:dyDescent="0.2">
      <c r="A22" s="131"/>
      <c r="B22" s="169" t="s">
        <v>566</v>
      </c>
      <c r="C22" s="186">
        <f>+('2.2.3.6.WACC'!C$28*'6.4.IPMC'!D$21+'2.2.3.1.TasasDeprec'!$C22*'6.4.IPMC'!D$22-('6.4.IPMC'!D$22-'6.4.IPMC'!D$21))/(1-'6.5.TasaImpuestos'!C$8)</f>
        <v>0.13089569527657074</v>
      </c>
      <c r="D22" s="186">
        <f>+('2.2.3.6.WACC'!D$28*'6.4.IPMC'!E$21+'2.2.3.1.TasasDeprec'!$C22*'6.4.IPMC'!E$22-('6.4.IPMC'!E$22-'6.4.IPMC'!E$21))/(1-'6.5.TasaImpuestos'!D$8)</f>
        <v>0.16673804510017812</v>
      </c>
      <c r="E22" s="186">
        <f>+('2.2.3.6.WACC'!E$28*'6.4.IPMC'!F$21+'2.2.3.1.TasasDeprec'!$C22*'6.4.IPMC'!F$22-('6.4.IPMC'!F$22-'6.4.IPMC'!F$21))/(1-'6.5.TasaImpuestos'!E$8)</f>
        <v>0.18904172359697946</v>
      </c>
      <c r="F22" s="186">
        <f>+('2.2.3.6.WACC'!F$28*'6.4.IPMC'!G$21+'2.2.3.1.TasasDeprec'!$C22*'6.4.IPMC'!G$22-('6.4.IPMC'!G$22-'6.4.IPMC'!G$21))/(1-'6.5.TasaImpuestos'!F$8)</f>
        <v>0.21488832512185546</v>
      </c>
      <c r="G22" s="186">
        <f t="shared" si="0"/>
        <v>0.2639992977337543</v>
      </c>
      <c r="H22" s="186">
        <f>+('2.2.3.6.WACC'!G$28*'6.4.IPMC'!H$21+'2.2.3.1.TasasDeprec'!$C22*'6.4.IPMC'!H$22-('6.4.IPMC'!H$22-'6.4.IPMC'!H$21))/(1-'6.5.TasaImpuestos'!G$8)</f>
        <v>0.2639992977337543</v>
      </c>
      <c r="I22" s="186">
        <f t="shared" si="1"/>
        <v>0.2639992977337543</v>
      </c>
      <c r="J22" s="186">
        <f t="shared" si="2"/>
        <v>0.19172669734563311</v>
      </c>
      <c r="K22" s="186">
        <f>+('2.2.3.6.WACC'!H$28*'6.4.IPMC'!I$21+'2.2.3.1.TasasDeprec'!$C22*'6.4.IPMC'!I$22-('6.4.IPMC'!I$22-'6.4.IPMC'!I$21))/(1-'6.5.TasaImpuestos'!H$8)</f>
        <v>0.19172669734563311</v>
      </c>
      <c r="L22" s="186">
        <f>+('2.2.3.6.WACC'!I$28*'6.4.IPMC'!J$21+'2.2.3.1.TasasDeprec'!$C22*'6.4.IPMC'!J$22-('6.4.IPMC'!J$22-'6.4.IPMC'!J$21))/(1-'6.5.TasaImpuestos'!I$8)</f>
        <v>8.7115721586069408E-2</v>
      </c>
      <c r="M22" s="186">
        <f>+('2.2.3.6.WACC'!J$28*'6.4.IPMC'!K$21+'2.2.3.1.TasasDeprec'!$C22*'6.4.IPMC'!K$22-('6.4.IPMC'!K$22-'6.4.IPMC'!K$21))/(1-'6.5.TasaImpuestos'!J$8)</f>
        <v>0.1295940621337851</v>
      </c>
      <c r="N22" s="186">
        <f>+('2.2.3.6.WACC'!K$28*'6.4.IPMC'!L$21+'2.2.3.1.TasasDeprec'!$C22*'6.4.IPMC'!L$22-('6.4.IPMC'!L$22-'6.4.IPMC'!L$21))/(1-'6.5.TasaImpuestos'!K$8)</f>
        <v>0.18851545653515275</v>
      </c>
    </row>
    <row r="23" spans="1:14" x14ac:dyDescent="0.2">
      <c r="A23" s="131"/>
      <c r="B23" s="169" t="s">
        <v>504</v>
      </c>
      <c r="C23" s="186">
        <f>+('2.2.3.6.WACC'!C$28*'6.4.IPMC'!D$21+'2.2.3.1.TasasDeprec'!$C23*'6.4.IPMC'!D$22-('6.4.IPMC'!D$22-'6.4.IPMC'!D$21))/(1-'6.5.TasaImpuestos'!C$8)</f>
        <v>0.12514835040532332</v>
      </c>
      <c r="D23" s="186">
        <f>+('2.2.3.6.WACC'!D$28*'6.4.IPMC'!E$21+'2.2.3.1.TasasDeprec'!$C23*'6.4.IPMC'!E$22-('6.4.IPMC'!E$22-'6.4.IPMC'!E$21))/(1-'6.5.TasaImpuestos'!D$8)</f>
        <v>0.16081587698082592</v>
      </c>
      <c r="E23" s="186">
        <f>+('2.2.3.6.WACC'!E$28*'6.4.IPMC'!F$21+'2.2.3.1.TasasDeprec'!$C23*'6.4.IPMC'!F$22-('6.4.IPMC'!F$22-'6.4.IPMC'!F$21))/(1-'6.5.TasaImpuestos'!E$8)</f>
        <v>0.18323729566738206</v>
      </c>
      <c r="F23" s="186">
        <f>+('2.2.3.6.WACC'!F$28*'6.4.IPMC'!G$21+'2.2.3.1.TasasDeprec'!$C23*'6.4.IPMC'!G$22-('6.4.IPMC'!G$22-'6.4.IPMC'!G$21))/(1-'6.5.TasaImpuestos'!F$8)</f>
        <v>0.20926388298883006</v>
      </c>
      <c r="G23" s="186">
        <f t="shared" si="0"/>
        <v>0.25894199898438053</v>
      </c>
      <c r="H23" s="186">
        <f>+('2.2.3.6.WACC'!G$28*'6.4.IPMC'!H$21+'2.2.3.1.TasasDeprec'!$C23*'6.4.IPMC'!H$22-('6.4.IPMC'!H$22-'6.4.IPMC'!H$21))/(1-'6.5.TasaImpuestos'!G$8)</f>
        <v>0.25894199898438053</v>
      </c>
      <c r="I23" s="186">
        <f t="shared" si="1"/>
        <v>0.25894199898438053</v>
      </c>
      <c r="J23" s="186">
        <f t="shared" si="2"/>
        <v>0.18680803536551704</v>
      </c>
      <c r="K23" s="186">
        <f>+('2.2.3.6.WACC'!H$28*'6.4.IPMC'!I$21+'2.2.3.1.TasasDeprec'!$C23*'6.4.IPMC'!I$22-('6.4.IPMC'!I$22-'6.4.IPMC'!I$21))/(1-'6.5.TasaImpuestos'!H$8)</f>
        <v>0.18680803536551704</v>
      </c>
      <c r="L23" s="186">
        <f>+('2.2.3.6.WACC'!I$28*'6.4.IPMC'!J$21+'2.2.3.1.TasasDeprec'!$C23*'6.4.IPMC'!J$22-('6.4.IPMC'!J$22-'6.4.IPMC'!J$21))/(1-'6.5.TasaImpuestos'!I$8)</f>
        <v>8.181248511901372E-2</v>
      </c>
      <c r="M23" s="186">
        <f>+('2.2.3.6.WACC'!J$28*'6.4.IPMC'!K$21+'2.2.3.1.TasasDeprec'!$C23*'6.4.IPMC'!K$22-('6.4.IPMC'!K$22-'6.4.IPMC'!K$21))/(1-'6.5.TasaImpuestos'!J$8)</f>
        <v>0.12413159669142745</v>
      </c>
      <c r="N23" s="186">
        <f>+('2.2.3.6.WACC'!K$28*'6.4.IPMC'!L$21+'2.2.3.1.TasasDeprec'!$C23*'6.4.IPMC'!L$22-('6.4.IPMC'!L$22-'6.4.IPMC'!L$21))/(1-'6.5.TasaImpuestos'!K$8)</f>
        <v>0.18310468453709983</v>
      </c>
    </row>
    <row r="24" spans="1:14" x14ac:dyDescent="0.2">
      <c r="A24" s="131"/>
      <c r="B24" s="169" t="s">
        <v>474</v>
      </c>
      <c r="C24" s="186">
        <f>+('2.2.3.6.WACC'!C$28*'6.4.IPMC'!D$21+'2.2.3.1.TasasDeprec'!$C24*'6.4.IPMC'!D$22-('6.4.IPMC'!D$22-'6.4.IPMC'!D$21))/(1-'6.5.TasaImpuestos'!C$8)</f>
        <v>0.12201782568432762</v>
      </c>
      <c r="D24" s="186">
        <f>+('2.2.3.6.WACC'!D$28*'6.4.IPMC'!E$21+'2.2.3.1.TasasDeprec'!$C24*'6.4.IPMC'!E$22-('6.4.IPMC'!E$22-'6.4.IPMC'!E$21))/(1-'6.5.TasaImpuestos'!D$8)</f>
        <v>0.15759012768008818</v>
      </c>
      <c r="E24" s="186">
        <f>+('2.2.3.6.WACC'!E$28*'6.4.IPMC'!F$21+'2.2.3.1.TasasDeprec'!$C24*'6.4.IPMC'!F$22-('6.4.IPMC'!F$22-'6.4.IPMC'!F$21))/(1-'6.5.TasaImpuestos'!E$8)</f>
        <v>0.18007567834113677</v>
      </c>
      <c r="F24" s="186">
        <f>+('2.2.3.6.WACC'!F$28*'6.4.IPMC'!G$21+'2.2.3.1.TasasDeprec'!$C24*'6.4.IPMC'!G$22-('6.4.IPMC'!G$22-'6.4.IPMC'!G$21))/(1-'6.5.TasaImpuestos'!F$8)</f>
        <v>0.20620030223394412</v>
      </c>
      <c r="G24" s="186">
        <f t="shared" si="0"/>
        <v>0.25618733589889575</v>
      </c>
      <c r="H24" s="186">
        <f>+('2.2.3.6.WACC'!G$28*'6.4.IPMC'!H$21+'2.2.3.1.TasasDeprec'!$C24*'6.4.IPMC'!H$22-('6.4.IPMC'!H$22-'6.4.IPMC'!H$21))/(1-'6.5.TasaImpuestos'!G$8)</f>
        <v>0.25618733589889575</v>
      </c>
      <c r="I24" s="186">
        <f t="shared" si="1"/>
        <v>0.25618733589889575</v>
      </c>
      <c r="J24" s="186">
        <f t="shared" si="2"/>
        <v>0.18412888642493275</v>
      </c>
      <c r="K24" s="186">
        <f>+('2.2.3.6.WACC'!H$28*'6.4.IPMC'!I$21+'2.2.3.1.TasasDeprec'!$C24*'6.4.IPMC'!I$22-('6.4.IPMC'!I$22-'6.4.IPMC'!I$21))/(1-'6.5.TasaImpuestos'!H$8)</f>
        <v>0.18412888642493275</v>
      </c>
      <c r="L24" s="186">
        <f>+('2.2.3.6.WACC'!I$28*'6.4.IPMC'!J$21+'2.2.3.1.TasasDeprec'!$C24*'6.4.IPMC'!J$22-('6.4.IPMC'!J$22-'6.4.IPMC'!J$21))/(1-'6.5.TasaImpuestos'!I$8)</f>
        <v>7.8923862070750334E-2</v>
      </c>
      <c r="M24" s="186">
        <f>+('2.2.3.6.WACC'!J$28*'6.4.IPMC'!K$21+'2.2.3.1.TasasDeprec'!$C24*'6.4.IPMC'!K$22-('6.4.IPMC'!K$22-'6.4.IPMC'!K$21))/(1-'6.5.TasaImpuestos'!J$8)</f>
        <v>0.12115624311721711</v>
      </c>
      <c r="N24" s="186">
        <f>+('2.2.3.6.WACC'!K$28*'6.4.IPMC'!L$21+'2.2.3.1.TasasDeprec'!$C24*'6.4.IPMC'!L$22-('6.4.IPMC'!L$22-'6.4.IPMC'!L$21))/(1-'6.5.TasaImpuestos'!K$8)</f>
        <v>0.18015748789603594</v>
      </c>
    </row>
    <row r="25" spans="1:14" x14ac:dyDescent="0.2">
      <c r="A25" s="131"/>
      <c r="B25" s="169" t="s">
        <v>286</v>
      </c>
      <c r="C25" s="186">
        <f>+('2.2.3.6.WACC'!C$28*'6.4.IPMC'!D$21+'2.2.3.1.TasasDeprec'!$C25*'6.4.IPMC'!D$22-('6.4.IPMC'!D$22-'6.4.IPMC'!D$21))/(1-'6.5.TasaImpuestos'!C$8)</f>
        <v>0.5719984521688013</v>
      </c>
      <c r="D25" s="186">
        <f>+('2.2.3.6.WACC'!D$28*'6.4.IPMC'!E$21+'2.2.3.1.TasasDeprec'!$C25*'6.4.IPMC'!E$22-('6.4.IPMC'!E$22-'6.4.IPMC'!E$21))/(1-'6.5.TasaImpuestos'!D$8)</f>
        <v>0.62125830493253709</v>
      </c>
      <c r="E25" s="186">
        <f>+('2.2.3.6.WACC'!E$28*'6.4.IPMC'!F$21+'2.2.3.1.TasasDeprec'!$C25*'6.4.IPMC'!F$22-('6.4.IPMC'!F$22-'6.4.IPMC'!F$21))/(1-'6.5.TasaImpuestos'!E$8)</f>
        <v>0.6345255460027831</v>
      </c>
      <c r="F25" s="186">
        <f>+('2.2.3.6.WACC'!F$28*'6.4.IPMC'!G$21+'2.2.3.1.TasasDeprec'!$C25*'6.4.IPMC'!G$22-('6.4.IPMC'!G$22-'6.4.IPMC'!G$21))/(1-'6.5.TasaImpuestos'!F$8)</f>
        <v>0.64655842434801492</v>
      </c>
      <c r="G25" s="186">
        <f t="shared" si="0"/>
        <v>0.65214173058766056</v>
      </c>
      <c r="H25" s="186">
        <f>+('2.2.3.6.WACC'!G$28*'6.4.IPMC'!H$21+'2.2.3.1.TasasDeprec'!$C25*'6.4.IPMC'!H$22-('6.4.IPMC'!H$22-'6.4.IPMC'!H$21))/(1-'6.5.TasaImpuestos'!G$8)</f>
        <v>0.65214173058766056</v>
      </c>
      <c r="I25" s="186">
        <f t="shared" si="1"/>
        <v>0.65214173058766056</v>
      </c>
      <c r="J25" s="186">
        <f t="shared" si="2"/>
        <v>0.5692289019730854</v>
      </c>
      <c r="K25" s="186">
        <f>+('2.2.3.6.WACC'!H$28*'6.4.IPMC'!I$21+'2.2.3.1.TasasDeprec'!$C25*'6.4.IPMC'!I$22-('6.4.IPMC'!I$22-'6.4.IPMC'!I$21))/(1-'6.5.TasaImpuestos'!H$8)</f>
        <v>0.5692289019730854</v>
      </c>
      <c r="L25" s="186">
        <f>+('2.2.3.6.WACC'!I$28*'6.4.IPMC'!J$21+'2.2.3.1.TasasDeprec'!$C25*'6.4.IPMC'!J$22-('6.4.IPMC'!J$22-'6.4.IPMC'!J$21))/(1-'6.5.TasaImpuestos'!I$8)</f>
        <v>0.49413361914995019</v>
      </c>
      <c r="M25" s="186">
        <f>+('2.2.3.6.WACC'!J$28*'6.4.IPMC'!K$21+'2.2.3.1.TasasDeprec'!$C25*'6.4.IPMC'!K$22-('6.4.IPMC'!K$22-'6.4.IPMC'!K$21))/(1-'6.5.TasaImpuestos'!J$8)</f>
        <v>0.54883261837680841</v>
      </c>
      <c r="N25" s="186">
        <f>+('2.2.3.6.WACC'!K$28*'6.4.IPMC'!L$21+'2.2.3.1.TasasDeprec'!$C25*'6.4.IPMC'!L$22-('6.4.IPMC'!L$22-'6.4.IPMC'!L$21))/(1-'6.5.TasaImpuestos'!K$8)</f>
        <v>0.60378659455169281</v>
      </c>
    </row>
    <row r="26" spans="1:14" x14ac:dyDescent="0.2">
      <c r="A26" s="131"/>
      <c r="B26" s="169" t="s">
        <v>475</v>
      </c>
      <c r="C26" s="186">
        <f>+('2.2.3.6.WACC'!C$28*'6.4.IPMC'!D$21+'2.2.3.1.TasasDeprec'!$C26*'6.4.IPMC'!D$22-('6.4.IPMC'!D$22-'6.4.IPMC'!D$21))/(1-'6.5.TasaImpuestos'!C$8)</f>
        <v>0.28556809055046972</v>
      </c>
      <c r="D26" s="186">
        <f>+('2.2.3.6.WACC'!D$28*'6.4.IPMC'!E$21+'2.2.3.1.TasasDeprec'!$C26*'6.4.IPMC'!E$22-('6.4.IPMC'!E$22-'6.4.IPMC'!E$21))/(1-'6.5.TasaImpuestos'!D$8)</f>
        <v>0.32611527906736892</v>
      </c>
      <c r="E26" s="186">
        <f>+('2.2.3.6.WACC'!E$28*'6.4.IPMC'!F$21+'2.2.3.1.TasasDeprec'!$C26*'6.4.IPMC'!F$22-('6.4.IPMC'!F$22-'6.4.IPMC'!F$21))/(1-'6.5.TasaImpuestos'!E$8)</f>
        <v>0.34525033664836519</v>
      </c>
      <c r="F26" s="186">
        <f>+('2.2.3.6.WACC'!F$28*'6.4.IPMC'!G$21+'2.2.3.1.TasasDeprec'!$C26*'6.4.IPMC'!G$22-('6.4.IPMC'!G$22-'6.4.IPMC'!G$21))/(1-'6.5.TasaImpuestos'!F$8)</f>
        <v>0.36625316511024902</v>
      </c>
      <c r="G26" s="186">
        <f t="shared" si="0"/>
        <v>0.40010118977343573</v>
      </c>
      <c r="H26" s="186">
        <f>+('2.2.3.6.WACC'!G$28*'6.4.IPMC'!H$21+'2.2.3.1.TasasDeprec'!$C26*'6.4.IPMC'!H$22-('6.4.IPMC'!H$22-'6.4.IPMC'!H$21))/(1-'6.5.TasaImpuestos'!G$8)</f>
        <v>0.40010118977343573</v>
      </c>
      <c r="I26" s="186">
        <f t="shared" si="1"/>
        <v>0.40010118977343573</v>
      </c>
      <c r="J26" s="186">
        <f t="shared" si="2"/>
        <v>0.32409760026694751</v>
      </c>
      <c r="K26" s="186">
        <f>+('2.2.3.6.WACC'!H$28*'6.4.IPMC'!I$21+'2.2.3.1.TasasDeprec'!$C26*'6.4.IPMC'!I$22-('6.4.IPMC'!I$22-'6.4.IPMC'!I$21))/(1-'6.5.TasaImpuestos'!H$8)</f>
        <v>0.32409760026694751</v>
      </c>
      <c r="L26" s="186">
        <f>+('2.2.3.6.WACC'!I$28*'6.4.IPMC'!J$21+'2.2.3.1.TasasDeprec'!$C26*'6.4.IPMC'!J$22-('6.4.IPMC'!J$22-'6.4.IPMC'!J$21))/(1-'6.5.TasaImpuestos'!I$8)</f>
        <v>0.22983628306950812</v>
      </c>
      <c r="M26" s="186">
        <f>+('2.2.3.6.WACC'!J$28*'6.4.IPMC'!K$21+'2.2.3.1.TasasDeprec'!$C26*'6.4.IPMC'!K$22-('6.4.IPMC'!K$22-'6.4.IPMC'!K$21))/(1-'6.5.TasaImpuestos'!J$8)</f>
        <v>0.27659978964757248</v>
      </c>
      <c r="N26" s="186">
        <f>+('2.2.3.6.WACC'!K$28*'6.4.IPMC'!L$21+'2.2.3.1.TasasDeprec'!$C26*'6.4.IPMC'!L$22-('6.4.IPMC'!L$22-'6.4.IPMC'!L$21))/(1-'6.5.TasaImpuestos'!K$8)</f>
        <v>0.33413001142406934</v>
      </c>
    </row>
    <row r="27" spans="1:14" x14ac:dyDescent="0.2">
      <c r="A27" s="131"/>
      <c r="B27" s="169" t="s">
        <v>476</v>
      </c>
      <c r="C27" s="186">
        <f>+('2.2.3.6.WACC'!C$28*'6.4.IPMC'!D$21+'2.2.3.1.TasasDeprec'!$C27*'6.4.IPMC'!D$22-('6.4.IPMC'!D$22-'6.4.IPMC'!D$21))/(1-'6.5.TasaImpuestos'!C$8)</f>
        <v>0.28556809055046972</v>
      </c>
      <c r="D27" s="186">
        <f>+('2.2.3.6.WACC'!D$28*'6.4.IPMC'!E$21+'2.2.3.1.TasasDeprec'!$C27*'6.4.IPMC'!E$22-('6.4.IPMC'!E$22-'6.4.IPMC'!E$21))/(1-'6.5.TasaImpuestos'!D$8)</f>
        <v>0.32611527906736892</v>
      </c>
      <c r="E27" s="186">
        <f>+('2.2.3.6.WACC'!E$28*'6.4.IPMC'!F$21+'2.2.3.1.TasasDeprec'!$C27*'6.4.IPMC'!F$22-('6.4.IPMC'!F$22-'6.4.IPMC'!F$21))/(1-'6.5.TasaImpuestos'!E$8)</f>
        <v>0.34525033664836519</v>
      </c>
      <c r="F27" s="186">
        <f>+('2.2.3.6.WACC'!F$28*'6.4.IPMC'!G$21+'2.2.3.1.TasasDeprec'!$C27*'6.4.IPMC'!G$22-('6.4.IPMC'!G$22-'6.4.IPMC'!G$21))/(1-'6.5.TasaImpuestos'!F$8)</f>
        <v>0.36625316511024902</v>
      </c>
      <c r="G27" s="186">
        <f t="shared" si="0"/>
        <v>0.40010118977343573</v>
      </c>
      <c r="H27" s="186">
        <f>+('2.2.3.6.WACC'!G$28*'6.4.IPMC'!H$21+'2.2.3.1.TasasDeprec'!$C27*'6.4.IPMC'!H$22-('6.4.IPMC'!H$22-'6.4.IPMC'!H$21))/(1-'6.5.TasaImpuestos'!G$8)</f>
        <v>0.40010118977343573</v>
      </c>
      <c r="I27" s="186">
        <f t="shared" si="1"/>
        <v>0.40010118977343573</v>
      </c>
      <c r="J27" s="186">
        <f t="shared" si="2"/>
        <v>0.32409760026694751</v>
      </c>
      <c r="K27" s="186">
        <f>+('2.2.3.6.WACC'!H$28*'6.4.IPMC'!I$21+'2.2.3.1.TasasDeprec'!$C27*'6.4.IPMC'!I$22-('6.4.IPMC'!I$22-'6.4.IPMC'!I$21))/(1-'6.5.TasaImpuestos'!H$8)</f>
        <v>0.32409760026694751</v>
      </c>
      <c r="L27" s="186">
        <f>+('2.2.3.6.WACC'!I$28*'6.4.IPMC'!J$21+'2.2.3.1.TasasDeprec'!$C27*'6.4.IPMC'!J$22-('6.4.IPMC'!J$22-'6.4.IPMC'!J$21))/(1-'6.5.TasaImpuestos'!I$8)</f>
        <v>0.22983628306950812</v>
      </c>
      <c r="M27" s="186">
        <f>+('2.2.3.6.WACC'!J$28*'6.4.IPMC'!K$21+'2.2.3.1.TasasDeprec'!$C27*'6.4.IPMC'!K$22-('6.4.IPMC'!K$22-'6.4.IPMC'!K$21))/(1-'6.5.TasaImpuestos'!J$8)</f>
        <v>0.27659978964757248</v>
      </c>
      <c r="N27" s="186">
        <f>+('2.2.3.6.WACC'!K$28*'6.4.IPMC'!L$21+'2.2.3.1.TasasDeprec'!$C27*'6.4.IPMC'!L$22-('6.4.IPMC'!L$22-'6.4.IPMC'!L$21))/(1-'6.5.TasaImpuestos'!K$8)</f>
        <v>0.33413001142406934</v>
      </c>
    </row>
    <row r="28" spans="1:14" x14ac:dyDescent="0.2">
      <c r="A28" s="131"/>
      <c r="B28" s="169" t="s">
        <v>345</v>
      </c>
      <c r="C28" s="186">
        <f>+('2.2.3.6.WACC'!C$28*'6.4.IPMC'!D$21+'2.2.3.1.TasasDeprec'!$C28*'6.4.IPMC'!D$22-('6.4.IPMC'!D$22-'6.4.IPMC'!D$21))/(1-'6.5.TasaImpuestos'!C$8)</f>
        <v>0.28556809055046972</v>
      </c>
      <c r="D28" s="186">
        <f>+('2.2.3.6.WACC'!D$28*'6.4.IPMC'!E$21+'2.2.3.1.TasasDeprec'!$C28*'6.4.IPMC'!E$22-('6.4.IPMC'!E$22-'6.4.IPMC'!E$21))/(1-'6.5.TasaImpuestos'!D$8)</f>
        <v>0.32611527906736892</v>
      </c>
      <c r="E28" s="186">
        <f>+('2.2.3.6.WACC'!E$28*'6.4.IPMC'!F$21+'2.2.3.1.TasasDeprec'!$C28*'6.4.IPMC'!F$22-('6.4.IPMC'!F$22-'6.4.IPMC'!F$21))/(1-'6.5.TasaImpuestos'!E$8)</f>
        <v>0.34525033664836519</v>
      </c>
      <c r="F28" s="186">
        <f>+('2.2.3.6.WACC'!F$28*'6.4.IPMC'!G$21+'2.2.3.1.TasasDeprec'!$C28*'6.4.IPMC'!G$22-('6.4.IPMC'!G$22-'6.4.IPMC'!G$21))/(1-'6.5.TasaImpuestos'!F$8)</f>
        <v>0.36625316511024902</v>
      </c>
      <c r="G28" s="186">
        <f t="shared" si="0"/>
        <v>0.40010118977343573</v>
      </c>
      <c r="H28" s="186">
        <f>+('2.2.3.6.WACC'!G$28*'6.4.IPMC'!H$21+'2.2.3.1.TasasDeprec'!$C28*'6.4.IPMC'!H$22-('6.4.IPMC'!H$22-'6.4.IPMC'!H$21))/(1-'6.5.TasaImpuestos'!G$8)</f>
        <v>0.40010118977343573</v>
      </c>
      <c r="I28" s="186">
        <f t="shared" si="1"/>
        <v>0.40010118977343573</v>
      </c>
      <c r="J28" s="186">
        <f t="shared" si="2"/>
        <v>0.32409760026694751</v>
      </c>
      <c r="K28" s="186">
        <f>+('2.2.3.6.WACC'!H$28*'6.4.IPMC'!I$21+'2.2.3.1.TasasDeprec'!$C28*'6.4.IPMC'!I$22-('6.4.IPMC'!I$22-'6.4.IPMC'!I$21))/(1-'6.5.TasaImpuestos'!H$8)</f>
        <v>0.32409760026694751</v>
      </c>
      <c r="L28" s="186">
        <f>+('2.2.3.6.WACC'!I$28*'6.4.IPMC'!J$21+'2.2.3.1.TasasDeprec'!$C28*'6.4.IPMC'!J$22-('6.4.IPMC'!J$22-'6.4.IPMC'!J$21))/(1-'6.5.TasaImpuestos'!I$8)</f>
        <v>0.22983628306950812</v>
      </c>
      <c r="M28" s="186">
        <f>+('2.2.3.6.WACC'!J$28*'6.4.IPMC'!K$21+'2.2.3.1.TasasDeprec'!$C28*'6.4.IPMC'!K$22-('6.4.IPMC'!K$22-'6.4.IPMC'!K$21))/(1-'6.5.TasaImpuestos'!J$8)</f>
        <v>0.27659978964757248</v>
      </c>
      <c r="N28" s="186">
        <f>+('2.2.3.6.WACC'!K$28*'6.4.IPMC'!L$21+'2.2.3.1.TasasDeprec'!$C28*'6.4.IPMC'!L$22-('6.4.IPMC'!L$22-'6.4.IPMC'!L$21))/(1-'6.5.TasaImpuestos'!K$8)</f>
        <v>0.33413001142406934</v>
      </c>
    </row>
    <row r="29" spans="1:14" x14ac:dyDescent="0.2">
      <c r="A29" s="131"/>
      <c r="B29" s="169" t="s">
        <v>346</v>
      </c>
      <c r="C29" s="186">
        <f>+('2.2.3.6.WACC'!C$28*'6.4.IPMC'!D$21+'2.2.3.1.TasasDeprec'!$C29*'6.4.IPMC'!D$22-('6.4.IPMC'!D$22-'6.4.IPMC'!D$21))/(1-'6.5.TasaImpuestos'!C$8)</f>
        <v>0.28556809055046972</v>
      </c>
      <c r="D29" s="186">
        <f>+('2.2.3.6.WACC'!D$28*'6.4.IPMC'!E$21+'2.2.3.1.TasasDeprec'!$C29*'6.4.IPMC'!E$22-('6.4.IPMC'!E$22-'6.4.IPMC'!E$21))/(1-'6.5.TasaImpuestos'!D$8)</f>
        <v>0.32611527906736892</v>
      </c>
      <c r="E29" s="186">
        <f>+('2.2.3.6.WACC'!E$28*'6.4.IPMC'!F$21+'2.2.3.1.TasasDeprec'!$C29*'6.4.IPMC'!F$22-('6.4.IPMC'!F$22-'6.4.IPMC'!F$21))/(1-'6.5.TasaImpuestos'!E$8)</f>
        <v>0.34525033664836519</v>
      </c>
      <c r="F29" s="186">
        <f>+('2.2.3.6.WACC'!F$28*'6.4.IPMC'!G$21+'2.2.3.1.TasasDeprec'!$C29*'6.4.IPMC'!G$22-('6.4.IPMC'!G$22-'6.4.IPMC'!G$21))/(1-'6.5.TasaImpuestos'!F$8)</f>
        <v>0.36625316511024902</v>
      </c>
      <c r="G29" s="186">
        <f t="shared" si="0"/>
        <v>0.40010118977343573</v>
      </c>
      <c r="H29" s="186">
        <f>+('2.2.3.6.WACC'!G$28*'6.4.IPMC'!H$21+'2.2.3.1.TasasDeprec'!$C29*'6.4.IPMC'!H$22-('6.4.IPMC'!H$22-'6.4.IPMC'!H$21))/(1-'6.5.TasaImpuestos'!G$8)</f>
        <v>0.40010118977343573</v>
      </c>
      <c r="I29" s="186">
        <f t="shared" si="1"/>
        <v>0.40010118977343573</v>
      </c>
      <c r="J29" s="186">
        <f t="shared" si="2"/>
        <v>0.32409760026694751</v>
      </c>
      <c r="K29" s="186">
        <f>+('2.2.3.6.WACC'!H$28*'6.4.IPMC'!I$21+'2.2.3.1.TasasDeprec'!$C29*'6.4.IPMC'!I$22-('6.4.IPMC'!I$22-'6.4.IPMC'!I$21))/(1-'6.5.TasaImpuestos'!H$8)</f>
        <v>0.32409760026694751</v>
      </c>
      <c r="L29" s="186">
        <f>+('2.2.3.6.WACC'!I$28*'6.4.IPMC'!J$21+'2.2.3.1.TasasDeprec'!$C29*'6.4.IPMC'!J$22-('6.4.IPMC'!J$22-'6.4.IPMC'!J$21))/(1-'6.5.TasaImpuestos'!I$8)</f>
        <v>0.22983628306950812</v>
      </c>
      <c r="M29" s="186">
        <f>+('2.2.3.6.WACC'!J$28*'6.4.IPMC'!K$21+'2.2.3.1.TasasDeprec'!$C29*'6.4.IPMC'!K$22-('6.4.IPMC'!K$22-'6.4.IPMC'!K$21))/(1-'6.5.TasaImpuestos'!J$8)</f>
        <v>0.27659978964757248</v>
      </c>
      <c r="N29" s="186">
        <f>+('2.2.3.6.WACC'!K$28*'6.4.IPMC'!L$21+'2.2.3.1.TasasDeprec'!$C29*'6.4.IPMC'!L$22-('6.4.IPMC'!L$22-'6.4.IPMC'!L$21))/(1-'6.5.TasaImpuestos'!K$8)</f>
        <v>0.33413001142406934</v>
      </c>
    </row>
    <row r="30" spans="1:14" x14ac:dyDescent="0.2">
      <c r="A30" s="131"/>
      <c r="B30" s="169" t="s">
        <v>477</v>
      </c>
      <c r="C30" s="186">
        <f>+('2.2.3.6.WACC'!C$28*'6.4.IPMC'!D$21+'2.2.3.1.TasasDeprec'!$C30*'6.4.IPMC'!D$22-('6.4.IPMC'!D$22-'6.4.IPMC'!D$21))/(1-'6.5.TasaImpuestos'!C$8)</f>
        <v>0.28556809055046972</v>
      </c>
      <c r="D30" s="186">
        <f>+('2.2.3.6.WACC'!D$28*'6.4.IPMC'!E$21+'2.2.3.1.TasasDeprec'!$C30*'6.4.IPMC'!E$22-('6.4.IPMC'!E$22-'6.4.IPMC'!E$21))/(1-'6.5.TasaImpuestos'!D$8)</f>
        <v>0.32611527906736892</v>
      </c>
      <c r="E30" s="186">
        <f>+('2.2.3.6.WACC'!E$28*'6.4.IPMC'!F$21+'2.2.3.1.TasasDeprec'!$C30*'6.4.IPMC'!F$22-('6.4.IPMC'!F$22-'6.4.IPMC'!F$21))/(1-'6.5.TasaImpuestos'!E$8)</f>
        <v>0.34525033664836519</v>
      </c>
      <c r="F30" s="186">
        <f>+('2.2.3.6.WACC'!F$28*'6.4.IPMC'!G$21+'2.2.3.1.TasasDeprec'!$C30*'6.4.IPMC'!G$22-('6.4.IPMC'!G$22-'6.4.IPMC'!G$21))/(1-'6.5.TasaImpuestos'!F$8)</f>
        <v>0.36625316511024902</v>
      </c>
      <c r="G30" s="186">
        <f t="shared" si="0"/>
        <v>0.40010118977343573</v>
      </c>
      <c r="H30" s="186">
        <f>+('2.2.3.6.WACC'!G$28*'6.4.IPMC'!H$21+'2.2.3.1.TasasDeprec'!$C30*'6.4.IPMC'!H$22-('6.4.IPMC'!H$22-'6.4.IPMC'!H$21))/(1-'6.5.TasaImpuestos'!G$8)</f>
        <v>0.40010118977343573</v>
      </c>
      <c r="I30" s="186">
        <f t="shared" si="1"/>
        <v>0.40010118977343573</v>
      </c>
      <c r="J30" s="186">
        <f t="shared" si="2"/>
        <v>0.32409760026694751</v>
      </c>
      <c r="K30" s="186">
        <f>+('2.2.3.6.WACC'!H$28*'6.4.IPMC'!I$21+'2.2.3.1.TasasDeprec'!$C30*'6.4.IPMC'!I$22-('6.4.IPMC'!I$22-'6.4.IPMC'!I$21))/(1-'6.5.TasaImpuestos'!H$8)</f>
        <v>0.32409760026694751</v>
      </c>
      <c r="L30" s="186">
        <f>+('2.2.3.6.WACC'!I$28*'6.4.IPMC'!J$21+'2.2.3.1.TasasDeprec'!$C30*'6.4.IPMC'!J$22-('6.4.IPMC'!J$22-'6.4.IPMC'!J$21))/(1-'6.5.TasaImpuestos'!I$8)</f>
        <v>0.22983628306950812</v>
      </c>
      <c r="M30" s="186">
        <f>+('2.2.3.6.WACC'!J$28*'6.4.IPMC'!K$21+'2.2.3.1.TasasDeprec'!$C30*'6.4.IPMC'!K$22-('6.4.IPMC'!K$22-'6.4.IPMC'!K$21))/(1-'6.5.TasaImpuestos'!J$8)</f>
        <v>0.27659978964757248</v>
      </c>
      <c r="N30" s="186">
        <f>+('2.2.3.6.WACC'!K$28*'6.4.IPMC'!L$21+'2.2.3.1.TasasDeprec'!$C30*'6.4.IPMC'!L$22-('6.4.IPMC'!L$22-'6.4.IPMC'!L$21))/(1-'6.5.TasaImpuestos'!K$8)</f>
        <v>0.33413001142406934</v>
      </c>
    </row>
    <row r="31" spans="1:14" x14ac:dyDescent="0.2">
      <c r="A31" s="131"/>
      <c r="B31" s="169" t="s">
        <v>347</v>
      </c>
      <c r="C31" s="186">
        <f>+('2.2.3.6.WACC'!C$28*'6.4.IPMC'!D$21+'2.2.3.1.TasasDeprec'!$C31*'6.4.IPMC'!D$22-('6.4.IPMC'!D$22-'6.4.IPMC'!D$21))/(1-'6.5.TasaImpuestos'!C$8)</f>
        <v>0.28556809055046972</v>
      </c>
      <c r="D31" s="186">
        <f>+('2.2.3.6.WACC'!D$28*'6.4.IPMC'!E$21+'2.2.3.1.TasasDeprec'!$C31*'6.4.IPMC'!E$22-('6.4.IPMC'!E$22-'6.4.IPMC'!E$21))/(1-'6.5.TasaImpuestos'!D$8)</f>
        <v>0.32611527906736892</v>
      </c>
      <c r="E31" s="186">
        <f>+('2.2.3.6.WACC'!E$28*'6.4.IPMC'!F$21+'2.2.3.1.TasasDeprec'!$C31*'6.4.IPMC'!F$22-('6.4.IPMC'!F$22-'6.4.IPMC'!F$21))/(1-'6.5.TasaImpuestos'!E$8)</f>
        <v>0.34525033664836519</v>
      </c>
      <c r="F31" s="186">
        <f>+('2.2.3.6.WACC'!F$28*'6.4.IPMC'!G$21+'2.2.3.1.TasasDeprec'!$C31*'6.4.IPMC'!G$22-('6.4.IPMC'!G$22-'6.4.IPMC'!G$21))/(1-'6.5.TasaImpuestos'!F$8)</f>
        <v>0.36625316511024902</v>
      </c>
      <c r="G31" s="186">
        <f t="shared" si="0"/>
        <v>0.40010118977343573</v>
      </c>
      <c r="H31" s="186">
        <f>+('2.2.3.6.WACC'!G$28*'6.4.IPMC'!H$21+'2.2.3.1.TasasDeprec'!$C31*'6.4.IPMC'!H$22-('6.4.IPMC'!H$22-'6.4.IPMC'!H$21))/(1-'6.5.TasaImpuestos'!G$8)</f>
        <v>0.40010118977343573</v>
      </c>
      <c r="I31" s="186">
        <f t="shared" si="1"/>
        <v>0.40010118977343573</v>
      </c>
      <c r="J31" s="186">
        <f t="shared" si="2"/>
        <v>0.32409760026694751</v>
      </c>
      <c r="K31" s="186">
        <f>+('2.2.3.6.WACC'!H$28*'6.4.IPMC'!I$21+'2.2.3.1.TasasDeprec'!$C31*'6.4.IPMC'!I$22-('6.4.IPMC'!I$22-'6.4.IPMC'!I$21))/(1-'6.5.TasaImpuestos'!H$8)</f>
        <v>0.32409760026694751</v>
      </c>
      <c r="L31" s="186">
        <f>+('2.2.3.6.WACC'!I$28*'6.4.IPMC'!J$21+'2.2.3.1.TasasDeprec'!$C31*'6.4.IPMC'!J$22-('6.4.IPMC'!J$22-'6.4.IPMC'!J$21))/(1-'6.5.TasaImpuestos'!I$8)</f>
        <v>0.22983628306950812</v>
      </c>
      <c r="M31" s="186">
        <f>+('2.2.3.6.WACC'!J$28*'6.4.IPMC'!K$21+'2.2.3.1.TasasDeprec'!$C31*'6.4.IPMC'!K$22-('6.4.IPMC'!K$22-'6.4.IPMC'!K$21))/(1-'6.5.TasaImpuestos'!J$8)</f>
        <v>0.27659978964757248</v>
      </c>
      <c r="N31" s="186">
        <f>+('2.2.3.6.WACC'!K$28*'6.4.IPMC'!L$21+'2.2.3.1.TasasDeprec'!$C31*'6.4.IPMC'!L$22-('6.4.IPMC'!L$22-'6.4.IPMC'!L$21))/(1-'6.5.TasaImpuestos'!K$8)</f>
        <v>0.33413001142406934</v>
      </c>
    </row>
    <row r="32" spans="1:14" x14ac:dyDescent="0.2">
      <c r="A32" s="131"/>
      <c r="B32" s="169" t="s">
        <v>347</v>
      </c>
      <c r="C32" s="186">
        <f>+('2.2.3.6.WACC'!C$28*'6.4.IPMC'!D$21+'2.2.3.1.TasasDeprec'!$C32*'6.4.IPMC'!D$22-('6.4.IPMC'!D$22-'6.4.IPMC'!D$21))/(1-'6.5.TasaImpuestos'!C$8)</f>
        <v>0.28556809055046972</v>
      </c>
      <c r="D32" s="186">
        <f>+('2.2.3.6.WACC'!D$28*'6.4.IPMC'!E$21+'2.2.3.1.TasasDeprec'!$C32*'6.4.IPMC'!E$22-('6.4.IPMC'!E$22-'6.4.IPMC'!E$21))/(1-'6.5.TasaImpuestos'!D$8)</f>
        <v>0.32611527906736892</v>
      </c>
      <c r="E32" s="186">
        <f>+('2.2.3.6.WACC'!E$28*'6.4.IPMC'!F$21+'2.2.3.1.TasasDeprec'!$C32*'6.4.IPMC'!F$22-('6.4.IPMC'!F$22-'6.4.IPMC'!F$21))/(1-'6.5.TasaImpuestos'!E$8)</f>
        <v>0.34525033664836519</v>
      </c>
      <c r="F32" s="186">
        <f>+('2.2.3.6.WACC'!F$28*'6.4.IPMC'!G$21+'2.2.3.1.TasasDeprec'!$C32*'6.4.IPMC'!G$22-('6.4.IPMC'!G$22-'6.4.IPMC'!G$21))/(1-'6.5.TasaImpuestos'!F$8)</f>
        <v>0.36625316511024902</v>
      </c>
      <c r="G32" s="186">
        <f t="shared" si="0"/>
        <v>0.40010118977343573</v>
      </c>
      <c r="H32" s="186">
        <f>+('2.2.3.6.WACC'!G$28*'6.4.IPMC'!H$21+'2.2.3.1.TasasDeprec'!$C32*'6.4.IPMC'!H$22-('6.4.IPMC'!H$22-'6.4.IPMC'!H$21))/(1-'6.5.TasaImpuestos'!G$8)</f>
        <v>0.40010118977343573</v>
      </c>
      <c r="I32" s="186">
        <f t="shared" si="1"/>
        <v>0.40010118977343573</v>
      </c>
      <c r="J32" s="186">
        <f t="shared" si="2"/>
        <v>0.32409760026694751</v>
      </c>
      <c r="K32" s="186">
        <f>+('2.2.3.6.WACC'!H$28*'6.4.IPMC'!I$21+'2.2.3.1.TasasDeprec'!$C32*'6.4.IPMC'!I$22-('6.4.IPMC'!I$22-'6.4.IPMC'!I$21))/(1-'6.5.TasaImpuestos'!H$8)</f>
        <v>0.32409760026694751</v>
      </c>
      <c r="L32" s="186">
        <f>+('2.2.3.6.WACC'!I$28*'6.4.IPMC'!J$21+'2.2.3.1.TasasDeprec'!$C32*'6.4.IPMC'!J$22-('6.4.IPMC'!J$22-'6.4.IPMC'!J$21))/(1-'6.5.TasaImpuestos'!I$8)</f>
        <v>0.22983628306950812</v>
      </c>
      <c r="M32" s="186">
        <f>+('2.2.3.6.WACC'!J$28*'6.4.IPMC'!K$21+'2.2.3.1.TasasDeprec'!$C32*'6.4.IPMC'!K$22-('6.4.IPMC'!K$22-'6.4.IPMC'!K$21))/(1-'6.5.TasaImpuestos'!J$8)</f>
        <v>0.27659978964757248</v>
      </c>
      <c r="N32" s="186">
        <f>+('2.2.3.6.WACC'!K$28*'6.4.IPMC'!L$21+'2.2.3.1.TasasDeprec'!$C32*'6.4.IPMC'!L$22-('6.4.IPMC'!L$22-'6.4.IPMC'!L$21))/(1-'6.5.TasaImpuestos'!K$8)</f>
        <v>0.33413001142406934</v>
      </c>
    </row>
    <row r="33" spans="1:14" x14ac:dyDescent="0.2">
      <c r="A33" s="131"/>
      <c r="B33" s="169" t="s">
        <v>505</v>
      </c>
      <c r="C33" s="186">
        <f>+('2.2.3.6.WACC'!C$28*'6.4.IPMC'!D$21+'2.2.3.1.TasasDeprec'!$C33*'6.4.IPMC'!D$22-('6.4.IPMC'!D$22-'6.4.IPMC'!D$21))/(1-'6.5.TasaImpuestos'!C$8)</f>
        <v>0.28556809055046972</v>
      </c>
      <c r="D33" s="186">
        <f>+('2.2.3.6.WACC'!D$28*'6.4.IPMC'!E$21+'2.2.3.1.TasasDeprec'!$C33*'6.4.IPMC'!E$22-('6.4.IPMC'!E$22-'6.4.IPMC'!E$21))/(1-'6.5.TasaImpuestos'!D$8)</f>
        <v>0.32611527906736892</v>
      </c>
      <c r="E33" s="186">
        <f>+('2.2.3.6.WACC'!E$28*'6.4.IPMC'!F$21+'2.2.3.1.TasasDeprec'!$C33*'6.4.IPMC'!F$22-('6.4.IPMC'!F$22-'6.4.IPMC'!F$21))/(1-'6.5.TasaImpuestos'!E$8)</f>
        <v>0.34525033664836519</v>
      </c>
      <c r="F33" s="186">
        <f>+('2.2.3.6.WACC'!F$28*'6.4.IPMC'!G$21+'2.2.3.1.TasasDeprec'!$C33*'6.4.IPMC'!G$22-('6.4.IPMC'!G$22-'6.4.IPMC'!G$21))/(1-'6.5.TasaImpuestos'!F$8)</f>
        <v>0.36625316511024902</v>
      </c>
      <c r="G33" s="186">
        <f t="shared" si="0"/>
        <v>0.40010118977343573</v>
      </c>
      <c r="H33" s="186">
        <f>+('2.2.3.6.WACC'!G$28*'6.4.IPMC'!H$21+'2.2.3.1.TasasDeprec'!$C33*'6.4.IPMC'!H$22-('6.4.IPMC'!H$22-'6.4.IPMC'!H$21))/(1-'6.5.TasaImpuestos'!G$8)</f>
        <v>0.40010118977343573</v>
      </c>
      <c r="I33" s="186">
        <f t="shared" si="1"/>
        <v>0.40010118977343573</v>
      </c>
      <c r="J33" s="186">
        <f t="shared" si="2"/>
        <v>0.32409760026694751</v>
      </c>
      <c r="K33" s="186">
        <f>+('2.2.3.6.WACC'!H$28*'6.4.IPMC'!I$21+'2.2.3.1.TasasDeprec'!$C33*'6.4.IPMC'!I$22-('6.4.IPMC'!I$22-'6.4.IPMC'!I$21))/(1-'6.5.TasaImpuestos'!H$8)</f>
        <v>0.32409760026694751</v>
      </c>
      <c r="L33" s="186">
        <f>+('2.2.3.6.WACC'!I$28*'6.4.IPMC'!J$21+'2.2.3.1.TasasDeprec'!$C33*'6.4.IPMC'!J$22-('6.4.IPMC'!J$22-'6.4.IPMC'!J$21))/(1-'6.5.TasaImpuestos'!I$8)</f>
        <v>0.22983628306950812</v>
      </c>
      <c r="M33" s="186">
        <f>+('2.2.3.6.WACC'!J$28*'6.4.IPMC'!K$21+'2.2.3.1.TasasDeprec'!$C33*'6.4.IPMC'!K$22-('6.4.IPMC'!K$22-'6.4.IPMC'!K$21))/(1-'6.5.TasaImpuestos'!J$8)</f>
        <v>0.27659978964757248</v>
      </c>
      <c r="N33" s="186">
        <f>+('2.2.3.6.WACC'!K$28*'6.4.IPMC'!L$21+'2.2.3.1.TasasDeprec'!$C33*'6.4.IPMC'!L$22-('6.4.IPMC'!L$22-'6.4.IPMC'!L$21))/(1-'6.5.TasaImpuestos'!K$8)</f>
        <v>0.33413001142406934</v>
      </c>
    </row>
    <row r="34" spans="1:14" x14ac:dyDescent="0.2">
      <c r="A34" s="131"/>
      <c r="B34" s="169" t="s">
        <v>506</v>
      </c>
      <c r="C34" s="186">
        <f>+('2.2.3.6.WACC'!C$28*'6.4.IPMC'!D$21+'2.2.3.1.TasasDeprec'!$C34*'6.4.IPMC'!D$22-('6.4.IPMC'!D$22-'6.4.IPMC'!D$21))/(1-'6.5.TasaImpuestos'!C$8)</f>
        <v>0.28556809055046972</v>
      </c>
      <c r="D34" s="186">
        <f>+('2.2.3.6.WACC'!D$28*'6.4.IPMC'!E$21+'2.2.3.1.TasasDeprec'!$C34*'6.4.IPMC'!E$22-('6.4.IPMC'!E$22-'6.4.IPMC'!E$21))/(1-'6.5.TasaImpuestos'!D$8)</f>
        <v>0.32611527906736892</v>
      </c>
      <c r="E34" s="186">
        <f>+('2.2.3.6.WACC'!E$28*'6.4.IPMC'!F$21+'2.2.3.1.TasasDeprec'!$C34*'6.4.IPMC'!F$22-('6.4.IPMC'!F$22-'6.4.IPMC'!F$21))/(1-'6.5.TasaImpuestos'!E$8)</f>
        <v>0.34525033664836519</v>
      </c>
      <c r="F34" s="186">
        <f>+('2.2.3.6.WACC'!F$28*'6.4.IPMC'!G$21+'2.2.3.1.TasasDeprec'!$C34*'6.4.IPMC'!G$22-('6.4.IPMC'!G$22-'6.4.IPMC'!G$21))/(1-'6.5.TasaImpuestos'!F$8)</f>
        <v>0.36625316511024902</v>
      </c>
      <c r="G34" s="186">
        <f t="shared" si="0"/>
        <v>0.40010118977343573</v>
      </c>
      <c r="H34" s="186">
        <f>+('2.2.3.6.WACC'!G$28*'6.4.IPMC'!H$21+'2.2.3.1.TasasDeprec'!$C34*'6.4.IPMC'!H$22-('6.4.IPMC'!H$22-'6.4.IPMC'!H$21))/(1-'6.5.TasaImpuestos'!G$8)</f>
        <v>0.40010118977343573</v>
      </c>
      <c r="I34" s="186">
        <f t="shared" si="1"/>
        <v>0.40010118977343573</v>
      </c>
      <c r="J34" s="186">
        <f t="shared" si="2"/>
        <v>0.32409760026694751</v>
      </c>
      <c r="K34" s="186">
        <f>+('2.2.3.6.WACC'!H$28*'6.4.IPMC'!I$21+'2.2.3.1.TasasDeprec'!$C34*'6.4.IPMC'!I$22-('6.4.IPMC'!I$22-'6.4.IPMC'!I$21))/(1-'6.5.TasaImpuestos'!H$8)</f>
        <v>0.32409760026694751</v>
      </c>
      <c r="L34" s="186">
        <f>+('2.2.3.6.WACC'!I$28*'6.4.IPMC'!J$21+'2.2.3.1.TasasDeprec'!$C34*'6.4.IPMC'!J$22-('6.4.IPMC'!J$22-'6.4.IPMC'!J$21))/(1-'6.5.TasaImpuestos'!I$8)</f>
        <v>0.22983628306950812</v>
      </c>
      <c r="M34" s="186">
        <f>+('2.2.3.6.WACC'!J$28*'6.4.IPMC'!K$21+'2.2.3.1.TasasDeprec'!$C34*'6.4.IPMC'!K$22-('6.4.IPMC'!K$22-'6.4.IPMC'!K$21))/(1-'6.5.TasaImpuestos'!J$8)</f>
        <v>0.27659978964757248</v>
      </c>
      <c r="N34" s="186">
        <f>+('2.2.3.6.WACC'!K$28*'6.4.IPMC'!L$21+'2.2.3.1.TasasDeprec'!$C34*'6.4.IPMC'!L$22-('6.4.IPMC'!L$22-'6.4.IPMC'!L$21))/(1-'6.5.TasaImpuestos'!K$8)</f>
        <v>0.33413001142406934</v>
      </c>
    </row>
    <row r="35" spans="1:14" x14ac:dyDescent="0.2">
      <c r="A35" s="131"/>
      <c r="B35" s="169" t="s">
        <v>507</v>
      </c>
      <c r="C35" s="186">
        <f>+('2.2.3.6.WACC'!C$28*'6.4.IPMC'!D$21+'2.2.3.1.TasasDeprec'!$C35*'6.4.IPMC'!D$22-('6.4.IPMC'!D$22-'6.4.IPMC'!D$21))/(1-'6.5.TasaImpuestos'!C$8)</f>
        <v>0.28556809055046972</v>
      </c>
      <c r="D35" s="186">
        <f>+('2.2.3.6.WACC'!D$28*'6.4.IPMC'!E$21+'2.2.3.1.TasasDeprec'!$C35*'6.4.IPMC'!E$22-('6.4.IPMC'!E$22-'6.4.IPMC'!E$21))/(1-'6.5.TasaImpuestos'!D$8)</f>
        <v>0.32611527906736892</v>
      </c>
      <c r="E35" s="186">
        <f>+('2.2.3.6.WACC'!E$28*'6.4.IPMC'!F$21+'2.2.3.1.TasasDeprec'!$C35*'6.4.IPMC'!F$22-('6.4.IPMC'!F$22-'6.4.IPMC'!F$21))/(1-'6.5.TasaImpuestos'!E$8)</f>
        <v>0.34525033664836519</v>
      </c>
      <c r="F35" s="186">
        <f>+('2.2.3.6.WACC'!F$28*'6.4.IPMC'!G$21+'2.2.3.1.TasasDeprec'!$C35*'6.4.IPMC'!G$22-('6.4.IPMC'!G$22-'6.4.IPMC'!G$21))/(1-'6.5.TasaImpuestos'!F$8)</f>
        <v>0.36625316511024902</v>
      </c>
      <c r="G35" s="186">
        <f t="shared" si="0"/>
        <v>0.40010118977343573</v>
      </c>
      <c r="H35" s="186">
        <f>+('2.2.3.6.WACC'!G$28*'6.4.IPMC'!H$21+'2.2.3.1.TasasDeprec'!$C35*'6.4.IPMC'!H$22-('6.4.IPMC'!H$22-'6.4.IPMC'!H$21))/(1-'6.5.TasaImpuestos'!G$8)</f>
        <v>0.40010118977343573</v>
      </c>
      <c r="I35" s="186">
        <f t="shared" si="1"/>
        <v>0.40010118977343573</v>
      </c>
      <c r="J35" s="186">
        <f t="shared" si="2"/>
        <v>0.32409760026694751</v>
      </c>
      <c r="K35" s="186">
        <f>+('2.2.3.6.WACC'!H$28*'6.4.IPMC'!I$21+'2.2.3.1.TasasDeprec'!$C35*'6.4.IPMC'!I$22-('6.4.IPMC'!I$22-'6.4.IPMC'!I$21))/(1-'6.5.TasaImpuestos'!H$8)</f>
        <v>0.32409760026694751</v>
      </c>
      <c r="L35" s="186">
        <f>+('2.2.3.6.WACC'!I$28*'6.4.IPMC'!J$21+'2.2.3.1.TasasDeprec'!$C35*'6.4.IPMC'!J$22-('6.4.IPMC'!J$22-'6.4.IPMC'!J$21))/(1-'6.5.TasaImpuestos'!I$8)</f>
        <v>0.22983628306950812</v>
      </c>
      <c r="M35" s="186">
        <f>+('2.2.3.6.WACC'!J$28*'6.4.IPMC'!K$21+'2.2.3.1.TasasDeprec'!$C35*'6.4.IPMC'!K$22-('6.4.IPMC'!K$22-'6.4.IPMC'!K$21))/(1-'6.5.TasaImpuestos'!J$8)</f>
        <v>0.27659978964757248</v>
      </c>
      <c r="N35" s="186">
        <f>+('2.2.3.6.WACC'!K$28*'6.4.IPMC'!L$21+'2.2.3.1.TasasDeprec'!$C35*'6.4.IPMC'!L$22-('6.4.IPMC'!L$22-'6.4.IPMC'!L$21))/(1-'6.5.TasaImpuestos'!K$8)</f>
        <v>0.33413001142406934</v>
      </c>
    </row>
    <row r="36" spans="1:14" x14ac:dyDescent="0.2">
      <c r="A36" s="131"/>
      <c r="B36" s="169" t="s">
        <v>508</v>
      </c>
      <c r="C36" s="186">
        <f>+('2.2.3.6.WACC'!C$28*'6.4.IPMC'!D$21+'2.2.3.1.TasasDeprec'!$C36*'6.4.IPMC'!D$22-('6.4.IPMC'!D$22-'6.4.IPMC'!D$21))/(1-'6.5.TasaImpuestos'!C$8)</f>
        <v>0.28556809055046972</v>
      </c>
      <c r="D36" s="186">
        <f>+('2.2.3.6.WACC'!D$28*'6.4.IPMC'!E$21+'2.2.3.1.TasasDeprec'!$C36*'6.4.IPMC'!E$22-('6.4.IPMC'!E$22-'6.4.IPMC'!E$21))/(1-'6.5.TasaImpuestos'!D$8)</f>
        <v>0.32611527906736892</v>
      </c>
      <c r="E36" s="186">
        <f>+('2.2.3.6.WACC'!E$28*'6.4.IPMC'!F$21+'2.2.3.1.TasasDeprec'!$C36*'6.4.IPMC'!F$22-('6.4.IPMC'!F$22-'6.4.IPMC'!F$21))/(1-'6.5.TasaImpuestos'!E$8)</f>
        <v>0.34525033664836519</v>
      </c>
      <c r="F36" s="186">
        <f>+('2.2.3.6.WACC'!F$28*'6.4.IPMC'!G$21+'2.2.3.1.TasasDeprec'!$C36*'6.4.IPMC'!G$22-('6.4.IPMC'!G$22-'6.4.IPMC'!G$21))/(1-'6.5.TasaImpuestos'!F$8)</f>
        <v>0.36625316511024902</v>
      </c>
      <c r="G36" s="186">
        <f t="shared" si="0"/>
        <v>0.40010118977343573</v>
      </c>
      <c r="H36" s="186">
        <f>+('2.2.3.6.WACC'!G$28*'6.4.IPMC'!H$21+'2.2.3.1.TasasDeprec'!$C36*'6.4.IPMC'!H$22-('6.4.IPMC'!H$22-'6.4.IPMC'!H$21))/(1-'6.5.TasaImpuestos'!G$8)</f>
        <v>0.40010118977343573</v>
      </c>
      <c r="I36" s="186">
        <f t="shared" si="1"/>
        <v>0.40010118977343573</v>
      </c>
      <c r="J36" s="186">
        <f t="shared" si="2"/>
        <v>0.32409760026694751</v>
      </c>
      <c r="K36" s="186">
        <f>+('2.2.3.6.WACC'!H$28*'6.4.IPMC'!I$21+'2.2.3.1.TasasDeprec'!$C36*'6.4.IPMC'!I$22-('6.4.IPMC'!I$22-'6.4.IPMC'!I$21))/(1-'6.5.TasaImpuestos'!H$8)</f>
        <v>0.32409760026694751</v>
      </c>
      <c r="L36" s="186">
        <f>+('2.2.3.6.WACC'!I$28*'6.4.IPMC'!J$21+'2.2.3.1.TasasDeprec'!$C36*'6.4.IPMC'!J$22-('6.4.IPMC'!J$22-'6.4.IPMC'!J$21))/(1-'6.5.TasaImpuestos'!I$8)</f>
        <v>0.22983628306950812</v>
      </c>
      <c r="M36" s="186">
        <f>+('2.2.3.6.WACC'!J$28*'6.4.IPMC'!K$21+'2.2.3.1.TasasDeprec'!$C36*'6.4.IPMC'!K$22-('6.4.IPMC'!K$22-'6.4.IPMC'!K$21))/(1-'6.5.TasaImpuestos'!J$8)</f>
        <v>0.27659978964757248</v>
      </c>
      <c r="N36" s="186">
        <f>+('2.2.3.6.WACC'!K$28*'6.4.IPMC'!L$21+'2.2.3.1.TasasDeprec'!$C36*'6.4.IPMC'!L$22-('6.4.IPMC'!L$22-'6.4.IPMC'!L$21))/(1-'6.5.TasaImpuestos'!K$8)</f>
        <v>0.33413001142406934</v>
      </c>
    </row>
    <row r="37" spans="1:14" x14ac:dyDescent="0.2">
      <c r="A37" s="131"/>
      <c r="B37" s="169" t="s">
        <v>509</v>
      </c>
      <c r="C37" s="186">
        <f>+('2.2.3.6.WACC'!C$28*'6.4.IPMC'!D$21+'2.2.3.1.TasasDeprec'!$C37*'6.4.IPMC'!D$22-('6.4.IPMC'!D$22-'6.4.IPMC'!D$21))/(1-'6.5.TasaImpuestos'!C$8)</f>
        <v>0.28556809055046972</v>
      </c>
      <c r="D37" s="186">
        <f>+('2.2.3.6.WACC'!D$28*'6.4.IPMC'!E$21+'2.2.3.1.TasasDeprec'!$C37*'6.4.IPMC'!E$22-('6.4.IPMC'!E$22-'6.4.IPMC'!E$21))/(1-'6.5.TasaImpuestos'!D$8)</f>
        <v>0.32611527906736892</v>
      </c>
      <c r="E37" s="186">
        <f>+('2.2.3.6.WACC'!E$28*'6.4.IPMC'!F$21+'2.2.3.1.TasasDeprec'!$C37*'6.4.IPMC'!F$22-('6.4.IPMC'!F$22-'6.4.IPMC'!F$21))/(1-'6.5.TasaImpuestos'!E$8)</f>
        <v>0.34525033664836519</v>
      </c>
      <c r="F37" s="186">
        <f>+('2.2.3.6.WACC'!F$28*'6.4.IPMC'!G$21+'2.2.3.1.TasasDeprec'!$C37*'6.4.IPMC'!G$22-('6.4.IPMC'!G$22-'6.4.IPMC'!G$21))/(1-'6.5.TasaImpuestos'!F$8)</f>
        <v>0.36625316511024902</v>
      </c>
      <c r="G37" s="186">
        <f t="shared" si="0"/>
        <v>0.40010118977343573</v>
      </c>
      <c r="H37" s="186">
        <f>+('2.2.3.6.WACC'!G$28*'6.4.IPMC'!H$21+'2.2.3.1.TasasDeprec'!$C37*'6.4.IPMC'!H$22-('6.4.IPMC'!H$22-'6.4.IPMC'!H$21))/(1-'6.5.TasaImpuestos'!G$8)</f>
        <v>0.40010118977343573</v>
      </c>
      <c r="I37" s="186">
        <f t="shared" si="1"/>
        <v>0.40010118977343573</v>
      </c>
      <c r="J37" s="186">
        <f t="shared" si="2"/>
        <v>0.32409760026694751</v>
      </c>
      <c r="K37" s="186">
        <f>+('2.2.3.6.WACC'!H$28*'6.4.IPMC'!I$21+'2.2.3.1.TasasDeprec'!$C37*'6.4.IPMC'!I$22-('6.4.IPMC'!I$22-'6.4.IPMC'!I$21))/(1-'6.5.TasaImpuestos'!H$8)</f>
        <v>0.32409760026694751</v>
      </c>
      <c r="L37" s="186">
        <f>+('2.2.3.6.WACC'!I$28*'6.4.IPMC'!J$21+'2.2.3.1.TasasDeprec'!$C37*'6.4.IPMC'!J$22-('6.4.IPMC'!J$22-'6.4.IPMC'!J$21))/(1-'6.5.TasaImpuestos'!I$8)</f>
        <v>0.22983628306950812</v>
      </c>
      <c r="M37" s="186">
        <f>+('2.2.3.6.WACC'!J$28*'6.4.IPMC'!K$21+'2.2.3.1.TasasDeprec'!$C37*'6.4.IPMC'!K$22-('6.4.IPMC'!K$22-'6.4.IPMC'!K$21))/(1-'6.5.TasaImpuestos'!J$8)</f>
        <v>0.27659978964757248</v>
      </c>
      <c r="N37" s="186">
        <f>+('2.2.3.6.WACC'!K$28*'6.4.IPMC'!L$21+'2.2.3.1.TasasDeprec'!$C37*'6.4.IPMC'!L$22-('6.4.IPMC'!L$22-'6.4.IPMC'!L$21))/(1-'6.5.TasaImpuestos'!K$8)</f>
        <v>0.33413001142406934</v>
      </c>
    </row>
    <row r="38" spans="1:14" x14ac:dyDescent="0.2">
      <c r="A38" s="131"/>
      <c r="B38" s="169" t="s">
        <v>510</v>
      </c>
      <c r="C38" s="186">
        <f>+('2.2.3.6.WACC'!C$28*'6.4.IPMC'!D$21+'2.2.3.1.TasasDeprec'!$C38*'6.4.IPMC'!D$22-('6.4.IPMC'!D$22-'6.4.IPMC'!D$21))/(1-'6.5.TasaImpuestos'!C$8)</f>
        <v>0.1709959459031371</v>
      </c>
      <c r="D38" s="186">
        <f>+('2.2.3.6.WACC'!D$28*'6.4.IPMC'!E$21+'2.2.3.1.TasasDeprec'!$C38*'6.4.IPMC'!E$22-('6.4.IPMC'!E$22-'6.4.IPMC'!E$21))/(1-'6.5.TasaImpuestos'!D$8)</f>
        <v>0.20805806872130167</v>
      </c>
      <c r="E38" s="186">
        <f>+('2.2.3.6.WACC'!E$28*'6.4.IPMC'!F$21+'2.2.3.1.TasasDeprec'!$C38*'6.4.IPMC'!F$22-('6.4.IPMC'!F$22-'6.4.IPMC'!F$21))/(1-'6.5.TasaImpuestos'!E$8)</f>
        <v>0.22954025290659799</v>
      </c>
      <c r="F38" s="186">
        <f>+('2.2.3.6.WACC'!F$28*'6.4.IPMC'!G$21+'2.2.3.1.TasasDeprec'!$C38*'6.4.IPMC'!G$22-('6.4.IPMC'!G$22-'6.4.IPMC'!G$21))/(1-'6.5.TasaImpuestos'!F$8)</f>
        <v>0.25413106141514269</v>
      </c>
      <c r="G38" s="186">
        <f t="shared" si="0"/>
        <v>0.29928497344774574</v>
      </c>
      <c r="H38" s="186">
        <f>+('2.2.3.6.WACC'!G$28*'6.4.IPMC'!H$21+'2.2.3.1.TasasDeprec'!$C38*'6.4.IPMC'!H$22-('6.4.IPMC'!H$22-'6.4.IPMC'!H$21))/(1-'6.5.TasaImpuestos'!G$8)</f>
        <v>0.29928497344774574</v>
      </c>
      <c r="I38" s="186">
        <f t="shared" si="1"/>
        <v>0.29928497344774574</v>
      </c>
      <c r="J38" s="186">
        <f t="shared" si="2"/>
        <v>0.22604507958449238</v>
      </c>
      <c r="K38" s="186">
        <f>+('2.2.3.6.WACC'!H$28*'6.4.IPMC'!I$21+'2.2.3.1.TasasDeprec'!$C38*'6.4.IPMC'!I$22-('6.4.IPMC'!I$22-'6.4.IPMC'!I$21))/(1-'6.5.TasaImpuestos'!H$8)</f>
        <v>0.22604507958449238</v>
      </c>
      <c r="L38" s="186">
        <f>+('2.2.3.6.WACC'!I$28*'6.4.IPMC'!J$21+'2.2.3.1.TasasDeprec'!$C38*'6.4.IPMC'!J$22-('6.4.IPMC'!J$22-'6.4.IPMC'!J$21))/(1-'6.5.TasaImpuestos'!I$8)</f>
        <v>0.12411734863733129</v>
      </c>
      <c r="M38" s="186">
        <f>+('2.2.3.6.WACC'!J$28*'6.4.IPMC'!K$21+'2.2.3.1.TasasDeprec'!$C38*'6.4.IPMC'!K$22-('6.4.IPMC'!K$22-'6.4.IPMC'!K$21))/(1-'6.5.TasaImpuestos'!J$8)</f>
        <v>0.16770665815587812</v>
      </c>
      <c r="N38" s="186">
        <f>+('2.2.3.6.WACC'!K$28*'6.4.IPMC'!L$21+'2.2.3.1.TasasDeprec'!$C38*'6.4.IPMC'!L$22-('6.4.IPMC'!L$22-'6.4.IPMC'!L$21))/(1-'6.5.TasaImpuestos'!K$8)</f>
        <v>0.22626737817302003</v>
      </c>
    </row>
    <row r="39" spans="1:14" x14ac:dyDescent="0.2">
      <c r="A39" s="131"/>
      <c r="B39" s="169" t="s">
        <v>567</v>
      </c>
      <c r="C39" s="186">
        <f>+('2.2.3.6.WACC'!C$28*'6.4.IPMC'!D$21+'2.2.3.1.TasasDeprec'!$C39*'6.4.IPMC'!D$22-('6.4.IPMC'!D$22-'6.4.IPMC'!D$21))/(1-'6.5.TasaImpuestos'!C$8)</f>
        <v>0.1709959459031371</v>
      </c>
      <c r="D39" s="186">
        <f>+('2.2.3.6.WACC'!D$28*'6.4.IPMC'!E$21+'2.2.3.1.TasasDeprec'!$C39*'6.4.IPMC'!E$22-('6.4.IPMC'!E$22-'6.4.IPMC'!E$21))/(1-'6.5.TasaImpuestos'!D$8)</f>
        <v>0.20805806872130167</v>
      </c>
      <c r="E39" s="186">
        <f>+('2.2.3.6.WACC'!E$28*'6.4.IPMC'!F$21+'2.2.3.1.TasasDeprec'!$C39*'6.4.IPMC'!F$22-('6.4.IPMC'!F$22-'6.4.IPMC'!F$21))/(1-'6.5.TasaImpuestos'!E$8)</f>
        <v>0.22954025290659799</v>
      </c>
      <c r="F39" s="186">
        <f>+('2.2.3.6.WACC'!F$28*'6.4.IPMC'!G$21+'2.2.3.1.TasasDeprec'!$C39*'6.4.IPMC'!G$22-('6.4.IPMC'!G$22-'6.4.IPMC'!G$21))/(1-'6.5.TasaImpuestos'!F$8)</f>
        <v>0.25413106141514269</v>
      </c>
      <c r="G39" s="186">
        <f t="shared" si="0"/>
        <v>0.29928497344774574</v>
      </c>
      <c r="H39" s="186">
        <f>+('2.2.3.6.WACC'!G$28*'6.4.IPMC'!H$21+'2.2.3.1.TasasDeprec'!$C39*'6.4.IPMC'!H$22-('6.4.IPMC'!H$22-'6.4.IPMC'!H$21))/(1-'6.5.TasaImpuestos'!G$8)</f>
        <v>0.29928497344774574</v>
      </c>
      <c r="I39" s="186">
        <f t="shared" si="1"/>
        <v>0.29928497344774574</v>
      </c>
      <c r="J39" s="186">
        <f t="shared" si="2"/>
        <v>0.22604507958449238</v>
      </c>
      <c r="K39" s="186">
        <f>+('2.2.3.6.WACC'!H$28*'6.4.IPMC'!I$21+'2.2.3.1.TasasDeprec'!$C39*'6.4.IPMC'!I$22-('6.4.IPMC'!I$22-'6.4.IPMC'!I$21))/(1-'6.5.TasaImpuestos'!H$8)</f>
        <v>0.22604507958449238</v>
      </c>
      <c r="L39" s="186">
        <f>+('2.2.3.6.WACC'!I$28*'6.4.IPMC'!J$21+'2.2.3.1.TasasDeprec'!$C39*'6.4.IPMC'!J$22-('6.4.IPMC'!J$22-'6.4.IPMC'!J$21))/(1-'6.5.TasaImpuestos'!I$8)</f>
        <v>0.12411734863733129</v>
      </c>
      <c r="M39" s="186">
        <f>+('2.2.3.6.WACC'!J$28*'6.4.IPMC'!K$21+'2.2.3.1.TasasDeprec'!$C39*'6.4.IPMC'!K$22-('6.4.IPMC'!K$22-'6.4.IPMC'!K$21))/(1-'6.5.TasaImpuestos'!J$8)</f>
        <v>0.16770665815587812</v>
      </c>
      <c r="N39" s="186">
        <f>+('2.2.3.6.WACC'!K$28*'6.4.IPMC'!L$21+'2.2.3.1.TasasDeprec'!$C39*'6.4.IPMC'!L$22-('6.4.IPMC'!L$22-'6.4.IPMC'!L$21))/(1-'6.5.TasaImpuestos'!K$8)</f>
        <v>0.22626737817302003</v>
      </c>
    </row>
    <row r="40" spans="1:14" x14ac:dyDescent="0.2">
      <c r="A40" s="131"/>
      <c r="B40" s="169" t="s">
        <v>478</v>
      </c>
      <c r="C40" s="186">
        <f>+('2.2.3.6.WACC'!C$28*'6.4.IPMC'!D$21+'2.2.3.1.TasasDeprec'!$C40*'6.4.IPMC'!D$22-('6.4.IPMC'!D$22-'6.4.IPMC'!D$21))/(1-'6.5.TasaImpuestos'!C$8)</f>
        <v>0.14593328926153312</v>
      </c>
      <c r="D40" s="186">
        <f>+('2.2.3.6.WACC'!D$28*'6.4.IPMC'!E$21+'2.2.3.1.TasasDeprec'!$C40*'6.4.IPMC'!E$22-('6.4.IPMC'!E$22-'6.4.IPMC'!E$21))/(1-'6.5.TasaImpuestos'!D$8)</f>
        <v>0.18223305395809944</v>
      </c>
      <c r="E40" s="186">
        <f>+('2.2.3.6.WACC'!E$28*'6.4.IPMC'!F$21+'2.2.3.1.TasasDeprec'!$C40*'6.4.IPMC'!F$22-('6.4.IPMC'!F$22-'6.4.IPMC'!F$21))/(1-'6.5.TasaImpuestos'!E$8)</f>
        <v>0.20422867208808643</v>
      </c>
      <c r="F40" s="186">
        <f>+('2.2.3.6.WACC'!F$28*'6.4.IPMC'!G$21+'2.2.3.1.TasasDeprec'!$C40*'6.4.IPMC'!G$22-('6.4.IPMC'!G$22-'6.4.IPMC'!G$21))/(1-'6.5.TasaImpuestos'!F$8)</f>
        <v>0.22960435123183817</v>
      </c>
      <c r="G40" s="186">
        <f t="shared" si="0"/>
        <v>0.27723142612650109</v>
      </c>
      <c r="H40" s="186">
        <f>+('2.2.3.6.WACC'!G$28*'6.4.IPMC'!H$21+'2.2.3.1.TasasDeprec'!$C40*'6.4.IPMC'!H$22-('6.4.IPMC'!H$22-'6.4.IPMC'!H$21))/(1-'6.5.TasaImpuestos'!G$8)</f>
        <v>0.27723142612650109</v>
      </c>
      <c r="I40" s="186">
        <f t="shared" si="1"/>
        <v>0.27723142612650109</v>
      </c>
      <c r="J40" s="186">
        <f t="shared" si="2"/>
        <v>0.20459609068520535</v>
      </c>
      <c r="K40" s="186">
        <f>+('2.2.3.6.WACC'!H$28*'6.4.IPMC'!I$21+'2.2.3.1.TasasDeprec'!$C40*'6.4.IPMC'!I$22-('6.4.IPMC'!I$22-'6.4.IPMC'!I$21))/(1-'6.5.TasaImpuestos'!H$8)</f>
        <v>0.20459609068520535</v>
      </c>
      <c r="L40" s="186">
        <f>+('2.2.3.6.WACC'!I$28*'6.4.IPMC'!J$21+'2.2.3.1.TasasDeprec'!$C40*'6.4.IPMC'!J$22-('6.4.IPMC'!J$22-'6.4.IPMC'!J$21))/(1-'6.5.TasaImpuestos'!I$8)</f>
        <v>0.10099133173029262</v>
      </c>
      <c r="M40" s="186">
        <f>+('2.2.3.6.WACC'!J$28*'6.4.IPMC'!K$21+'2.2.3.1.TasasDeprec'!$C40*'6.4.IPMC'!K$22-('6.4.IPMC'!K$22-'6.4.IPMC'!K$21))/(1-'6.5.TasaImpuestos'!J$8)</f>
        <v>0.14388628564206998</v>
      </c>
      <c r="N40" s="186">
        <f>+('2.2.3.6.WACC'!K$28*'6.4.IPMC'!L$21+'2.2.3.1.TasasDeprec'!$C40*'6.4.IPMC'!L$22-('6.4.IPMC'!L$22-'6.4.IPMC'!L$21))/(1-'6.5.TasaImpuestos'!K$8)</f>
        <v>0.20267242714935299</v>
      </c>
    </row>
    <row r="41" spans="1:14" x14ac:dyDescent="0.2">
      <c r="A41" s="131"/>
      <c r="B41" s="169" t="s">
        <v>511</v>
      </c>
      <c r="C41" s="186">
        <f>+('2.2.3.6.WACC'!C$28*'6.4.IPMC'!D$21+'2.2.3.1.TasasDeprec'!$C41*'6.4.IPMC'!D$22-('6.4.IPMC'!D$22-'6.4.IPMC'!D$21))/(1-'6.5.TasaImpuestos'!C$8)</f>
        <v>0.14593328926153312</v>
      </c>
      <c r="D41" s="186">
        <f>+('2.2.3.6.WACC'!D$28*'6.4.IPMC'!E$21+'2.2.3.1.TasasDeprec'!$C41*'6.4.IPMC'!E$22-('6.4.IPMC'!E$22-'6.4.IPMC'!E$21))/(1-'6.5.TasaImpuestos'!D$8)</f>
        <v>0.18223305395809944</v>
      </c>
      <c r="E41" s="186">
        <f>+('2.2.3.6.WACC'!E$28*'6.4.IPMC'!F$21+'2.2.3.1.TasasDeprec'!$C41*'6.4.IPMC'!F$22-('6.4.IPMC'!F$22-'6.4.IPMC'!F$21))/(1-'6.5.TasaImpuestos'!E$8)</f>
        <v>0.20422867208808643</v>
      </c>
      <c r="F41" s="186">
        <f>+('2.2.3.6.WACC'!F$28*'6.4.IPMC'!G$21+'2.2.3.1.TasasDeprec'!$C41*'6.4.IPMC'!G$22-('6.4.IPMC'!G$22-'6.4.IPMC'!G$21))/(1-'6.5.TasaImpuestos'!F$8)</f>
        <v>0.22960435123183817</v>
      </c>
      <c r="G41" s="186">
        <f t="shared" si="0"/>
        <v>0.27723142612650109</v>
      </c>
      <c r="H41" s="186">
        <f>+('2.2.3.6.WACC'!G$28*'6.4.IPMC'!H$21+'2.2.3.1.TasasDeprec'!$C41*'6.4.IPMC'!H$22-('6.4.IPMC'!H$22-'6.4.IPMC'!H$21))/(1-'6.5.TasaImpuestos'!G$8)</f>
        <v>0.27723142612650109</v>
      </c>
      <c r="I41" s="186">
        <f t="shared" si="1"/>
        <v>0.27723142612650109</v>
      </c>
      <c r="J41" s="186">
        <f t="shared" si="2"/>
        <v>0.20459609068520535</v>
      </c>
      <c r="K41" s="186">
        <f>+('2.2.3.6.WACC'!H$28*'6.4.IPMC'!I$21+'2.2.3.1.TasasDeprec'!$C41*'6.4.IPMC'!I$22-('6.4.IPMC'!I$22-'6.4.IPMC'!I$21))/(1-'6.5.TasaImpuestos'!H$8)</f>
        <v>0.20459609068520535</v>
      </c>
      <c r="L41" s="186">
        <f>+('2.2.3.6.WACC'!I$28*'6.4.IPMC'!J$21+'2.2.3.1.TasasDeprec'!$C41*'6.4.IPMC'!J$22-('6.4.IPMC'!J$22-'6.4.IPMC'!J$21))/(1-'6.5.TasaImpuestos'!I$8)</f>
        <v>0.10099133173029262</v>
      </c>
      <c r="M41" s="186">
        <f>+('2.2.3.6.WACC'!J$28*'6.4.IPMC'!K$21+'2.2.3.1.TasasDeprec'!$C41*'6.4.IPMC'!K$22-('6.4.IPMC'!K$22-'6.4.IPMC'!K$21))/(1-'6.5.TasaImpuestos'!J$8)</f>
        <v>0.14388628564206998</v>
      </c>
      <c r="N41" s="186">
        <f>+('2.2.3.6.WACC'!K$28*'6.4.IPMC'!L$21+'2.2.3.1.TasasDeprec'!$C41*'6.4.IPMC'!L$22-('6.4.IPMC'!L$22-'6.4.IPMC'!L$21))/(1-'6.5.TasaImpuestos'!K$8)</f>
        <v>0.20267242714935299</v>
      </c>
    </row>
    <row r="42" spans="1:14" x14ac:dyDescent="0.2">
      <c r="A42" s="131"/>
      <c r="B42" s="169" t="s">
        <v>512</v>
      </c>
      <c r="C42" s="186">
        <f>+('2.2.3.6.WACC'!C$28*'6.4.IPMC'!D$21+'2.2.3.1.TasasDeprec'!$C42*'6.4.IPMC'!D$22-('6.4.IPMC'!D$22-'6.4.IPMC'!D$21))/(1-'6.5.TasaImpuestos'!C$8)</f>
        <v>0.12193653183915794</v>
      </c>
      <c r="D42" s="186">
        <f>+('2.2.3.6.WACC'!D$28*'6.4.IPMC'!E$21+'2.2.3.1.TasasDeprec'!$C42*'6.4.IPMC'!E$22-('6.4.IPMC'!E$22-'6.4.IPMC'!E$21))/(1-'6.5.TasaImpuestos'!D$8)</f>
        <v>0.15750636103149679</v>
      </c>
      <c r="E42" s="186">
        <f>+('2.2.3.6.WACC'!E$28*'6.4.IPMC'!F$21+'2.2.3.1.TasasDeprec'!$C42*'6.4.IPMC'!F$22-('6.4.IPMC'!F$22-'6.4.IPMC'!F$21))/(1-'6.5.TasaImpuestos'!E$8)</f>
        <v>0.17999357707942762</v>
      </c>
      <c r="F42" s="186">
        <f>+('2.2.3.6.WACC'!F$28*'6.4.IPMC'!G$21+'2.2.3.1.TasasDeprec'!$C42*'6.4.IPMC'!G$22-('6.4.IPMC'!G$22-'6.4.IPMC'!G$21))/(1-'6.5.TasaImpuestos'!F$8)</f>
        <v>0.20612074679779563</v>
      </c>
      <c r="G42" s="186">
        <f t="shared" si="0"/>
        <v>0.25611580247420695</v>
      </c>
      <c r="H42" s="186">
        <f>+('2.2.3.6.WACC'!G$28*'6.4.IPMC'!H$21+'2.2.3.1.TasasDeprec'!$C42*'6.4.IPMC'!H$22-('6.4.IPMC'!H$22-'6.4.IPMC'!H$21))/(1-'6.5.TasaImpuestos'!G$8)</f>
        <v>0.25611580247420695</v>
      </c>
      <c r="I42" s="186">
        <f t="shared" si="1"/>
        <v>0.25611580247420695</v>
      </c>
      <c r="J42" s="186">
        <f t="shared" si="2"/>
        <v>0.18405931396070607</v>
      </c>
      <c r="K42" s="186">
        <f>+('2.2.3.6.WACC'!H$28*'6.4.IPMC'!I$21+'2.2.3.1.TasasDeprec'!$C42*'6.4.IPMC'!I$22-('6.4.IPMC'!I$22-'6.4.IPMC'!I$21))/(1-'6.5.TasaImpuestos'!H$8)</f>
        <v>0.18405931396070607</v>
      </c>
      <c r="L42" s="186">
        <f>+('2.2.3.6.WACC'!I$28*'6.4.IPMC'!J$21+'2.2.3.1.TasasDeprec'!$C42*'6.4.IPMC'!J$22-('6.4.IPMC'!J$22-'6.4.IPMC'!J$21))/(1-'6.5.TasaImpuestos'!I$8)</f>
        <v>7.8848849957520839E-2</v>
      </c>
      <c r="M42" s="186">
        <f>+('2.2.3.6.WACC'!J$28*'6.4.IPMC'!K$21+'2.2.3.1.TasasDeprec'!$C42*'6.4.IPMC'!K$22-('6.4.IPMC'!K$22-'6.4.IPMC'!K$21))/(1-'6.5.TasaImpuestos'!J$8)</f>
        <v>0.12107897877518377</v>
      </c>
      <c r="N42" s="186">
        <f>+('2.2.3.6.WACC'!K$28*'6.4.IPMC'!L$21+'2.2.3.1.TasasDeprec'!$C42*'6.4.IPMC'!L$22-('6.4.IPMC'!L$22-'6.4.IPMC'!L$21))/(1-'6.5.TasaImpuestos'!K$8)</f>
        <v>0.18008095473665331</v>
      </c>
    </row>
    <row r="43" spans="1:14" x14ac:dyDescent="0.2">
      <c r="A43" s="131"/>
      <c r="B43" s="169" t="s">
        <v>287</v>
      </c>
      <c r="C43" s="186">
        <f>+('2.2.3.6.WACC'!C$28*'6.4.IPMC'!D$21+'2.2.3.1.TasasDeprec'!$C43*'6.4.IPMC'!D$22-('6.4.IPMC'!D$22-'6.4.IPMC'!D$21))/(1-'6.5.TasaImpuestos'!C$8)</f>
        <v>0.28556809055046972</v>
      </c>
      <c r="D43" s="186">
        <f>+('2.2.3.6.WACC'!D$28*'6.4.IPMC'!E$21+'2.2.3.1.TasasDeprec'!$C43*'6.4.IPMC'!E$22-('6.4.IPMC'!E$22-'6.4.IPMC'!E$21))/(1-'6.5.TasaImpuestos'!D$8)</f>
        <v>0.32611527906736892</v>
      </c>
      <c r="E43" s="186">
        <f>+('2.2.3.6.WACC'!E$28*'6.4.IPMC'!F$21+'2.2.3.1.TasasDeprec'!$C43*'6.4.IPMC'!F$22-('6.4.IPMC'!F$22-'6.4.IPMC'!F$21))/(1-'6.5.TasaImpuestos'!E$8)</f>
        <v>0.34525033664836519</v>
      </c>
      <c r="F43" s="186">
        <f>+('2.2.3.6.WACC'!F$28*'6.4.IPMC'!G$21+'2.2.3.1.TasasDeprec'!$C43*'6.4.IPMC'!G$22-('6.4.IPMC'!G$22-'6.4.IPMC'!G$21))/(1-'6.5.TasaImpuestos'!F$8)</f>
        <v>0.36625316511024902</v>
      </c>
      <c r="G43" s="186">
        <f t="shared" si="0"/>
        <v>0.40010118977343573</v>
      </c>
      <c r="H43" s="186">
        <f>+('2.2.3.6.WACC'!G$28*'6.4.IPMC'!H$21+'2.2.3.1.TasasDeprec'!$C43*'6.4.IPMC'!H$22-('6.4.IPMC'!H$22-'6.4.IPMC'!H$21))/(1-'6.5.TasaImpuestos'!G$8)</f>
        <v>0.40010118977343573</v>
      </c>
      <c r="I43" s="186">
        <f t="shared" si="1"/>
        <v>0.40010118977343573</v>
      </c>
      <c r="J43" s="186">
        <f t="shared" si="2"/>
        <v>0.32409760026694751</v>
      </c>
      <c r="K43" s="186">
        <f>+('2.2.3.6.WACC'!H$28*'6.4.IPMC'!I$21+'2.2.3.1.TasasDeprec'!$C43*'6.4.IPMC'!I$22-('6.4.IPMC'!I$22-'6.4.IPMC'!I$21))/(1-'6.5.TasaImpuestos'!H$8)</f>
        <v>0.32409760026694751</v>
      </c>
      <c r="L43" s="186">
        <f>+('2.2.3.6.WACC'!I$28*'6.4.IPMC'!J$21+'2.2.3.1.TasasDeprec'!$C43*'6.4.IPMC'!J$22-('6.4.IPMC'!J$22-'6.4.IPMC'!J$21))/(1-'6.5.TasaImpuestos'!I$8)</f>
        <v>0.22983628306950812</v>
      </c>
      <c r="M43" s="186">
        <f>+('2.2.3.6.WACC'!J$28*'6.4.IPMC'!K$21+'2.2.3.1.TasasDeprec'!$C43*'6.4.IPMC'!K$22-('6.4.IPMC'!K$22-'6.4.IPMC'!K$21))/(1-'6.5.TasaImpuestos'!J$8)</f>
        <v>0.27659978964757248</v>
      </c>
      <c r="N43" s="186">
        <f>+('2.2.3.6.WACC'!K$28*'6.4.IPMC'!L$21+'2.2.3.1.TasasDeprec'!$C43*'6.4.IPMC'!L$22-('6.4.IPMC'!L$22-'6.4.IPMC'!L$21))/(1-'6.5.TasaImpuestos'!K$8)</f>
        <v>0.33413001142406934</v>
      </c>
    </row>
    <row r="44" spans="1:14" x14ac:dyDescent="0.2">
      <c r="A44" s="131"/>
      <c r="B44" s="169" t="s">
        <v>288</v>
      </c>
      <c r="C44" s="186">
        <f>+('2.2.3.6.WACC'!C$28*'6.4.IPMC'!D$21+'2.2.3.1.TasasDeprec'!$C44*'6.4.IPMC'!D$22-('6.4.IPMC'!D$22-'6.4.IPMC'!D$21))/(1-'6.5.TasaImpuestos'!C$8)</f>
        <v>0.1208706326199291</v>
      </c>
      <c r="D44" s="186">
        <f>+('2.2.3.6.WACC'!D$28*'6.4.IPMC'!E$21+'2.2.3.1.TasasDeprec'!$C44*'6.4.IPMC'!E$22-('6.4.IPMC'!E$22-'6.4.IPMC'!E$21))/(1-'6.5.TasaImpuestos'!D$8)</f>
        <v>0.15640803919489721</v>
      </c>
      <c r="E44" s="186">
        <f>+('2.2.3.6.WACC'!E$28*'6.4.IPMC'!F$21+'2.2.3.1.TasasDeprec'!$C44*'6.4.IPMC'!F$22-('6.4.IPMC'!F$22-'6.4.IPMC'!F$21))/(1-'6.5.TasaImpuestos'!E$8)</f>
        <v>0.17891709126957483</v>
      </c>
      <c r="F44" s="186">
        <f>+('2.2.3.6.WACC'!F$28*'6.4.IPMC'!G$21+'2.2.3.1.TasasDeprec'!$C44*'6.4.IPMC'!G$22-('6.4.IPMC'!G$22-'6.4.IPMC'!G$21))/(1-'6.5.TasaImpuestos'!F$8)</f>
        <v>0.20507764104853368</v>
      </c>
      <c r="G44" s="186">
        <f t="shared" si="0"/>
        <v>0.25517787880525639</v>
      </c>
      <c r="H44" s="186">
        <f>+('2.2.3.6.WACC'!G$28*'6.4.IPMC'!H$21+'2.2.3.1.TasasDeprec'!$C44*'6.4.IPMC'!H$22-('6.4.IPMC'!H$22-'6.4.IPMC'!H$21))/(1-'6.5.TasaImpuestos'!G$8)</f>
        <v>0.25517787880525639</v>
      </c>
      <c r="I44" s="186">
        <f t="shared" si="1"/>
        <v>0.25517787880525639</v>
      </c>
      <c r="J44" s="186">
        <f t="shared" si="2"/>
        <v>0.18314710178591825</v>
      </c>
      <c r="K44" s="186">
        <f>+('2.2.3.6.WACC'!H$28*'6.4.IPMC'!I$21+'2.2.3.1.TasasDeprec'!$C44*'6.4.IPMC'!I$22-('6.4.IPMC'!I$22-'6.4.IPMC'!I$21))/(1-'6.5.TasaImpuestos'!H$8)</f>
        <v>0.18314710178591825</v>
      </c>
      <c r="L44" s="186">
        <f>+('2.2.3.6.WACC'!I$28*'6.4.IPMC'!J$21+'2.2.3.1.TasasDeprec'!$C44*'6.4.IPMC'!J$22-('6.4.IPMC'!J$22-'6.4.IPMC'!J$21))/(1-'6.5.TasaImpuestos'!I$8)</f>
        <v>7.7865314823253942E-2</v>
      </c>
      <c r="M44" s="186">
        <f>+('2.2.3.6.WACC'!J$28*'6.4.IPMC'!K$21+'2.2.3.1.TasasDeprec'!$C44*'6.4.IPMC'!K$22-('6.4.IPMC'!K$22-'6.4.IPMC'!K$21))/(1-'6.5.TasaImpuestos'!J$8)</f>
        <v>0.12006591312826187</v>
      </c>
      <c r="N44" s="186">
        <f>+('2.2.3.6.WACC'!K$28*'6.4.IPMC'!L$21+'2.2.3.1.TasasDeprec'!$C44*'6.4.IPMC'!L$22-('6.4.IPMC'!L$22-'6.4.IPMC'!L$21))/(1-'6.5.TasaImpuestos'!K$8)</f>
        <v>0.17907747612568592</v>
      </c>
    </row>
    <row r="45" spans="1:14" x14ac:dyDescent="0.2">
      <c r="A45" s="131"/>
      <c r="B45" s="169" t="s">
        <v>289</v>
      </c>
      <c r="C45" s="186">
        <f>+('2.2.3.6.WACC'!C$28*'6.4.IPMC'!D$21+'2.2.3.1.TasasDeprec'!$C45*'6.4.IPMC'!D$22-('6.4.IPMC'!D$22-'6.4.IPMC'!D$21))/(1-'6.5.TasaImpuestos'!C$8)</f>
        <v>0.12450361321048484</v>
      </c>
      <c r="D45" s="186">
        <f>+('2.2.3.6.WACC'!D$28*'6.4.IPMC'!E$21+'2.2.3.1.TasasDeprec'!$C45*'6.4.IPMC'!E$22-('6.4.IPMC'!E$22-'6.4.IPMC'!E$21))/(1-'6.5.TasaImpuestos'!D$8)</f>
        <v>0.16015152811257982</v>
      </c>
      <c r="E45" s="186">
        <f>+('2.2.3.6.WACC'!E$28*'6.4.IPMC'!F$21+'2.2.3.1.TasasDeprec'!$C45*'6.4.IPMC'!F$22-('6.4.IPMC'!F$22-'6.4.IPMC'!F$21))/(1-'6.5.TasaImpuestos'!E$8)</f>
        <v>0.18258615489458924</v>
      </c>
      <c r="F45" s="186">
        <f>+('2.2.3.6.WACC'!F$28*'6.4.IPMC'!G$21+'2.2.3.1.TasasDeprec'!$C45*'6.4.IPMC'!G$22-('6.4.IPMC'!G$22-'6.4.IPMC'!G$21))/(1-'6.5.TasaImpuestos'!F$8)</f>
        <v>0.20863293302417427</v>
      </c>
      <c r="G45" s="186">
        <f t="shared" si="0"/>
        <v>0.25837467116915869</v>
      </c>
      <c r="H45" s="186">
        <f>+('2.2.3.6.WACC'!G$28*'6.4.IPMC'!H$21+'2.2.3.1.TasasDeprec'!$C45*'6.4.IPMC'!H$22-('6.4.IPMC'!H$22-'6.4.IPMC'!H$21))/(1-'6.5.TasaImpuestos'!G$8)</f>
        <v>0.25837467116915869</v>
      </c>
      <c r="I45" s="186">
        <f t="shared" si="1"/>
        <v>0.25837467116915869</v>
      </c>
      <c r="J45" s="186">
        <f t="shared" si="2"/>
        <v>0.18625625982420865</v>
      </c>
      <c r="K45" s="186">
        <f>+('2.2.3.6.WACC'!H$28*'6.4.IPMC'!I$21+'2.2.3.1.TasasDeprec'!$C45*'6.4.IPMC'!I$22-('6.4.IPMC'!I$22-'6.4.IPMC'!I$21))/(1-'6.5.TasaImpuestos'!H$8)</f>
        <v>0.18625625982420865</v>
      </c>
      <c r="L45" s="186">
        <f>+('2.2.3.6.WACC'!I$28*'6.4.IPMC'!J$21+'2.2.3.1.TasasDeprec'!$C45*'6.4.IPMC'!J$22-('6.4.IPMC'!J$22-'6.4.IPMC'!J$21))/(1-'6.5.TasaImpuestos'!I$8)</f>
        <v>8.1217568008603344E-2</v>
      </c>
      <c r="M45" s="186">
        <f>+('2.2.3.6.WACC'!J$28*'6.4.IPMC'!K$21+'2.2.3.1.TasasDeprec'!$C45*'6.4.IPMC'!K$22-('6.4.IPMC'!K$22-'6.4.IPMC'!K$21))/(1-'6.5.TasaImpuestos'!J$8)</f>
        <v>0.1235188172732605</v>
      </c>
      <c r="N45" s="186">
        <f>+('2.2.3.6.WACC'!K$28*'6.4.IPMC'!L$21+'2.2.3.1.TasasDeprec'!$C45*'6.4.IPMC'!L$22-('6.4.IPMC'!L$22-'6.4.IPMC'!L$21))/(1-'6.5.TasaImpuestos'!K$8)</f>
        <v>0.18249770408993934</v>
      </c>
    </row>
    <row r="46" spans="1:14" x14ac:dyDescent="0.2">
      <c r="A46" s="131"/>
      <c r="B46" s="169" t="s">
        <v>290</v>
      </c>
      <c r="C46" s="186">
        <f>+('2.2.3.6.WACC'!C$28*'6.4.IPMC'!D$21+'2.2.3.1.TasasDeprec'!$C46*'6.4.IPMC'!D$22-('6.4.IPMC'!D$22-'6.4.IPMC'!D$21))/(1-'6.5.TasaImpuestos'!C$8)</f>
        <v>0.28556809055046972</v>
      </c>
      <c r="D46" s="186">
        <f>+('2.2.3.6.WACC'!D$28*'6.4.IPMC'!E$21+'2.2.3.1.TasasDeprec'!$C46*'6.4.IPMC'!E$22-('6.4.IPMC'!E$22-'6.4.IPMC'!E$21))/(1-'6.5.TasaImpuestos'!D$8)</f>
        <v>0.32611527906736892</v>
      </c>
      <c r="E46" s="186">
        <f>+('2.2.3.6.WACC'!E$28*'6.4.IPMC'!F$21+'2.2.3.1.TasasDeprec'!$C46*'6.4.IPMC'!F$22-('6.4.IPMC'!F$22-'6.4.IPMC'!F$21))/(1-'6.5.TasaImpuestos'!E$8)</f>
        <v>0.34525033664836519</v>
      </c>
      <c r="F46" s="186">
        <f>+('2.2.3.6.WACC'!F$28*'6.4.IPMC'!G$21+'2.2.3.1.TasasDeprec'!$C46*'6.4.IPMC'!G$22-('6.4.IPMC'!G$22-'6.4.IPMC'!G$21))/(1-'6.5.TasaImpuestos'!F$8)</f>
        <v>0.36625316511024902</v>
      </c>
      <c r="G46" s="186">
        <f t="shared" si="0"/>
        <v>0.40010118977343573</v>
      </c>
      <c r="H46" s="186">
        <f>+('2.2.3.6.WACC'!G$28*'6.4.IPMC'!H$21+'2.2.3.1.TasasDeprec'!$C46*'6.4.IPMC'!H$22-('6.4.IPMC'!H$22-'6.4.IPMC'!H$21))/(1-'6.5.TasaImpuestos'!G$8)</f>
        <v>0.40010118977343573</v>
      </c>
      <c r="I46" s="186">
        <f t="shared" si="1"/>
        <v>0.40010118977343573</v>
      </c>
      <c r="J46" s="186">
        <f t="shared" si="2"/>
        <v>0.32409760026694751</v>
      </c>
      <c r="K46" s="186">
        <f>+('2.2.3.6.WACC'!H$28*'6.4.IPMC'!I$21+'2.2.3.1.TasasDeprec'!$C46*'6.4.IPMC'!I$22-('6.4.IPMC'!I$22-'6.4.IPMC'!I$21))/(1-'6.5.TasaImpuestos'!H$8)</f>
        <v>0.32409760026694751</v>
      </c>
      <c r="L46" s="186">
        <f>+('2.2.3.6.WACC'!I$28*'6.4.IPMC'!J$21+'2.2.3.1.TasasDeprec'!$C46*'6.4.IPMC'!J$22-('6.4.IPMC'!J$22-'6.4.IPMC'!J$21))/(1-'6.5.TasaImpuestos'!I$8)</f>
        <v>0.22983628306950812</v>
      </c>
      <c r="M46" s="186">
        <f>+('2.2.3.6.WACC'!J$28*'6.4.IPMC'!K$21+'2.2.3.1.TasasDeprec'!$C46*'6.4.IPMC'!K$22-('6.4.IPMC'!K$22-'6.4.IPMC'!K$21))/(1-'6.5.TasaImpuestos'!J$8)</f>
        <v>0.27659978964757248</v>
      </c>
      <c r="N46" s="186">
        <f>+('2.2.3.6.WACC'!K$28*'6.4.IPMC'!L$21+'2.2.3.1.TasasDeprec'!$C46*'6.4.IPMC'!L$22-('6.4.IPMC'!L$22-'6.4.IPMC'!L$21))/(1-'6.5.TasaImpuestos'!K$8)</f>
        <v>0.33413001142406934</v>
      </c>
    </row>
    <row r="47" spans="1:14" x14ac:dyDescent="0.2">
      <c r="A47" s="131"/>
      <c r="B47" s="169" t="s">
        <v>291</v>
      </c>
      <c r="C47" s="186">
        <f>+('2.2.3.6.WACC'!C$28*'6.4.IPMC'!D$21+'2.2.3.1.TasasDeprec'!$C47*'6.4.IPMC'!D$22-('6.4.IPMC'!D$22-'6.4.IPMC'!D$21))/(1-'6.5.TasaImpuestos'!C$8)</f>
        <v>0.28556809055046972</v>
      </c>
      <c r="D47" s="186">
        <f>+('2.2.3.6.WACC'!D$28*'6.4.IPMC'!E$21+'2.2.3.1.TasasDeprec'!$C47*'6.4.IPMC'!E$22-('6.4.IPMC'!E$22-'6.4.IPMC'!E$21))/(1-'6.5.TasaImpuestos'!D$8)</f>
        <v>0.32611527906736892</v>
      </c>
      <c r="E47" s="186">
        <f>+('2.2.3.6.WACC'!E$28*'6.4.IPMC'!F$21+'2.2.3.1.TasasDeprec'!$C47*'6.4.IPMC'!F$22-('6.4.IPMC'!F$22-'6.4.IPMC'!F$21))/(1-'6.5.TasaImpuestos'!E$8)</f>
        <v>0.34525033664836519</v>
      </c>
      <c r="F47" s="186">
        <f>+('2.2.3.6.WACC'!F$28*'6.4.IPMC'!G$21+'2.2.3.1.TasasDeprec'!$C47*'6.4.IPMC'!G$22-('6.4.IPMC'!G$22-'6.4.IPMC'!G$21))/(1-'6.5.TasaImpuestos'!F$8)</f>
        <v>0.36625316511024902</v>
      </c>
      <c r="G47" s="186">
        <f t="shared" si="0"/>
        <v>0.40010118977343573</v>
      </c>
      <c r="H47" s="186">
        <f>+('2.2.3.6.WACC'!G$28*'6.4.IPMC'!H$21+'2.2.3.1.TasasDeprec'!$C47*'6.4.IPMC'!H$22-('6.4.IPMC'!H$22-'6.4.IPMC'!H$21))/(1-'6.5.TasaImpuestos'!G$8)</f>
        <v>0.40010118977343573</v>
      </c>
      <c r="I47" s="186">
        <f t="shared" si="1"/>
        <v>0.40010118977343573</v>
      </c>
      <c r="J47" s="186">
        <f t="shared" si="2"/>
        <v>0.32409760026694751</v>
      </c>
      <c r="K47" s="186">
        <f>+('2.2.3.6.WACC'!H$28*'6.4.IPMC'!I$21+'2.2.3.1.TasasDeprec'!$C47*'6.4.IPMC'!I$22-('6.4.IPMC'!I$22-'6.4.IPMC'!I$21))/(1-'6.5.TasaImpuestos'!H$8)</f>
        <v>0.32409760026694751</v>
      </c>
      <c r="L47" s="186">
        <f>+('2.2.3.6.WACC'!I$28*'6.4.IPMC'!J$21+'2.2.3.1.TasasDeprec'!$C47*'6.4.IPMC'!J$22-('6.4.IPMC'!J$22-'6.4.IPMC'!J$21))/(1-'6.5.TasaImpuestos'!I$8)</f>
        <v>0.22983628306950812</v>
      </c>
      <c r="M47" s="186">
        <f>+('2.2.3.6.WACC'!J$28*'6.4.IPMC'!K$21+'2.2.3.1.TasasDeprec'!$C47*'6.4.IPMC'!K$22-('6.4.IPMC'!K$22-'6.4.IPMC'!K$21))/(1-'6.5.TasaImpuestos'!J$8)</f>
        <v>0.27659978964757248</v>
      </c>
      <c r="N47" s="186">
        <f>+('2.2.3.6.WACC'!K$28*'6.4.IPMC'!L$21+'2.2.3.1.TasasDeprec'!$C47*'6.4.IPMC'!L$22-('6.4.IPMC'!L$22-'6.4.IPMC'!L$21))/(1-'6.5.TasaImpuestos'!K$8)</f>
        <v>0.33413001142406934</v>
      </c>
    </row>
    <row r="48" spans="1:14" x14ac:dyDescent="0.2">
      <c r="A48" s="131"/>
      <c r="B48" s="173" t="s">
        <v>292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</row>
    <row r="49" spans="1:14" x14ac:dyDescent="0.2">
      <c r="A49" s="131"/>
      <c r="B49" s="189" t="s">
        <v>293</v>
      </c>
      <c r="C49" s="186">
        <f>+('2.2.3.6.WACC'!C$28*'6.3.IPME'!D$21+'2.2.3.1.TasasDeprec'!$C49*'6.3.IPME'!D$22-('6.3.IPME'!D$22-'6.3.IPME'!D$21))/(1-'6.5.TasaImpuestos'!C$8)</f>
        <v>0.42300684901739494</v>
      </c>
      <c r="D49" s="186">
        <f>+('2.2.3.6.WACC'!D$28*'6.3.IPME'!E$21+'2.2.3.1.TasasDeprec'!$C49*'6.3.IPME'!E$22-('6.3.IPME'!E$22-'6.3.IPME'!E$21))/(1-'6.5.TasaImpuestos'!D$8)</f>
        <v>0.41226867631840142</v>
      </c>
      <c r="E49" s="186">
        <f>+('2.2.3.6.WACC'!E$28*'6.3.IPME'!F$21+'2.2.3.1.TasasDeprec'!$C49*'6.3.IPME'!F$22-('6.3.IPME'!F$22-'6.3.IPME'!F$21))/(1-'6.5.TasaImpuestos'!E$8)</f>
        <v>0.41153566212121384</v>
      </c>
      <c r="F49" s="186">
        <f>+('2.2.3.6.WACC'!F$28*'6.3.IPME'!G$21+'2.2.3.1.TasasDeprec'!$C49*'6.3.IPME'!G$22-('6.3.IPME'!G$22-'6.3.IPME'!G$21))/(1-'6.5.TasaImpuestos'!F$8)</f>
        <v>0.42727536579790104</v>
      </c>
      <c r="G49" s="186">
        <f t="shared" si="0"/>
        <v>0.44806744816382432</v>
      </c>
      <c r="H49" s="186">
        <f>+('2.2.3.6.WACC'!G$28*'6.3.IPME'!H$21+'2.2.3.1.TasasDeprec'!$C49*'6.3.IPME'!H$22-('6.3.IPME'!H$22-'6.3.IPME'!H$21))/(1-'6.5.TasaImpuestos'!G$8)</f>
        <v>0.44806744816382432</v>
      </c>
      <c r="I49" s="186">
        <f t="shared" si="1"/>
        <v>0.44806744816382432</v>
      </c>
      <c r="J49" s="186">
        <f t="shared" si="2"/>
        <v>0.41827004815064506</v>
      </c>
      <c r="K49" s="186">
        <f>+('2.2.3.6.WACC'!H$28*'6.3.IPME'!I$21+'2.2.3.1.TasasDeprec'!$C49*'6.3.IPME'!I$22-('6.3.IPME'!I$22-'6.3.IPME'!I$21))/(1-'6.5.TasaImpuestos'!H$8)</f>
        <v>0.41827004815064506</v>
      </c>
      <c r="L49" s="186">
        <f>+('2.2.3.6.WACC'!I$28*'6.3.IPME'!J$21+'2.2.3.1.TasasDeprec'!$C49*'6.3.IPME'!J$22-('6.3.IPME'!J$22-'6.3.IPME'!J$21))/(1-'6.5.TasaImpuestos'!I$8)</f>
        <v>0.39547356155600055</v>
      </c>
      <c r="M49" s="186">
        <f>+('2.2.3.6.WACC'!J$28*'6.3.IPME'!K$21+'2.2.3.1.TasasDeprec'!$C49*'6.3.IPME'!K$22-('6.3.IPME'!K$22-'6.3.IPME'!K$21))/(1-'6.5.TasaImpuestos'!J$8)</f>
        <v>0.41921820036741908</v>
      </c>
      <c r="N49" s="186">
        <f>+('2.2.3.6.WACC'!K$28*'6.3.IPME'!L$21+'2.2.3.1.TasasDeprec'!$C49*'6.3.IPME'!L$22-('6.3.IPME'!L$22-'6.3.IPME'!L$21))/(1-'6.5.TasaImpuestos'!K$8)</f>
        <v>0.41554308885773222</v>
      </c>
    </row>
    <row r="50" spans="1:14" x14ac:dyDescent="0.2">
      <c r="A50" s="131"/>
      <c r="B50" s="169" t="s">
        <v>479</v>
      </c>
      <c r="C50" s="186">
        <f>+('2.2.3.6.WACC'!C$28*'6.3.IPME'!D$21+'2.2.3.1.TasasDeprec'!$C50*'6.3.IPME'!D$22-('6.3.IPME'!D$22-'6.3.IPME'!D$21))/(1-'6.5.TasaImpuestos'!C$8)</f>
        <v>0.42300684901739494</v>
      </c>
      <c r="D50" s="186">
        <f>+('2.2.3.6.WACC'!D$28*'6.3.IPME'!E$21+'2.2.3.1.TasasDeprec'!$C50*'6.3.IPME'!E$22-('6.3.IPME'!E$22-'6.3.IPME'!E$21))/(1-'6.5.TasaImpuestos'!D$8)</f>
        <v>0.41226867631840142</v>
      </c>
      <c r="E50" s="186">
        <f>+('2.2.3.6.WACC'!E$28*'6.3.IPME'!F$21+'2.2.3.1.TasasDeprec'!$C50*'6.3.IPME'!F$22-('6.3.IPME'!F$22-'6.3.IPME'!F$21))/(1-'6.5.TasaImpuestos'!E$8)</f>
        <v>0.41153566212121384</v>
      </c>
      <c r="F50" s="186">
        <f>+('2.2.3.6.WACC'!F$28*'6.3.IPME'!G$21+'2.2.3.1.TasasDeprec'!$C50*'6.3.IPME'!G$22-('6.3.IPME'!G$22-'6.3.IPME'!G$21))/(1-'6.5.TasaImpuestos'!F$8)</f>
        <v>0.42727536579790104</v>
      </c>
      <c r="G50" s="186">
        <f t="shared" si="0"/>
        <v>0.44806744816382432</v>
      </c>
      <c r="H50" s="186">
        <f>+('2.2.3.6.WACC'!G$28*'6.3.IPME'!H$21+'2.2.3.1.TasasDeprec'!$C50*'6.3.IPME'!H$22-('6.3.IPME'!H$22-'6.3.IPME'!H$21))/(1-'6.5.TasaImpuestos'!G$8)</f>
        <v>0.44806744816382432</v>
      </c>
      <c r="I50" s="186">
        <f t="shared" si="1"/>
        <v>0.44806744816382432</v>
      </c>
      <c r="J50" s="186">
        <f t="shared" si="2"/>
        <v>0.41827004815064506</v>
      </c>
      <c r="K50" s="186">
        <f>+('2.2.3.6.WACC'!H$28*'6.3.IPME'!I$21+'2.2.3.1.TasasDeprec'!$C50*'6.3.IPME'!I$22-('6.3.IPME'!I$22-'6.3.IPME'!I$21))/(1-'6.5.TasaImpuestos'!H$8)</f>
        <v>0.41827004815064506</v>
      </c>
      <c r="L50" s="186">
        <f>+('2.2.3.6.WACC'!I$28*'6.3.IPME'!J$21+'2.2.3.1.TasasDeprec'!$C50*'6.3.IPME'!J$22-('6.3.IPME'!J$22-'6.3.IPME'!J$21))/(1-'6.5.TasaImpuestos'!I$8)</f>
        <v>0.39547356155600055</v>
      </c>
      <c r="M50" s="186">
        <f>+('2.2.3.6.WACC'!J$28*'6.3.IPME'!K$21+'2.2.3.1.TasasDeprec'!$C50*'6.3.IPME'!K$22-('6.3.IPME'!K$22-'6.3.IPME'!K$21))/(1-'6.5.TasaImpuestos'!J$8)</f>
        <v>0.41921820036741908</v>
      </c>
      <c r="N50" s="186">
        <f>+('2.2.3.6.WACC'!K$28*'6.3.IPME'!L$21+'2.2.3.1.TasasDeprec'!$C50*'6.3.IPME'!L$22-('6.3.IPME'!L$22-'6.3.IPME'!L$21))/(1-'6.5.TasaImpuestos'!K$8)</f>
        <v>0.41554308885773222</v>
      </c>
    </row>
    <row r="51" spans="1:14" x14ac:dyDescent="0.2">
      <c r="A51" s="131"/>
      <c r="B51" s="169" t="s">
        <v>294</v>
      </c>
      <c r="C51" s="186">
        <f>+('2.2.3.6.WACC'!C$28*'6.3.IPME'!D$21+'2.2.3.1.TasasDeprec'!$C51*'6.3.IPME'!D$22-('6.3.IPME'!D$22-'6.3.IPME'!D$21))/(1-'6.5.TasaImpuestos'!C$8)</f>
        <v>0.42300684901739494</v>
      </c>
      <c r="D51" s="186">
        <f>+('2.2.3.6.WACC'!D$28*'6.3.IPME'!E$21+'2.2.3.1.TasasDeprec'!$C51*'6.3.IPME'!E$22-('6.3.IPME'!E$22-'6.3.IPME'!E$21))/(1-'6.5.TasaImpuestos'!D$8)</f>
        <v>0.41226867631840142</v>
      </c>
      <c r="E51" s="186">
        <f>+('2.2.3.6.WACC'!E$28*'6.3.IPME'!F$21+'2.2.3.1.TasasDeprec'!$C51*'6.3.IPME'!F$22-('6.3.IPME'!F$22-'6.3.IPME'!F$21))/(1-'6.5.TasaImpuestos'!E$8)</f>
        <v>0.41153566212121384</v>
      </c>
      <c r="F51" s="186">
        <f>+('2.2.3.6.WACC'!F$28*'6.3.IPME'!G$21+'2.2.3.1.TasasDeprec'!$C51*'6.3.IPME'!G$22-('6.3.IPME'!G$22-'6.3.IPME'!G$21))/(1-'6.5.TasaImpuestos'!F$8)</f>
        <v>0.42727536579790104</v>
      </c>
      <c r="G51" s="186">
        <f t="shared" si="0"/>
        <v>0.44806744816382432</v>
      </c>
      <c r="H51" s="186">
        <f>+('2.2.3.6.WACC'!G$28*'6.3.IPME'!H$21+'2.2.3.1.TasasDeprec'!$C51*'6.3.IPME'!H$22-('6.3.IPME'!H$22-'6.3.IPME'!H$21))/(1-'6.5.TasaImpuestos'!G$8)</f>
        <v>0.44806744816382432</v>
      </c>
      <c r="I51" s="186">
        <f t="shared" si="1"/>
        <v>0.44806744816382432</v>
      </c>
      <c r="J51" s="186">
        <f t="shared" si="2"/>
        <v>0.41827004815064506</v>
      </c>
      <c r="K51" s="186">
        <f>+('2.2.3.6.WACC'!H$28*'6.3.IPME'!I$21+'2.2.3.1.TasasDeprec'!$C51*'6.3.IPME'!I$22-('6.3.IPME'!I$22-'6.3.IPME'!I$21))/(1-'6.5.TasaImpuestos'!H$8)</f>
        <v>0.41827004815064506</v>
      </c>
      <c r="L51" s="186">
        <f>+('2.2.3.6.WACC'!I$28*'6.3.IPME'!J$21+'2.2.3.1.TasasDeprec'!$C51*'6.3.IPME'!J$22-('6.3.IPME'!J$22-'6.3.IPME'!J$21))/(1-'6.5.TasaImpuestos'!I$8)</f>
        <v>0.39547356155600055</v>
      </c>
      <c r="M51" s="186">
        <f>+('2.2.3.6.WACC'!J$28*'6.3.IPME'!K$21+'2.2.3.1.TasasDeprec'!$C51*'6.3.IPME'!K$22-('6.3.IPME'!K$22-'6.3.IPME'!K$21))/(1-'6.5.TasaImpuestos'!J$8)</f>
        <v>0.41921820036741908</v>
      </c>
      <c r="N51" s="186">
        <f>+('2.2.3.6.WACC'!K$28*'6.3.IPME'!L$21+'2.2.3.1.TasasDeprec'!$C51*'6.3.IPME'!L$22-('6.3.IPME'!L$22-'6.3.IPME'!L$21))/(1-'6.5.TasaImpuestos'!K$8)</f>
        <v>0.41554308885773222</v>
      </c>
    </row>
    <row r="52" spans="1:14" x14ac:dyDescent="0.2">
      <c r="A52" s="131"/>
      <c r="B52" s="169" t="s">
        <v>295</v>
      </c>
      <c r="C52" s="186">
        <f>+('2.2.3.6.WACC'!C$28*'6.3.IPME'!D$21+'2.2.3.1.TasasDeprec'!$C52*'6.3.IPME'!D$22-('6.3.IPME'!D$22-'6.3.IPME'!D$21))/(1-'6.5.TasaImpuestos'!C$8)</f>
        <v>0.42300684901739494</v>
      </c>
      <c r="D52" s="186">
        <f>+('2.2.3.6.WACC'!D$28*'6.3.IPME'!E$21+'2.2.3.1.TasasDeprec'!$C52*'6.3.IPME'!E$22-('6.3.IPME'!E$22-'6.3.IPME'!E$21))/(1-'6.5.TasaImpuestos'!D$8)</f>
        <v>0.41226867631840142</v>
      </c>
      <c r="E52" s="186">
        <f>+('2.2.3.6.WACC'!E$28*'6.3.IPME'!F$21+'2.2.3.1.TasasDeprec'!$C52*'6.3.IPME'!F$22-('6.3.IPME'!F$22-'6.3.IPME'!F$21))/(1-'6.5.TasaImpuestos'!E$8)</f>
        <v>0.41153566212121384</v>
      </c>
      <c r="F52" s="186">
        <f>+('2.2.3.6.WACC'!F$28*'6.3.IPME'!G$21+'2.2.3.1.TasasDeprec'!$C52*'6.3.IPME'!G$22-('6.3.IPME'!G$22-'6.3.IPME'!G$21))/(1-'6.5.TasaImpuestos'!F$8)</f>
        <v>0.42727536579790104</v>
      </c>
      <c r="G52" s="186">
        <f t="shared" si="0"/>
        <v>0.44806744816382432</v>
      </c>
      <c r="H52" s="186">
        <f>+('2.2.3.6.WACC'!G$28*'6.3.IPME'!H$21+'2.2.3.1.TasasDeprec'!$C52*'6.3.IPME'!H$22-('6.3.IPME'!H$22-'6.3.IPME'!H$21))/(1-'6.5.TasaImpuestos'!G$8)</f>
        <v>0.44806744816382432</v>
      </c>
      <c r="I52" s="186">
        <f t="shared" si="1"/>
        <v>0.44806744816382432</v>
      </c>
      <c r="J52" s="186">
        <f t="shared" si="2"/>
        <v>0.41827004815064506</v>
      </c>
      <c r="K52" s="186">
        <f>+('2.2.3.6.WACC'!H$28*'6.3.IPME'!I$21+'2.2.3.1.TasasDeprec'!$C52*'6.3.IPME'!I$22-('6.3.IPME'!I$22-'6.3.IPME'!I$21))/(1-'6.5.TasaImpuestos'!H$8)</f>
        <v>0.41827004815064506</v>
      </c>
      <c r="L52" s="186">
        <f>+('2.2.3.6.WACC'!I$28*'6.3.IPME'!J$21+'2.2.3.1.TasasDeprec'!$C52*'6.3.IPME'!J$22-('6.3.IPME'!J$22-'6.3.IPME'!J$21))/(1-'6.5.TasaImpuestos'!I$8)</f>
        <v>0.39547356155600055</v>
      </c>
      <c r="M52" s="186">
        <f>+('2.2.3.6.WACC'!J$28*'6.3.IPME'!K$21+'2.2.3.1.TasasDeprec'!$C52*'6.3.IPME'!K$22-('6.3.IPME'!K$22-'6.3.IPME'!K$21))/(1-'6.5.TasaImpuestos'!J$8)</f>
        <v>0.41921820036741908</v>
      </c>
      <c r="N52" s="186">
        <f>+('2.2.3.6.WACC'!K$28*'6.3.IPME'!L$21+'2.2.3.1.TasasDeprec'!$C52*'6.3.IPME'!L$22-('6.3.IPME'!L$22-'6.3.IPME'!L$21))/(1-'6.5.TasaImpuestos'!K$8)</f>
        <v>0.41554308885773222</v>
      </c>
    </row>
    <row r="53" spans="1:14" x14ac:dyDescent="0.2">
      <c r="A53" s="131"/>
      <c r="B53" s="169" t="s">
        <v>296</v>
      </c>
      <c r="C53" s="186">
        <f>+('2.2.3.6.WACC'!C$28*'6.3.IPME'!D$21+'2.2.3.1.TasasDeprec'!$C53*'6.3.IPME'!D$22-('6.3.IPME'!D$22-'6.3.IPME'!D$21))/(1-'6.5.TasaImpuestos'!C$8)</f>
        <v>0.42300684901739494</v>
      </c>
      <c r="D53" s="186">
        <f>+('2.2.3.6.WACC'!D$28*'6.3.IPME'!E$21+'2.2.3.1.TasasDeprec'!$C53*'6.3.IPME'!E$22-('6.3.IPME'!E$22-'6.3.IPME'!E$21))/(1-'6.5.TasaImpuestos'!D$8)</f>
        <v>0.41226867631840142</v>
      </c>
      <c r="E53" s="186">
        <f>+('2.2.3.6.WACC'!E$28*'6.3.IPME'!F$21+'2.2.3.1.TasasDeprec'!$C53*'6.3.IPME'!F$22-('6.3.IPME'!F$22-'6.3.IPME'!F$21))/(1-'6.5.TasaImpuestos'!E$8)</f>
        <v>0.41153566212121384</v>
      </c>
      <c r="F53" s="186">
        <f>+('2.2.3.6.WACC'!F$28*'6.3.IPME'!G$21+'2.2.3.1.TasasDeprec'!$C53*'6.3.IPME'!G$22-('6.3.IPME'!G$22-'6.3.IPME'!G$21))/(1-'6.5.TasaImpuestos'!F$8)</f>
        <v>0.42727536579790104</v>
      </c>
      <c r="G53" s="186">
        <f t="shared" si="0"/>
        <v>0.44806744816382432</v>
      </c>
      <c r="H53" s="186">
        <f>+('2.2.3.6.WACC'!G$28*'6.3.IPME'!H$21+'2.2.3.1.TasasDeprec'!$C53*'6.3.IPME'!H$22-('6.3.IPME'!H$22-'6.3.IPME'!H$21))/(1-'6.5.TasaImpuestos'!G$8)</f>
        <v>0.44806744816382432</v>
      </c>
      <c r="I53" s="186">
        <f t="shared" si="1"/>
        <v>0.44806744816382432</v>
      </c>
      <c r="J53" s="186">
        <f t="shared" si="2"/>
        <v>0.41827004815064506</v>
      </c>
      <c r="K53" s="186">
        <f>+('2.2.3.6.WACC'!H$28*'6.3.IPME'!I$21+'2.2.3.1.TasasDeprec'!$C53*'6.3.IPME'!I$22-('6.3.IPME'!I$22-'6.3.IPME'!I$21))/(1-'6.5.TasaImpuestos'!H$8)</f>
        <v>0.41827004815064506</v>
      </c>
      <c r="L53" s="186">
        <f>+('2.2.3.6.WACC'!I$28*'6.3.IPME'!J$21+'2.2.3.1.TasasDeprec'!$C53*'6.3.IPME'!J$22-('6.3.IPME'!J$22-'6.3.IPME'!J$21))/(1-'6.5.TasaImpuestos'!I$8)</f>
        <v>0.39547356155600055</v>
      </c>
      <c r="M53" s="186">
        <f>+('2.2.3.6.WACC'!J$28*'6.3.IPME'!K$21+'2.2.3.1.TasasDeprec'!$C53*'6.3.IPME'!K$22-('6.3.IPME'!K$22-'6.3.IPME'!K$21))/(1-'6.5.TasaImpuestos'!J$8)</f>
        <v>0.41921820036741908</v>
      </c>
      <c r="N53" s="186">
        <f>+('2.2.3.6.WACC'!K$28*'6.3.IPME'!L$21+'2.2.3.1.TasasDeprec'!$C53*'6.3.IPME'!L$22-('6.3.IPME'!L$22-'6.3.IPME'!L$21))/(1-'6.5.TasaImpuestos'!K$8)</f>
        <v>0.41554308885773222</v>
      </c>
    </row>
    <row r="54" spans="1:14" x14ac:dyDescent="0.2">
      <c r="A54" s="131"/>
      <c r="B54" s="173" t="s">
        <v>297</v>
      </c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</row>
    <row r="55" spans="1:14" x14ac:dyDescent="0.2">
      <c r="A55" s="131"/>
      <c r="B55" s="169" t="s">
        <v>492</v>
      </c>
      <c r="C55" s="186">
        <f>+('2.2.3.6.WACC'!C$28*'6.3.IPME'!D$21+'2.2.3.1.TasasDeprec'!$C55*'6.3.IPME'!D$22-('6.3.IPME'!D$22-'6.3.IPME'!D$21))/(1-'6.5.TasaImpuestos'!C$8)</f>
        <v>0.62350810215022689</v>
      </c>
      <c r="D55" s="186">
        <f>+('2.2.3.6.WACC'!D$28*'6.3.IPME'!E$21+'2.2.3.1.TasasDeprec'!$C55*'6.3.IPME'!E$22-('6.3.IPME'!E$22-'6.3.IPME'!E$21))/(1-'6.5.TasaImpuestos'!D$8)</f>
        <v>0.61926704617543871</v>
      </c>
      <c r="E55" s="186">
        <f>+('2.2.3.6.WACC'!E$28*'6.3.IPME'!F$21+'2.2.3.1.TasasDeprec'!$C55*'6.3.IPME'!F$22-('6.3.IPME'!F$22-'6.3.IPME'!F$21))/(1-'6.5.TasaImpuestos'!E$8)</f>
        <v>0.61797364992764492</v>
      </c>
      <c r="F55" s="186">
        <f>+('2.2.3.6.WACC'!F$28*'6.3.IPME'!G$21+'2.2.3.1.TasasDeprec'!$C55*'6.3.IPME'!G$22-('6.3.IPME'!G$22-'6.3.IPME'!G$21))/(1-'6.5.TasaImpuestos'!F$8)</f>
        <v>0.6326193561925858</v>
      </c>
      <c r="G55" s="186">
        <f t="shared" si="0"/>
        <v>0.64100248068109877</v>
      </c>
      <c r="H55" s="186">
        <f>+('2.2.3.6.WACC'!G$28*'6.3.IPME'!H$21+'2.2.3.1.TasasDeprec'!$C55*'6.3.IPME'!H$22-('6.3.IPME'!H$22-'6.3.IPME'!H$21))/(1-'6.5.TasaImpuestos'!G$8)</f>
        <v>0.64100248068109877</v>
      </c>
      <c r="I55" s="186">
        <f t="shared" si="1"/>
        <v>0.64100248068109877</v>
      </c>
      <c r="J55" s="186">
        <f t="shared" si="2"/>
        <v>0.60867776182267874</v>
      </c>
      <c r="K55" s="186">
        <f>+('2.2.3.6.WACC'!H$28*'6.3.IPME'!I$21+'2.2.3.1.TasasDeprec'!$C55*'6.3.IPME'!I$22-('6.3.IPME'!I$22-'6.3.IPME'!I$21))/(1-'6.5.TasaImpuestos'!H$8)</f>
        <v>0.60867776182267874</v>
      </c>
      <c r="L55" s="186">
        <f>+('2.2.3.6.WACC'!I$28*'6.3.IPME'!J$21+'2.2.3.1.TasasDeprec'!$C55*'6.3.IPME'!J$22-('6.3.IPME'!J$22-'6.3.IPME'!J$21))/(1-'6.5.TasaImpuestos'!I$8)</f>
        <v>0.59202679380780476</v>
      </c>
      <c r="M55" s="186">
        <f>+('2.2.3.6.WACC'!J$28*'6.3.IPME'!K$21+'2.2.3.1.TasasDeprec'!$C55*'6.3.IPME'!K$22-('6.3.IPME'!K$22-'6.3.IPME'!K$21))/(1-'6.5.TasaImpuestos'!J$8)</f>
        <v>0.61524101825727984</v>
      </c>
      <c r="N55" s="186">
        <f>+('2.2.3.6.WACC'!K$28*'6.3.IPME'!L$21+'2.2.3.1.TasasDeprec'!$C55*'6.3.IPME'!L$22-('6.3.IPME'!L$22-'6.3.IPME'!L$21))/(1-'6.5.TasaImpuestos'!K$8)</f>
        <v>0.61160667867150231</v>
      </c>
    </row>
    <row r="56" spans="1:14" x14ac:dyDescent="0.2">
      <c r="A56" s="131"/>
      <c r="B56" s="169" t="s">
        <v>348</v>
      </c>
      <c r="C56" s="186">
        <f>+('2.2.3.6.WACC'!C$28*'6.3.IPME'!D$21+'2.2.3.1.TasasDeprec'!$C56*'6.3.IPME'!D$22-('6.3.IPME'!D$22-'6.3.IPME'!D$21))/(1-'6.5.TasaImpuestos'!C$8)</f>
        <v>0.62350810215022689</v>
      </c>
      <c r="D56" s="186">
        <f>+('2.2.3.6.WACC'!D$28*'6.3.IPME'!E$21+'2.2.3.1.TasasDeprec'!$C56*'6.3.IPME'!E$22-('6.3.IPME'!E$22-'6.3.IPME'!E$21))/(1-'6.5.TasaImpuestos'!D$8)</f>
        <v>0.61926704617543871</v>
      </c>
      <c r="E56" s="186">
        <f>+('2.2.3.6.WACC'!E$28*'6.3.IPME'!F$21+'2.2.3.1.TasasDeprec'!$C56*'6.3.IPME'!F$22-('6.3.IPME'!F$22-'6.3.IPME'!F$21))/(1-'6.5.TasaImpuestos'!E$8)</f>
        <v>0.61797364992764492</v>
      </c>
      <c r="F56" s="186">
        <f>+('2.2.3.6.WACC'!F$28*'6.3.IPME'!G$21+'2.2.3.1.TasasDeprec'!$C56*'6.3.IPME'!G$22-('6.3.IPME'!G$22-'6.3.IPME'!G$21))/(1-'6.5.TasaImpuestos'!F$8)</f>
        <v>0.6326193561925858</v>
      </c>
      <c r="G56" s="186">
        <f t="shared" si="0"/>
        <v>0.64100248068109877</v>
      </c>
      <c r="H56" s="186">
        <f>+('2.2.3.6.WACC'!G$28*'6.3.IPME'!H$21+'2.2.3.1.TasasDeprec'!$C56*'6.3.IPME'!H$22-('6.3.IPME'!H$22-'6.3.IPME'!H$21))/(1-'6.5.TasaImpuestos'!G$8)</f>
        <v>0.64100248068109877</v>
      </c>
      <c r="I56" s="186">
        <f t="shared" si="1"/>
        <v>0.64100248068109877</v>
      </c>
      <c r="J56" s="186">
        <f t="shared" si="2"/>
        <v>0.60867776182267874</v>
      </c>
      <c r="K56" s="186">
        <f>+('2.2.3.6.WACC'!H$28*'6.3.IPME'!I$21+'2.2.3.1.TasasDeprec'!$C56*'6.3.IPME'!I$22-('6.3.IPME'!I$22-'6.3.IPME'!I$21))/(1-'6.5.TasaImpuestos'!H$8)</f>
        <v>0.60867776182267874</v>
      </c>
      <c r="L56" s="186">
        <f>+('2.2.3.6.WACC'!I$28*'6.3.IPME'!J$21+'2.2.3.1.TasasDeprec'!$C56*'6.3.IPME'!J$22-('6.3.IPME'!J$22-'6.3.IPME'!J$21))/(1-'6.5.TasaImpuestos'!I$8)</f>
        <v>0.59202679380780476</v>
      </c>
      <c r="M56" s="186">
        <f>+('2.2.3.6.WACC'!J$28*'6.3.IPME'!K$21+'2.2.3.1.TasasDeprec'!$C56*'6.3.IPME'!K$22-('6.3.IPME'!K$22-'6.3.IPME'!K$21))/(1-'6.5.TasaImpuestos'!J$8)</f>
        <v>0.61524101825727984</v>
      </c>
      <c r="N56" s="186">
        <f>+('2.2.3.6.WACC'!K$28*'6.3.IPME'!L$21+'2.2.3.1.TasasDeprec'!$C56*'6.3.IPME'!L$22-('6.3.IPME'!L$22-'6.3.IPME'!L$21))/(1-'6.5.TasaImpuestos'!K$8)</f>
        <v>0.61160667867150231</v>
      </c>
    </row>
    <row r="57" spans="1:14" x14ac:dyDescent="0.2">
      <c r="A57" s="131"/>
      <c r="B57" s="169" t="s">
        <v>513</v>
      </c>
      <c r="C57" s="186">
        <f>+('2.2.3.6.WACC'!C$28*'6.3.IPME'!D$21+'2.2.3.1.TasasDeprec'!$C57*'6.3.IPME'!D$22-('6.3.IPME'!D$22-'6.3.IPME'!D$21))/(1-'6.5.TasaImpuestos'!C$8)</f>
        <v>0.42300684901739494</v>
      </c>
      <c r="D57" s="186">
        <f>+('2.2.3.6.WACC'!D$28*'6.3.IPME'!E$21+'2.2.3.1.TasasDeprec'!$C57*'6.3.IPME'!E$22-('6.3.IPME'!E$22-'6.3.IPME'!E$21))/(1-'6.5.TasaImpuestos'!D$8)</f>
        <v>0.41226867631840142</v>
      </c>
      <c r="E57" s="186">
        <f>+('2.2.3.6.WACC'!E$28*'6.3.IPME'!F$21+'2.2.3.1.TasasDeprec'!$C57*'6.3.IPME'!F$22-('6.3.IPME'!F$22-'6.3.IPME'!F$21))/(1-'6.5.TasaImpuestos'!E$8)</f>
        <v>0.41153566212121384</v>
      </c>
      <c r="F57" s="186">
        <f>+('2.2.3.6.WACC'!F$28*'6.3.IPME'!G$21+'2.2.3.1.TasasDeprec'!$C57*'6.3.IPME'!G$22-('6.3.IPME'!G$22-'6.3.IPME'!G$21))/(1-'6.5.TasaImpuestos'!F$8)</f>
        <v>0.42727536579790104</v>
      </c>
      <c r="G57" s="186">
        <f t="shared" si="0"/>
        <v>0.44806744816382432</v>
      </c>
      <c r="H57" s="186">
        <f>+('2.2.3.6.WACC'!G$28*'6.3.IPME'!H$21+'2.2.3.1.TasasDeprec'!$C57*'6.3.IPME'!H$22-('6.3.IPME'!H$22-'6.3.IPME'!H$21))/(1-'6.5.TasaImpuestos'!G$8)</f>
        <v>0.44806744816382432</v>
      </c>
      <c r="I57" s="186">
        <f t="shared" si="1"/>
        <v>0.44806744816382432</v>
      </c>
      <c r="J57" s="186">
        <f t="shared" si="2"/>
        <v>0.41827004815064506</v>
      </c>
      <c r="K57" s="186">
        <f>+('2.2.3.6.WACC'!H$28*'6.3.IPME'!I$21+'2.2.3.1.TasasDeprec'!$C57*'6.3.IPME'!I$22-('6.3.IPME'!I$22-'6.3.IPME'!I$21))/(1-'6.5.TasaImpuestos'!H$8)</f>
        <v>0.41827004815064506</v>
      </c>
      <c r="L57" s="186">
        <f>+('2.2.3.6.WACC'!I$28*'6.3.IPME'!J$21+'2.2.3.1.TasasDeprec'!$C57*'6.3.IPME'!J$22-('6.3.IPME'!J$22-'6.3.IPME'!J$21))/(1-'6.5.TasaImpuestos'!I$8)</f>
        <v>0.39547356155600055</v>
      </c>
      <c r="M57" s="186">
        <f>+('2.2.3.6.WACC'!J$28*'6.3.IPME'!K$21+'2.2.3.1.TasasDeprec'!$C57*'6.3.IPME'!K$22-('6.3.IPME'!K$22-'6.3.IPME'!K$21))/(1-'6.5.TasaImpuestos'!J$8)</f>
        <v>0.41921820036741908</v>
      </c>
      <c r="N57" s="186">
        <f>+('2.2.3.6.WACC'!K$28*'6.3.IPME'!L$21+'2.2.3.1.TasasDeprec'!$C57*'6.3.IPME'!L$22-('6.3.IPME'!L$22-'6.3.IPME'!L$21))/(1-'6.5.TasaImpuestos'!K$8)</f>
        <v>0.41554308885773222</v>
      </c>
    </row>
    <row r="58" spans="1:14" x14ac:dyDescent="0.2">
      <c r="A58" s="131"/>
      <c r="B58" s="169" t="s">
        <v>349</v>
      </c>
      <c r="C58" s="186">
        <f>+('2.2.3.6.WACC'!C$28*'6.3.IPME'!D$21+'2.2.3.1.TasasDeprec'!$C58*'6.3.IPME'!D$22-('6.3.IPME'!D$22-'6.3.IPME'!D$21))/(1-'6.5.TasaImpuestos'!C$8)</f>
        <v>0.42300684901739494</v>
      </c>
      <c r="D58" s="186">
        <f>+('2.2.3.6.WACC'!D$28*'6.3.IPME'!E$21+'2.2.3.1.TasasDeprec'!$C58*'6.3.IPME'!E$22-('6.3.IPME'!E$22-'6.3.IPME'!E$21))/(1-'6.5.TasaImpuestos'!D$8)</f>
        <v>0.41226867631840142</v>
      </c>
      <c r="E58" s="186">
        <f>+('2.2.3.6.WACC'!E$28*'6.3.IPME'!F$21+'2.2.3.1.TasasDeprec'!$C58*'6.3.IPME'!F$22-('6.3.IPME'!F$22-'6.3.IPME'!F$21))/(1-'6.5.TasaImpuestos'!E$8)</f>
        <v>0.41153566212121384</v>
      </c>
      <c r="F58" s="186">
        <f>+('2.2.3.6.WACC'!F$28*'6.3.IPME'!G$21+'2.2.3.1.TasasDeprec'!$C58*'6.3.IPME'!G$22-('6.3.IPME'!G$22-'6.3.IPME'!G$21))/(1-'6.5.TasaImpuestos'!F$8)</f>
        <v>0.42727536579790104</v>
      </c>
      <c r="G58" s="186">
        <f t="shared" si="0"/>
        <v>0.44806744816382432</v>
      </c>
      <c r="H58" s="186">
        <f>+('2.2.3.6.WACC'!G$28*'6.3.IPME'!H$21+'2.2.3.1.TasasDeprec'!$C58*'6.3.IPME'!H$22-('6.3.IPME'!H$22-'6.3.IPME'!H$21))/(1-'6.5.TasaImpuestos'!G$8)</f>
        <v>0.44806744816382432</v>
      </c>
      <c r="I58" s="186">
        <f t="shared" si="1"/>
        <v>0.44806744816382432</v>
      </c>
      <c r="J58" s="186">
        <f t="shared" si="2"/>
        <v>0.41827004815064506</v>
      </c>
      <c r="K58" s="186">
        <f>+('2.2.3.6.WACC'!H$28*'6.3.IPME'!I$21+'2.2.3.1.TasasDeprec'!$C58*'6.3.IPME'!I$22-('6.3.IPME'!I$22-'6.3.IPME'!I$21))/(1-'6.5.TasaImpuestos'!H$8)</f>
        <v>0.41827004815064506</v>
      </c>
      <c r="L58" s="186">
        <f>+('2.2.3.6.WACC'!I$28*'6.3.IPME'!J$21+'2.2.3.1.TasasDeprec'!$C58*'6.3.IPME'!J$22-('6.3.IPME'!J$22-'6.3.IPME'!J$21))/(1-'6.5.TasaImpuestos'!I$8)</f>
        <v>0.39547356155600055</v>
      </c>
      <c r="M58" s="186">
        <f>+('2.2.3.6.WACC'!J$28*'6.3.IPME'!K$21+'2.2.3.1.TasasDeprec'!$C58*'6.3.IPME'!K$22-('6.3.IPME'!K$22-'6.3.IPME'!K$21))/(1-'6.5.TasaImpuestos'!J$8)</f>
        <v>0.41921820036741908</v>
      </c>
      <c r="N58" s="186">
        <f>+('2.2.3.6.WACC'!K$28*'6.3.IPME'!L$21+'2.2.3.1.TasasDeprec'!$C58*'6.3.IPME'!L$22-('6.3.IPME'!L$22-'6.3.IPME'!L$21))/(1-'6.5.TasaImpuestos'!K$8)</f>
        <v>0.41554308885773222</v>
      </c>
    </row>
    <row r="59" spans="1:14" x14ac:dyDescent="0.2">
      <c r="A59" s="131"/>
      <c r="B59" s="169" t="s">
        <v>514</v>
      </c>
      <c r="C59" s="186">
        <f>+('2.2.3.6.WACC'!C$28*'6.3.IPME'!D$21+'2.2.3.1.TasasDeprec'!$C59*'6.3.IPME'!D$22-('6.3.IPME'!D$22-'6.3.IPME'!D$21))/(1-'6.5.TasaImpuestos'!C$8)</f>
        <v>0.42300684901739494</v>
      </c>
      <c r="D59" s="186">
        <f>+('2.2.3.6.WACC'!D$28*'6.3.IPME'!E$21+'2.2.3.1.TasasDeprec'!$C59*'6.3.IPME'!E$22-('6.3.IPME'!E$22-'6.3.IPME'!E$21))/(1-'6.5.TasaImpuestos'!D$8)</f>
        <v>0.41226867631840142</v>
      </c>
      <c r="E59" s="186">
        <f>+('2.2.3.6.WACC'!E$28*'6.3.IPME'!F$21+'2.2.3.1.TasasDeprec'!$C59*'6.3.IPME'!F$22-('6.3.IPME'!F$22-'6.3.IPME'!F$21))/(1-'6.5.TasaImpuestos'!E$8)</f>
        <v>0.41153566212121384</v>
      </c>
      <c r="F59" s="186">
        <f>+('2.2.3.6.WACC'!F$28*'6.3.IPME'!G$21+'2.2.3.1.TasasDeprec'!$C59*'6.3.IPME'!G$22-('6.3.IPME'!G$22-'6.3.IPME'!G$21))/(1-'6.5.TasaImpuestos'!F$8)</f>
        <v>0.42727536579790104</v>
      </c>
      <c r="G59" s="186">
        <f t="shared" si="0"/>
        <v>0.44806744816382432</v>
      </c>
      <c r="H59" s="186">
        <f>+('2.2.3.6.WACC'!G$28*'6.3.IPME'!H$21+'2.2.3.1.TasasDeprec'!$C59*'6.3.IPME'!H$22-('6.3.IPME'!H$22-'6.3.IPME'!H$21))/(1-'6.5.TasaImpuestos'!G$8)</f>
        <v>0.44806744816382432</v>
      </c>
      <c r="I59" s="186">
        <f t="shared" si="1"/>
        <v>0.44806744816382432</v>
      </c>
      <c r="J59" s="186">
        <f t="shared" si="2"/>
        <v>0.41827004815064506</v>
      </c>
      <c r="K59" s="186">
        <f>+('2.2.3.6.WACC'!H$28*'6.3.IPME'!I$21+'2.2.3.1.TasasDeprec'!$C59*'6.3.IPME'!I$22-('6.3.IPME'!I$22-'6.3.IPME'!I$21))/(1-'6.5.TasaImpuestos'!H$8)</f>
        <v>0.41827004815064506</v>
      </c>
      <c r="L59" s="186">
        <f>+('2.2.3.6.WACC'!I$28*'6.3.IPME'!J$21+'2.2.3.1.TasasDeprec'!$C59*'6.3.IPME'!J$22-('6.3.IPME'!J$22-'6.3.IPME'!J$21))/(1-'6.5.TasaImpuestos'!I$8)</f>
        <v>0.39547356155600055</v>
      </c>
      <c r="M59" s="186">
        <f>+('2.2.3.6.WACC'!J$28*'6.3.IPME'!K$21+'2.2.3.1.TasasDeprec'!$C59*'6.3.IPME'!K$22-('6.3.IPME'!K$22-'6.3.IPME'!K$21))/(1-'6.5.TasaImpuestos'!J$8)</f>
        <v>0.41921820036741908</v>
      </c>
      <c r="N59" s="186">
        <f>+('2.2.3.6.WACC'!K$28*'6.3.IPME'!L$21+'2.2.3.1.TasasDeprec'!$C59*'6.3.IPME'!L$22-('6.3.IPME'!L$22-'6.3.IPME'!L$21))/(1-'6.5.TasaImpuestos'!K$8)</f>
        <v>0.41554308885773222</v>
      </c>
    </row>
    <row r="60" spans="1:14" x14ac:dyDescent="0.2">
      <c r="A60" s="131"/>
      <c r="B60" s="189" t="s">
        <v>350</v>
      </c>
      <c r="C60" s="186">
        <f>+('2.2.3.6.WACC'!C$28*'6.3.IPME'!D$21+'2.2.3.1.TasasDeprec'!$C60*'6.3.IPME'!D$22-('6.3.IPME'!D$22-'6.3.IPME'!D$21))/(1-'6.5.TasaImpuestos'!C$8)</f>
        <v>0.33707774053189543</v>
      </c>
      <c r="D60" s="186">
        <f>+('2.2.3.6.WACC'!D$28*'6.3.IPME'!E$21+'2.2.3.1.TasasDeprec'!$C60*'6.3.IPME'!E$22-('6.3.IPME'!E$22-'6.3.IPME'!E$21))/(1-'6.5.TasaImpuestos'!D$8)</f>
        <v>0.32355508923681398</v>
      </c>
      <c r="E60" s="186">
        <f>+('2.2.3.6.WACC'!E$28*'6.3.IPME'!F$21+'2.2.3.1.TasasDeprec'!$C60*'6.3.IPME'!F$22-('6.3.IPME'!F$22-'6.3.IPME'!F$21))/(1-'6.5.TasaImpuestos'!E$8)</f>
        <v>0.32306223877560053</v>
      </c>
      <c r="F60" s="186">
        <f>+('2.2.3.6.WACC'!F$28*'6.3.IPME'!G$21+'2.2.3.1.TasasDeprec'!$C60*'6.3.IPME'!G$22-('6.3.IPME'!G$22-'6.3.IPME'!G$21))/(1-'6.5.TasaImpuestos'!F$8)</f>
        <v>0.3392707984858932</v>
      </c>
      <c r="G60" s="186">
        <f t="shared" si="0"/>
        <v>0.36538100565642095</v>
      </c>
      <c r="H60" s="186">
        <f>+('2.2.3.6.WACC'!G$28*'6.3.IPME'!H$21+'2.2.3.1.TasasDeprec'!$C60*'6.3.IPME'!H$22-('6.3.IPME'!H$22-'6.3.IPME'!H$21))/(1-'6.5.TasaImpuestos'!G$8)</f>
        <v>0.36538100565642095</v>
      </c>
      <c r="I60" s="186">
        <f t="shared" si="1"/>
        <v>0.36538100565642095</v>
      </c>
      <c r="J60" s="186">
        <f t="shared" si="2"/>
        <v>0.33666674229120203</v>
      </c>
      <c r="K60" s="186">
        <f>+('2.2.3.6.WACC'!H$28*'6.3.IPME'!I$21+'2.2.3.1.TasasDeprec'!$C60*'6.3.IPME'!I$22-('6.3.IPME'!I$22-'6.3.IPME'!I$21))/(1-'6.5.TasaImpuestos'!H$8)</f>
        <v>0.33666674229120203</v>
      </c>
      <c r="L60" s="186">
        <f>+('2.2.3.6.WACC'!I$28*'6.3.IPME'!J$21+'2.2.3.1.TasasDeprec'!$C60*'6.3.IPME'!J$22-('6.3.IPME'!J$22-'6.3.IPME'!J$21))/(1-'6.5.TasaImpuestos'!I$8)</f>
        <v>0.31123646201951288</v>
      </c>
      <c r="M60" s="186">
        <f>+('2.2.3.6.WACC'!J$28*'6.3.IPME'!K$21+'2.2.3.1.TasasDeprec'!$C60*'6.3.IPME'!K$22-('6.3.IPME'!K$22-'6.3.IPME'!K$21))/(1-'6.5.TasaImpuestos'!J$8)</f>
        <v>0.33520842127176448</v>
      </c>
      <c r="N60" s="186">
        <f>+('2.2.3.6.WACC'!K$28*'6.3.IPME'!L$21+'2.2.3.1.TasasDeprec'!$C60*'6.3.IPME'!L$22-('6.3.IPME'!L$22-'6.3.IPME'!L$21))/(1-'6.5.TasaImpuestos'!K$8)</f>
        <v>0.33151583608040214</v>
      </c>
    </row>
    <row r="61" spans="1:14" x14ac:dyDescent="0.2">
      <c r="A61" s="131"/>
      <c r="B61" s="173" t="s">
        <v>141</v>
      </c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</row>
    <row r="62" spans="1:14" x14ac:dyDescent="0.2">
      <c r="A62" s="131"/>
      <c r="B62" s="169" t="s">
        <v>480</v>
      </c>
      <c r="C62" s="186">
        <f>+('2.2.3.6.WACC'!C$28*'6.3.IPME'!D$21+'2.2.3.1.TasasDeprec'!$C62*'6.3.IPME'!D$22-('6.3.IPME'!D$22-'6.3.IPME'!D$21))/(1-'6.5.TasaImpuestos'!C$8)</f>
        <v>0.62350810215022689</v>
      </c>
      <c r="D62" s="186">
        <f>+('2.2.3.6.WACC'!D$28*'6.3.IPME'!E$21+'2.2.3.1.TasasDeprec'!$C62*'6.3.IPME'!E$22-('6.3.IPME'!E$22-'6.3.IPME'!E$21))/(1-'6.5.TasaImpuestos'!D$8)</f>
        <v>0.61926704617543871</v>
      </c>
      <c r="E62" s="186">
        <f>+('2.2.3.6.WACC'!E$28*'6.3.IPME'!F$21+'2.2.3.1.TasasDeprec'!$C62*'6.3.IPME'!F$22-('6.3.IPME'!F$22-'6.3.IPME'!F$21))/(1-'6.5.TasaImpuestos'!E$8)</f>
        <v>0.61797364992764492</v>
      </c>
      <c r="F62" s="186">
        <f>+('2.2.3.6.WACC'!F$28*'6.3.IPME'!G$21+'2.2.3.1.TasasDeprec'!$C62*'6.3.IPME'!G$22-('6.3.IPME'!G$22-'6.3.IPME'!G$21))/(1-'6.5.TasaImpuestos'!F$8)</f>
        <v>0.6326193561925858</v>
      </c>
      <c r="G62" s="186">
        <f t="shared" si="0"/>
        <v>0.64100248068109877</v>
      </c>
      <c r="H62" s="186">
        <f>+('2.2.3.6.WACC'!G$28*'6.3.IPME'!H$21+'2.2.3.1.TasasDeprec'!$C62*'6.3.IPME'!H$22-('6.3.IPME'!H$22-'6.3.IPME'!H$21))/(1-'6.5.TasaImpuestos'!G$8)</f>
        <v>0.64100248068109877</v>
      </c>
      <c r="I62" s="186">
        <f t="shared" si="1"/>
        <v>0.64100248068109877</v>
      </c>
      <c r="J62" s="186">
        <f t="shared" si="2"/>
        <v>0.60867776182267874</v>
      </c>
      <c r="K62" s="186">
        <f>+('2.2.3.6.WACC'!H$28*'6.3.IPME'!I$21+'2.2.3.1.TasasDeprec'!$C62*'6.3.IPME'!I$22-('6.3.IPME'!I$22-'6.3.IPME'!I$21))/(1-'6.5.TasaImpuestos'!H$8)</f>
        <v>0.60867776182267874</v>
      </c>
      <c r="L62" s="186">
        <f>+('2.2.3.6.WACC'!I$28*'6.3.IPME'!J$21+'2.2.3.1.TasasDeprec'!$C62*'6.3.IPME'!J$22-('6.3.IPME'!J$22-'6.3.IPME'!J$21))/(1-'6.5.TasaImpuestos'!I$8)</f>
        <v>0.59202679380780476</v>
      </c>
      <c r="M62" s="186">
        <f>+('2.2.3.6.WACC'!J$28*'6.3.IPME'!K$21+'2.2.3.1.TasasDeprec'!$C62*'6.3.IPME'!K$22-('6.3.IPME'!K$22-'6.3.IPME'!K$21))/(1-'6.5.TasaImpuestos'!J$8)</f>
        <v>0.61524101825727984</v>
      </c>
      <c r="N62" s="186">
        <f>+('2.2.3.6.WACC'!K$28*'6.3.IPME'!L$21+'2.2.3.1.TasasDeprec'!$C62*'6.3.IPME'!L$22-('6.3.IPME'!L$22-'6.3.IPME'!L$21))/(1-'6.5.TasaImpuestos'!K$8)</f>
        <v>0.61160667867150231</v>
      </c>
    </row>
    <row r="63" spans="1:14" x14ac:dyDescent="0.2">
      <c r="A63" s="131"/>
      <c r="B63" s="169" t="s">
        <v>141</v>
      </c>
      <c r="C63" s="186">
        <f>+('2.2.3.6.WACC'!C$28*'6.3.IPME'!D$21+'2.2.3.1.TasasDeprec'!$C63*'6.3.IPME'!D$22-('6.3.IPME'!D$22-'6.3.IPME'!D$21))/(1-'6.5.TasaImpuestos'!C$8)</f>
        <v>0.62350810215022689</v>
      </c>
      <c r="D63" s="186">
        <f>+('2.2.3.6.WACC'!D$28*'6.3.IPME'!E$21+'2.2.3.1.TasasDeprec'!$C63*'6.3.IPME'!E$22-('6.3.IPME'!E$22-'6.3.IPME'!E$21))/(1-'6.5.TasaImpuestos'!D$8)</f>
        <v>0.61926704617543871</v>
      </c>
      <c r="E63" s="186">
        <f>+('2.2.3.6.WACC'!E$28*'6.3.IPME'!F$21+'2.2.3.1.TasasDeprec'!$C63*'6.3.IPME'!F$22-('6.3.IPME'!F$22-'6.3.IPME'!F$21))/(1-'6.5.TasaImpuestos'!E$8)</f>
        <v>0.61797364992764492</v>
      </c>
      <c r="F63" s="186">
        <f>+('2.2.3.6.WACC'!F$28*'6.3.IPME'!G$21+'2.2.3.1.TasasDeprec'!$C63*'6.3.IPME'!G$22-('6.3.IPME'!G$22-'6.3.IPME'!G$21))/(1-'6.5.TasaImpuestos'!F$8)</f>
        <v>0.6326193561925858</v>
      </c>
      <c r="G63" s="186">
        <f t="shared" si="0"/>
        <v>0.64100248068109877</v>
      </c>
      <c r="H63" s="186">
        <f>+('2.2.3.6.WACC'!G$28*'6.3.IPME'!H$21+'2.2.3.1.TasasDeprec'!$C63*'6.3.IPME'!H$22-('6.3.IPME'!H$22-'6.3.IPME'!H$21))/(1-'6.5.TasaImpuestos'!G$8)</f>
        <v>0.64100248068109877</v>
      </c>
      <c r="I63" s="186">
        <f t="shared" si="1"/>
        <v>0.64100248068109877</v>
      </c>
      <c r="J63" s="186">
        <f t="shared" si="2"/>
        <v>0.60867776182267874</v>
      </c>
      <c r="K63" s="186">
        <f>+('2.2.3.6.WACC'!H$28*'6.3.IPME'!I$21+'2.2.3.1.TasasDeprec'!$C63*'6.3.IPME'!I$22-('6.3.IPME'!I$22-'6.3.IPME'!I$21))/(1-'6.5.TasaImpuestos'!H$8)</f>
        <v>0.60867776182267874</v>
      </c>
      <c r="L63" s="186">
        <f>+('2.2.3.6.WACC'!I$28*'6.3.IPME'!J$21+'2.2.3.1.TasasDeprec'!$C63*'6.3.IPME'!J$22-('6.3.IPME'!J$22-'6.3.IPME'!J$21))/(1-'6.5.TasaImpuestos'!I$8)</f>
        <v>0.59202679380780476</v>
      </c>
      <c r="M63" s="186">
        <f>+('2.2.3.6.WACC'!J$28*'6.3.IPME'!K$21+'2.2.3.1.TasasDeprec'!$C63*'6.3.IPME'!K$22-('6.3.IPME'!K$22-'6.3.IPME'!K$21))/(1-'6.5.TasaImpuestos'!J$8)</f>
        <v>0.61524101825727984</v>
      </c>
      <c r="N63" s="186">
        <f>+('2.2.3.6.WACC'!K$28*'6.3.IPME'!L$21+'2.2.3.1.TasasDeprec'!$C63*'6.3.IPME'!L$22-('6.3.IPME'!L$22-'6.3.IPME'!L$21))/(1-'6.5.TasaImpuestos'!K$8)</f>
        <v>0.61160667867150231</v>
      </c>
    </row>
    <row r="64" spans="1:14" x14ac:dyDescent="0.2">
      <c r="A64" s="131"/>
      <c r="B64" s="169" t="s">
        <v>351</v>
      </c>
      <c r="C64" s="186">
        <f>+('2.2.3.6.WACC'!C$28*'6.3.IPME'!D$21+'2.2.3.1.TasasDeprec'!$C64*'6.3.IPME'!D$22-('6.3.IPME'!D$22-'6.3.IPME'!D$21))/(1-'6.5.TasaImpuestos'!C$8)</f>
        <v>0.62350810215022689</v>
      </c>
      <c r="D64" s="186">
        <f>+('2.2.3.6.WACC'!D$28*'6.3.IPME'!E$21+'2.2.3.1.TasasDeprec'!$C64*'6.3.IPME'!E$22-('6.3.IPME'!E$22-'6.3.IPME'!E$21))/(1-'6.5.TasaImpuestos'!D$8)</f>
        <v>0.61926704617543871</v>
      </c>
      <c r="E64" s="186">
        <f>+('2.2.3.6.WACC'!E$28*'6.3.IPME'!F$21+'2.2.3.1.TasasDeprec'!$C64*'6.3.IPME'!F$22-('6.3.IPME'!F$22-'6.3.IPME'!F$21))/(1-'6.5.TasaImpuestos'!E$8)</f>
        <v>0.61797364992764492</v>
      </c>
      <c r="F64" s="186">
        <f>+('2.2.3.6.WACC'!F$28*'6.3.IPME'!G$21+'2.2.3.1.TasasDeprec'!$C64*'6.3.IPME'!G$22-('6.3.IPME'!G$22-'6.3.IPME'!G$21))/(1-'6.5.TasaImpuestos'!F$8)</f>
        <v>0.6326193561925858</v>
      </c>
      <c r="G64" s="186">
        <f t="shared" si="0"/>
        <v>0.64100248068109877</v>
      </c>
      <c r="H64" s="186">
        <f>+('2.2.3.6.WACC'!G$28*'6.3.IPME'!H$21+'2.2.3.1.TasasDeprec'!$C64*'6.3.IPME'!H$22-('6.3.IPME'!H$22-'6.3.IPME'!H$21))/(1-'6.5.TasaImpuestos'!G$8)</f>
        <v>0.64100248068109877</v>
      </c>
      <c r="I64" s="186">
        <f t="shared" si="1"/>
        <v>0.64100248068109877</v>
      </c>
      <c r="J64" s="186">
        <f t="shared" si="2"/>
        <v>0.60867776182267874</v>
      </c>
      <c r="K64" s="186">
        <f>+('2.2.3.6.WACC'!H$28*'6.3.IPME'!I$21+'2.2.3.1.TasasDeprec'!$C64*'6.3.IPME'!I$22-('6.3.IPME'!I$22-'6.3.IPME'!I$21))/(1-'6.5.TasaImpuestos'!H$8)</f>
        <v>0.60867776182267874</v>
      </c>
      <c r="L64" s="186">
        <f>+('2.2.3.6.WACC'!I$28*'6.3.IPME'!J$21+'2.2.3.1.TasasDeprec'!$C64*'6.3.IPME'!J$22-('6.3.IPME'!J$22-'6.3.IPME'!J$21))/(1-'6.5.TasaImpuestos'!I$8)</f>
        <v>0.59202679380780476</v>
      </c>
      <c r="M64" s="186">
        <f>+('2.2.3.6.WACC'!J$28*'6.3.IPME'!K$21+'2.2.3.1.TasasDeprec'!$C64*'6.3.IPME'!K$22-('6.3.IPME'!K$22-'6.3.IPME'!K$21))/(1-'6.5.TasaImpuestos'!J$8)</f>
        <v>0.61524101825727984</v>
      </c>
      <c r="N64" s="186">
        <f>+('2.2.3.6.WACC'!K$28*'6.3.IPME'!L$21+'2.2.3.1.TasasDeprec'!$C64*'6.3.IPME'!L$22-('6.3.IPME'!L$22-'6.3.IPME'!L$21))/(1-'6.5.TasaImpuestos'!K$8)</f>
        <v>0.61160667867150231</v>
      </c>
    </row>
    <row r="65" spans="1:14" x14ac:dyDescent="0.2">
      <c r="A65" s="131"/>
      <c r="B65" s="169" t="s">
        <v>352</v>
      </c>
      <c r="C65" s="186">
        <f>+('2.2.3.6.WACC'!C$28*'6.3.IPME'!D$21+'2.2.3.1.TasasDeprec'!$C65*'6.3.IPME'!D$22-('6.3.IPME'!D$22-'6.3.IPME'!D$21))/(1-'6.5.TasaImpuestos'!C$8)</f>
        <v>0.62350810215022689</v>
      </c>
      <c r="D65" s="186">
        <f>+('2.2.3.6.WACC'!D$28*'6.3.IPME'!E$21+'2.2.3.1.TasasDeprec'!$C65*'6.3.IPME'!E$22-('6.3.IPME'!E$22-'6.3.IPME'!E$21))/(1-'6.5.TasaImpuestos'!D$8)</f>
        <v>0.61926704617543871</v>
      </c>
      <c r="E65" s="186">
        <f>+('2.2.3.6.WACC'!E$28*'6.3.IPME'!F$21+'2.2.3.1.TasasDeprec'!$C65*'6.3.IPME'!F$22-('6.3.IPME'!F$22-'6.3.IPME'!F$21))/(1-'6.5.TasaImpuestos'!E$8)</f>
        <v>0.61797364992764492</v>
      </c>
      <c r="F65" s="186">
        <f>+('2.2.3.6.WACC'!F$28*'6.3.IPME'!G$21+'2.2.3.1.TasasDeprec'!$C65*'6.3.IPME'!G$22-('6.3.IPME'!G$22-'6.3.IPME'!G$21))/(1-'6.5.TasaImpuestos'!F$8)</f>
        <v>0.6326193561925858</v>
      </c>
      <c r="G65" s="186">
        <f t="shared" si="0"/>
        <v>0.64100248068109877</v>
      </c>
      <c r="H65" s="186">
        <f>+('2.2.3.6.WACC'!G$28*'6.3.IPME'!H$21+'2.2.3.1.TasasDeprec'!$C65*'6.3.IPME'!H$22-('6.3.IPME'!H$22-'6.3.IPME'!H$21))/(1-'6.5.TasaImpuestos'!G$8)</f>
        <v>0.64100248068109877</v>
      </c>
      <c r="I65" s="186">
        <f t="shared" si="1"/>
        <v>0.64100248068109877</v>
      </c>
      <c r="J65" s="186">
        <f t="shared" si="2"/>
        <v>0.60867776182267874</v>
      </c>
      <c r="K65" s="186">
        <f>+('2.2.3.6.WACC'!H$28*'6.3.IPME'!I$21+'2.2.3.1.TasasDeprec'!$C65*'6.3.IPME'!I$22-('6.3.IPME'!I$22-'6.3.IPME'!I$21))/(1-'6.5.TasaImpuestos'!H$8)</f>
        <v>0.60867776182267874</v>
      </c>
      <c r="L65" s="186">
        <f>+('2.2.3.6.WACC'!I$28*'6.3.IPME'!J$21+'2.2.3.1.TasasDeprec'!$C65*'6.3.IPME'!J$22-('6.3.IPME'!J$22-'6.3.IPME'!J$21))/(1-'6.5.TasaImpuestos'!I$8)</f>
        <v>0.59202679380780476</v>
      </c>
      <c r="M65" s="186">
        <f>+('2.2.3.6.WACC'!J$28*'6.3.IPME'!K$21+'2.2.3.1.TasasDeprec'!$C65*'6.3.IPME'!K$22-('6.3.IPME'!K$22-'6.3.IPME'!K$21))/(1-'6.5.TasaImpuestos'!J$8)</f>
        <v>0.61524101825727984</v>
      </c>
      <c r="N65" s="186">
        <f>+('2.2.3.6.WACC'!K$28*'6.3.IPME'!L$21+'2.2.3.1.TasasDeprec'!$C65*'6.3.IPME'!L$22-('6.3.IPME'!L$22-'6.3.IPME'!L$21))/(1-'6.5.TasaImpuestos'!K$8)</f>
        <v>0.61160667867150231</v>
      </c>
    </row>
    <row r="66" spans="1:14" x14ac:dyDescent="0.2">
      <c r="A66" s="131"/>
      <c r="B66" s="169" t="s">
        <v>353</v>
      </c>
      <c r="C66" s="186">
        <f>+('2.2.3.6.WACC'!C$28*'6.3.IPME'!D$21+'2.2.3.1.TasasDeprec'!$C66*'6.3.IPME'!D$22-('6.3.IPME'!D$22-'6.3.IPME'!D$21))/(1-'6.5.TasaImpuestos'!C$8)</f>
        <v>0.42300684901739494</v>
      </c>
      <c r="D66" s="186">
        <f>+('2.2.3.6.WACC'!D$28*'6.3.IPME'!E$21+'2.2.3.1.TasasDeprec'!$C66*'6.3.IPME'!E$22-('6.3.IPME'!E$22-'6.3.IPME'!E$21))/(1-'6.5.TasaImpuestos'!D$8)</f>
        <v>0.41226867631840142</v>
      </c>
      <c r="E66" s="186">
        <f>+('2.2.3.6.WACC'!E$28*'6.3.IPME'!F$21+'2.2.3.1.TasasDeprec'!$C66*'6.3.IPME'!F$22-('6.3.IPME'!F$22-'6.3.IPME'!F$21))/(1-'6.5.TasaImpuestos'!E$8)</f>
        <v>0.41153566212121384</v>
      </c>
      <c r="F66" s="186">
        <f>+('2.2.3.6.WACC'!F$28*'6.3.IPME'!G$21+'2.2.3.1.TasasDeprec'!$C66*'6.3.IPME'!G$22-('6.3.IPME'!G$22-'6.3.IPME'!G$21))/(1-'6.5.TasaImpuestos'!F$8)</f>
        <v>0.42727536579790104</v>
      </c>
      <c r="G66" s="186">
        <f t="shared" si="0"/>
        <v>0.44806744816382432</v>
      </c>
      <c r="H66" s="186">
        <f>+('2.2.3.6.WACC'!G$28*'6.3.IPME'!H$21+'2.2.3.1.TasasDeprec'!$C66*'6.3.IPME'!H$22-('6.3.IPME'!H$22-'6.3.IPME'!H$21))/(1-'6.5.TasaImpuestos'!G$8)</f>
        <v>0.44806744816382432</v>
      </c>
      <c r="I66" s="186">
        <f t="shared" si="1"/>
        <v>0.44806744816382432</v>
      </c>
      <c r="J66" s="186">
        <f t="shared" si="2"/>
        <v>0.41827004815064506</v>
      </c>
      <c r="K66" s="186">
        <f>+('2.2.3.6.WACC'!H$28*'6.3.IPME'!I$21+'2.2.3.1.TasasDeprec'!$C66*'6.3.IPME'!I$22-('6.3.IPME'!I$22-'6.3.IPME'!I$21))/(1-'6.5.TasaImpuestos'!H$8)</f>
        <v>0.41827004815064506</v>
      </c>
      <c r="L66" s="186">
        <f>+('2.2.3.6.WACC'!I$28*'6.3.IPME'!J$21+'2.2.3.1.TasasDeprec'!$C66*'6.3.IPME'!J$22-('6.3.IPME'!J$22-'6.3.IPME'!J$21))/(1-'6.5.TasaImpuestos'!I$8)</f>
        <v>0.39547356155600055</v>
      </c>
      <c r="M66" s="186">
        <f>+('2.2.3.6.WACC'!J$28*'6.3.IPME'!K$21+'2.2.3.1.TasasDeprec'!$C66*'6.3.IPME'!K$22-('6.3.IPME'!K$22-'6.3.IPME'!K$21))/(1-'6.5.TasaImpuestos'!J$8)</f>
        <v>0.41921820036741908</v>
      </c>
      <c r="N66" s="186">
        <f>+('2.2.3.6.WACC'!K$28*'6.3.IPME'!L$21+'2.2.3.1.TasasDeprec'!$C66*'6.3.IPME'!L$22-('6.3.IPME'!L$22-'6.3.IPME'!L$21))/(1-'6.5.TasaImpuestos'!K$8)</f>
        <v>0.41554308885773222</v>
      </c>
    </row>
    <row r="67" spans="1:14" x14ac:dyDescent="0.2">
      <c r="A67" s="131"/>
      <c r="B67" s="169" t="s">
        <v>481</v>
      </c>
      <c r="C67" s="186">
        <f>+('2.2.3.6.WACC'!C$28*'6.3.IPME'!D$21+'2.2.3.1.TasasDeprec'!$C67*'6.3.IPME'!D$22-('6.3.IPME'!D$22-'6.3.IPME'!D$21))/(1-'6.5.TasaImpuestos'!C$8)</f>
        <v>0.42300684901739494</v>
      </c>
      <c r="D67" s="186">
        <f>+('2.2.3.6.WACC'!D$28*'6.3.IPME'!E$21+'2.2.3.1.TasasDeprec'!$C67*'6.3.IPME'!E$22-('6.3.IPME'!E$22-'6.3.IPME'!E$21))/(1-'6.5.TasaImpuestos'!D$8)</f>
        <v>0.41226867631840142</v>
      </c>
      <c r="E67" s="186">
        <f>+('2.2.3.6.WACC'!E$28*'6.3.IPME'!F$21+'2.2.3.1.TasasDeprec'!$C67*'6.3.IPME'!F$22-('6.3.IPME'!F$22-'6.3.IPME'!F$21))/(1-'6.5.TasaImpuestos'!E$8)</f>
        <v>0.41153566212121384</v>
      </c>
      <c r="F67" s="186">
        <f>+('2.2.3.6.WACC'!F$28*'6.3.IPME'!G$21+'2.2.3.1.TasasDeprec'!$C67*'6.3.IPME'!G$22-('6.3.IPME'!G$22-'6.3.IPME'!G$21))/(1-'6.5.TasaImpuestos'!F$8)</f>
        <v>0.42727536579790104</v>
      </c>
      <c r="G67" s="186">
        <f t="shared" si="0"/>
        <v>0.44806744816382432</v>
      </c>
      <c r="H67" s="186">
        <f>+('2.2.3.6.WACC'!G$28*'6.3.IPME'!H$21+'2.2.3.1.TasasDeprec'!$C67*'6.3.IPME'!H$22-('6.3.IPME'!H$22-'6.3.IPME'!H$21))/(1-'6.5.TasaImpuestos'!G$8)</f>
        <v>0.44806744816382432</v>
      </c>
      <c r="I67" s="186">
        <f t="shared" si="1"/>
        <v>0.44806744816382432</v>
      </c>
      <c r="J67" s="186">
        <f t="shared" si="2"/>
        <v>0.41827004815064506</v>
      </c>
      <c r="K67" s="186">
        <f>+('2.2.3.6.WACC'!H$28*'6.3.IPME'!I$21+'2.2.3.1.TasasDeprec'!$C67*'6.3.IPME'!I$22-('6.3.IPME'!I$22-'6.3.IPME'!I$21))/(1-'6.5.TasaImpuestos'!H$8)</f>
        <v>0.41827004815064506</v>
      </c>
      <c r="L67" s="186">
        <f>+('2.2.3.6.WACC'!I$28*'6.3.IPME'!J$21+'2.2.3.1.TasasDeprec'!$C67*'6.3.IPME'!J$22-('6.3.IPME'!J$22-'6.3.IPME'!J$21))/(1-'6.5.TasaImpuestos'!I$8)</f>
        <v>0.39547356155600055</v>
      </c>
      <c r="M67" s="186">
        <f>+('2.2.3.6.WACC'!J$28*'6.3.IPME'!K$21+'2.2.3.1.TasasDeprec'!$C67*'6.3.IPME'!K$22-('6.3.IPME'!K$22-'6.3.IPME'!K$21))/(1-'6.5.TasaImpuestos'!J$8)</f>
        <v>0.41921820036741908</v>
      </c>
      <c r="N67" s="186">
        <f>+('2.2.3.6.WACC'!K$28*'6.3.IPME'!L$21+'2.2.3.1.TasasDeprec'!$C67*'6.3.IPME'!L$22-('6.3.IPME'!L$22-'6.3.IPME'!L$21))/(1-'6.5.TasaImpuestos'!K$8)</f>
        <v>0.41554308885773222</v>
      </c>
    </row>
    <row r="68" spans="1:14" x14ac:dyDescent="0.2">
      <c r="A68" s="131"/>
      <c r="B68" s="169" t="s">
        <v>354</v>
      </c>
      <c r="C68" s="186">
        <f>+('2.2.3.6.WACC'!C$28*'6.3.IPME'!D$21+'2.2.3.1.TasasDeprec'!$C68*'6.3.IPME'!D$22-('6.3.IPME'!D$22-'6.3.IPME'!D$21))/(1-'6.5.TasaImpuestos'!C$8)</f>
        <v>0.33707774053189543</v>
      </c>
      <c r="D68" s="186">
        <f>+('2.2.3.6.WACC'!D$28*'6.3.IPME'!E$21+'2.2.3.1.TasasDeprec'!$C68*'6.3.IPME'!E$22-('6.3.IPME'!E$22-'6.3.IPME'!E$21))/(1-'6.5.TasaImpuestos'!D$8)</f>
        <v>0.32355508923681398</v>
      </c>
      <c r="E68" s="186">
        <f>+('2.2.3.6.WACC'!E$28*'6.3.IPME'!F$21+'2.2.3.1.TasasDeprec'!$C68*'6.3.IPME'!F$22-('6.3.IPME'!F$22-'6.3.IPME'!F$21))/(1-'6.5.TasaImpuestos'!E$8)</f>
        <v>0.32306223877560053</v>
      </c>
      <c r="F68" s="186">
        <f>+('2.2.3.6.WACC'!F$28*'6.3.IPME'!G$21+'2.2.3.1.TasasDeprec'!$C68*'6.3.IPME'!G$22-('6.3.IPME'!G$22-'6.3.IPME'!G$21))/(1-'6.5.TasaImpuestos'!F$8)</f>
        <v>0.3392707984858932</v>
      </c>
      <c r="G68" s="186">
        <f t="shared" si="0"/>
        <v>0.36538100565642095</v>
      </c>
      <c r="H68" s="186">
        <f>+('2.2.3.6.WACC'!G$28*'6.3.IPME'!H$21+'2.2.3.1.TasasDeprec'!$C68*'6.3.IPME'!H$22-('6.3.IPME'!H$22-'6.3.IPME'!H$21))/(1-'6.5.TasaImpuestos'!G$8)</f>
        <v>0.36538100565642095</v>
      </c>
      <c r="I68" s="186">
        <f t="shared" si="1"/>
        <v>0.36538100565642095</v>
      </c>
      <c r="J68" s="186">
        <f t="shared" si="2"/>
        <v>0.33666674229120203</v>
      </c>
      <c r="K68" s="186">
        <f>+('2.2.3.6.WACC'!H$28*'6.3.IPME'!I$21+'2.2.3.1.TasasDeprec'!$C68*'6.3.IPME'!I$22-('6.3.IPME'!I$22-'6.3.IPME'!I$21))/(1-'6.5.TasaImpuestos'!H$8)</f>
        <v>0.33666674229120203</v>
      </c>
      <c r="L68" s="186">
        <f>+('2.2.3.6.WACC'!I$28*'6.3.IPME'!J$21+'2.2.3.1.TasasDeprec'!$C68*'6.3.IPME'!J$22-('6.3.IPME'!J$22-'6.3.IPME'!J$21))/(1-'6.5.TasaImpuestos'!I$8)</f>
        <v>0.31123646201951288</v>
      </c>
      <c r="M68" s="186">
        <f>+('2.2.3.6.WACC'!J$28*'6.3.IPME'!K$21+'2.2.3.1.TasasDeprec'!$C68*'6.3.IPME'!K$22-('6.3.IPME'!K$22-'6.3.IPME'!K$21))/(1-'6.5.TasaImpuestos'!J$8)</f>
        <v>0.33520842127176448</v>
      </c>
      <c r="N68" s="186">
        <f>+('2.2.3.6.WACC'!K$28*'6.3.IPME'!L$21+'2.2.3.1.TasasDeprec'!$C68*'6.3.IPME'!L$22-('6.3.IPME'!L$22-'6.3.IPME'!L$21))/(1-'6.5.TasaImpuestos'!K$8)</f>
        <v>0.33151583608040214</v>
      </c>
    </row>
    <row r="69" spans="1:14" x14ac:dyDescent="0.2">
      <c r="A69" s="131"/>
      <c r="B69" s="169" t="s">
        <v>515</v>
      </c>
      <c r="C69" s="186">
        <f>+('2.2.3.6.WACC'!C$28*'6.3.IPME'!D$21+'2.2.3.1.TasasDeprec'!$C69*'6.3.IPME'!D$22-('6.3.IPME'!D$22-'6.3.IPME'!D$21))/(1-'6.5.TasaImpuestos'!C$8)</f>
        <v>0.22250559588456284</v>
      </c>
      <c r="D69" s="186">
        <f>+('2.2.3.6.WACC'!D$28*'6.3.IPME'!E$21+'2.2.3.1.TasasDeprec'!$C69*'6.3.IPME'!E$22-('6.3.IPME'!E$22-'6.3.IPME'!E$21))/(1-'6.5.TasaImpuestos'!D$8)</f>
        <v>0.20527030646136404</v>
      </c>
      <c r="E69" s="186">
        <f>+('2.2.3.6.WACC'!E$28*'6.3.IPME'!F$21+'2.2.3.1.TasasDeprec'!$C69*'6.3.IPME'!F$22-('6.3.IPME'!F$22-'6.3.IPME'!F$21))/(1-'6.5.TasaImpuestos'!E$8)</f>
        <v>0.20509767431478282</v>
      </c>
      <c r="F69" s="186">
        <f>+('2.2.3.6.WACC'!F$28*'6.3.IPME'!G$21+'2.2.3.1.TasasDeprec'!$C69*'6.3.IPME'!G$22-('6.3.IPME'!G$22-'6.3.IPME'!G$21))/(1-'6.5.TasaImpuestos'!F$8)</f>
        <v>0.2219313754032162</v>
      </c>
      <c r="G69" s="186">
        <f t="shared" si="0"/>
        <v>0.25513241564654987</v>
      </c>
      <c r="H69" s="186">
        <f>+('2.2.3.6.WACC'!G$28*'6.3.IPME'!H$21+'2.2.3.1.TasasDeprec'!$C69*'6.3.IPME'!H$22-('6.3.IPME'!H$22-'6.3.IPME'!H$21))/(1-'6.5.TasaImpuestos'!G$8)</f>
        <v>0.25513241564654987</v>
      </c>
      <c r="I69" s="186">
        <f t="shared" si="1"/>
        <v>0.25513241564654987</v>
      </c>
      <c r="J69" s="186">
        <f t="shared" si="2"/>
        <v>0.22786233447861137</v>
      </c>
      <c r="K69" s="186">
        <f>+('2.2.3.6.WACC'!H$28*'6.3.IPME'!I$21+'2.2.3.1.TasasDeprec'!$C69*'6.3.IPME'!I$22-('6.3.IPME'!I$22-'6.3.IPME'!I$21))/(1-'6.5.TasaImpuestos'!H$8)</f>
        <v>0.22786233447861137</v>
      </c>
      <c r="L69" s="186">
        <f>+('2.2.3.6.WACC'!I$28*'6.3.IPME'!J$21+'2.2.3.1.TasasDeprec'!$C69*'6.3.IPME'!J$22-('6.3.IPME'!J$22-'6.3.IPME'!J$21))/(1-'6.5.TasaImpuestos'!I$8)</f>
        <v>0.19892032930419618</v>
      </c>
      <c r="M69" s="186">
        <f>+('2.2.3.6.WACC'!J$28*'6.3.IPME'!K$21+'2.2.3.1.TasasDeprec'!$C69*'6.3.IPME'!K$22-('6.3.IPME'!K$22-'6.3.IPME'!K$21))/(1-'6.5.TasaImpuestos'!J$8)</f>
        <v>0.2231953824775583</v>
      </c>
      <c r="N69" s="186">
        <f>+('2.2.3.6.WACC'!K$28*'6.3.IPME'!L$21+'2.2.3.1.TasasDeprec'!$C69*'6.3.IPME'!L$22-('6.3.IPME'!L$22-'6.3.IPME'!L$21))/(1-'6.5.TasaImpuestos'!K$8)</f>
        <v>0.21947949904396208</v>
      </c>
    </row>
    <row r="70" spans="1:14" x14ac:dyDescent="0.2">
      <c r="A70" s="131"/>
      <c r="B70" s="169" t="s">
        <v>355</v>
      </c>
      <c r="C70" s="186">
        <f>+('2.2.3.6.WACC'!C$28*'6.3.IPME'!D$21+'2.2.3.1.TasasDeprec'!$C70*'6.3.IPME'!D$22-('6.3.IPME'!D$22-'6.3.IPME'!D$21))/(1-'6.5.TasaImpuestos'!C$8)</f>
        <v>0.22250559588456284</v>
      </c>
      <c r="D70" s="186">
        <f>+('2.2.3.6.WACC'!D$28*'6.3.IPME'!E$21+'2.2.3.1.TasasDeprec'!$C70*'6.3.IPME'!E$22-('6.3.IPME'!E$22-'6.3.IPME'!E$21))/(1-'6.5.TasaImpuestos'!D$8)</f>
        <v>0.20527030646136404</v>
      </c>
      <c r="E70" s="186">
        <f>+('2.2.3.6.WACC'!E$28*'6.3.IPME'!F$21+'2.2.3.1.TasasDeprec'!$C70*'6.3.IPME'!F$22-('6.3.IPME'!F$22-'6.3.IPME'!F$21))/(1-'6.5.TasaImpuestos'!E$8)</f>
        <v>0.20509767431478282</v>
      </c>
      <c r="F70" s="186">
        <f>+('2.2.3.6.WACC'!F$28*'6.3.IPME'!G$21+'2.2.3.1.TasasDeprec'!$C70*'6.3.IPME'!G$22-('6.3.IPME'!G$22-'6.3.IPME'!G$21))/(1-'6.5.TasaImpuestos'!F$8)</f>
        <v>0.2219313754032162</v>
      </c>
      <c r="G70" s="186">
        <f t="shared" si="0"/>
        <v>0.25513241564654987</v>
      </c>
      <c r="H70" s="186">
        <f>+('2.2.3.6.WACC'!G$28*'6.3.IPME'!H$21+'2.2.3.1.TasasDeprec'!$C70*'6.3.IPME'!H$22-('6.3.IPME'!H$22-'6.3.IPME'!H$21))/(1-'6.5.TasaImpuestos'!G$8)</f>
        <v>0.25513241564654987</v>
      </c>
      <c r="I70" s="186">
        <f t="shared" si="1"/>
        <v>0.25513241564654987</v>
      </c>
      <c r="J70" s="186">
        <f t="shared" si="2"/>
        <v>0.22786233447861137</v>
      </c>
      <c r="K70" s="186">
        <f>+('2.2.3.6.WACC'!H$28*'6.3.IPME'!I$21+'2.2.3.1.TasasDeprec'!$C70*'6.3.IPME'!I$22-('6.3.IPME'!I$22-'6.3.IPME'!I$21))/(1-'6.5.TasaImpuestos'!H$8)</f>
        <v>0.22786233447861137</v>
      </c>
      <c r="L70" s="186">
        <f>+('2.2.3.6.WACC'!I$28*'6.3.IPME'!J$21+'2.2.3.1.TasasDeprec'!$C70*'6.3.IPME'!J$22-('6.3.IPME'!J$22-'6.3.IPME'!J$21))/(1-'6.5.TasaImpuestos'!I$8)</f>
        <v>0.19892032930419618</v>
      </c>
      <c r="M70" s="186">
        <f>+('2.2.3.6.WACC'!J$28*'6.3.IPME'!K$21+'2.2.3.1.TasasDeprec'!$C70*'6.3.IPME'!K$22-('6.3.IPME'!K$22-'6.3.IPME'!K$21))/(1-'6.5.TasaImpuestos'!J$8)</f>
        <v>0.2231953824775583</v>
      </c>
      <c r="N70" s="186">
        <f>+('2.2.3.6.WACC'!K$28*'6.3.IPME'!L$21+'2.2.3.1.TasasDeprec'!$C70*'6.3.IPME'!L$22-('6.3.IPME'!L$22-'6.3.IPME'!L$21))/(1-'6.5.TasaImpuestos'!K$8)</f>
        <v>0.21947949904396208</v>
      </c>
    </row>
    <row r="71" spans="1:14" x14ac:dyDescent="0.2">
      <c r="A71" s="131"/>
      <c r="B71" s="169" t="s">
        <v>516</v>
      </c>
      <c r="C71" s="186">
        <f>+('2.2.3.6.WACC'!C$28*'6.3.IPME'!D$21+'2.2.3.1.TasasDeprec'!$C71*'6.3.IPME'!D$22-('6.3.IPME'!D$22-'6.3.IPME'!D$21))/(1-'6.5.TasaImpuestos'!C$8)</f>
        <v>0.19744293924295886</v>
      </c>
      <c r="D71" s="186">
        <f>+('2.2.3.6.WACC'!D$28*'6.3.IPME'!E$21+'2.2.3.1.TasasDeprec'!$C71*'6.3.IPME'!E$22-('6.3.IPME'!E$22-'6.3.IPME'!E$21))/(1-'6.5.TasaImpuestos'!D$8)</f>
        <v>0.17939551022923436</v>
      </c>
      <c r="E71" s="186">
        <f>+('2.2.3.6.WACC'!E$28*'6.3.IPME'!F$21+'2.2.3.1.TasasDeprec'!$C71*'6.3.IPME'!F$22-('6.3.IPME'!F$22-'6.3.IPME'!F$21))/(1-'6.5.TasaImpuestos'!E$8)</f>
        <v>0.17929292583897893</v>
      </c>
      <c r="F71" s="186">
        <f>+('2.2.3.6.WACC'!F$28*'6.3.IPME'!G$21+'2.2.3.1.TasasDeprec'!$C71*'6.3.IPME'!G$22-('6.3.IPME'!G$22-'6.3.IPME'!G$21))/(1-'6.5.TasaImpuestos'!F$8)</f>
        <v>0.1962633766038806</v>
      </c>
      <c r="G71" s="186">
        <f t="shared" si="0"/>
        <v>0.23101553658189056</v>
      </c>
      <c r="H71" s="186">
        <f>+('2.2.3.6.WACC'!G$28*'6.3.IPME'!H$21+'2.2.3.1.TasasDeprec'!$C71*'6.3.IPME'!H$22-('6.3.IPME'!H$22-'6.3.IPME'!H$21))/(1-'6.5.TasaImpuestos'!G$8)</f>
        <v>0.23101553658189056</v>
      </c>
      <c r="I71" s="186">
        <f t="shared" si="1"/>
        <v>0.23101553658189056</v>
      </c>
      <c r="J71" s="186">
        <f t="shared" si="2"/>
        <v>0.20406137026960716</v>
      </c>
      <c r="K71" s="186">
        <f>+('2.2.3.6.WACC'!H$28*'6.3.IPME'!I$21+'2.2.3.1.TasasDeprec'!$C71*'6.3.IPME'!I$22-('6.3.IPME'!I$22-'6.3.IPME'!I$21))/(1-'6.5.TasaImpuestos'!H$8)</f>
        <v>0.20406137026960716</v>
      </c>
      <c r="L71" s="186">
        <f>+('2.2.3.6.WACC'!I$28*'6.3.IPME'!J$21+'2.2.3.1.TasasDeprec'!$C71*'6.3.IPME'!J$22-('6.3.IPME'!J$22-'6.3.IPME'!J$21))/(1-'6.5.TasaImpuestos'!I$8)</f>
        <v>0.17435117527272068</v>
      </c>
      <c r="M71" s="186">
        <f>+('2.2.3.6.WACC'!J$28*'6.3.IPME'!K$21+'2.2.3.1.TasasDeprec'!$C71*'6.3.IPME'!K$22-('6.3.IPME'!K$22-'6.3.IPME'!K$21))/(1-'6.5.TasaImpuestos'!J$8)</f>
        <v>0.19869253024132569</v>
      </c>
      <c r="N71" s="186">
        <f>+('2.2.3.6.WACC'!K$28*'6.3.IPME'!L$21+'2.2.3.1.TasasDeprec'!$C71*'6.3.IPME'!L$22-('6.3.IPME'!L$22-'6.3.IPME'!L$21))/(1-'6.5.TasaImpuestos'!K$8)</f>
        <v>0.19497155031724081</v>
      </c>
    </row>
    <row r="72" spans="1:14" x14ac:dyDescent="0.2">
      <c r="A72" s="131"/>
      <c r="B72" s="173" t="s">
        <v>142</v>
      </c>
      <c r="C72" s="186">
        <f>+('2.2.3.6.WACC'!C$28*'6.3.IPME'!D$21+'2.2.3.1.TasasDeprec'!$C72*'6.3.IPME'!D$22-('6.3.IPME'!D$22-'6.3.IPME'!D$21))/(1-'6.5.TasaImpuestos'!C$8)</f>
        <v>0.62350810215022689</v>
      </c>
      <c r="D72" s="186">
        <f>+('2.2.3.6.WACC'!D$28*'6.3.IPME'!E$21+'2.2.3.1.TasasDeprec'!$C72*'6.3.IPME'!E$22-('6.3.IPME'!E$22-'6.3.IPME'!E$21))/(1-'6.5.TasaImpuestos'!D$8)</f>
        <v>0.61926704617543871</v>
      </c>
      <c r="E72" s="186">
        <f>+('2.2.3.6.WACC'!E$28*'6.3.IPME'!F$21+'2.2.3.1.TasasDeprec'!$C72*'6.3.IPME'!F$22-('6.3.IPME'!F$22-'6.3.IPME'!F$21))/(1-'6.5.TasaImpuestos'!E$8)</f>
        <v>0.61797364992764492</v>
      </c>
      <c r="F72" s="186">
        <f>+('2.2.3.6.WACC'!F$28*'6.3.IPME'!G$21+'2.2.3.1.TasasDeprec'!$C72*'6.3.IPME'!G$22-('6.3.IPME'!G$22-'6.3.IPME'!G$21))/(1-'6.5.TasaImpuestos'!F$8)</f>
        <v>0.6326193561925858</v>
      </c>
      <c r="G72" s="186">
        <f t="shared" si="0"/>
        <v>0.64100248068109877</v>
      </c>
      <c r="H72" s="186">
        <f>+('2.2.3.6.WACC'!G$28*'6.3.IPME'!H$21+'2.2.3.1.TasasDeprec'!$C72*'6.3.IPME'!H$22-('6.3.IPME'!H$22-'6.3.IPME'!H$21))/(1-'6.5.TasaImpuestos'!G$8)</f>
        <v>0.64100248068109877</v>
      </c>
      <c r="I72" s="186">
        <f t="shared" si="1"/>
        <v>0.64100248068109877</v>
      </c>
      <c r="J72" s="186">
        <f t="shared" si="2"/>
        <v>0.60867776182267874</v>
      </c>
      <c r="K72" s="186">
        <f>+('2.2.3.6.WACC'!H$28*'6.3.IPME'!I$21+'2.2.3.1.TasasDeprec'!$C72*'6.3.IPME'!I$22-('6.3.IPME'!I$22-'6.3.IPME'!I$21))/(1-'6.5.TasaImpuestos'!H$8)</f>
        <v>0.60867776182267874</v>
      </c>
      <c r="L72" s="186">
        <f>+('2.2.3.6.WACC'!I$28*'6.3.IPME'!J$21+'2.2.3.1.TasasDeprec'!$C72*'6.3.IPME'!J$22-('6.3.IPME'!J$22-'6.3.IPME'!J$21))/(1-'6.5.TasaImpuestos'!I$8)</f>
        <v>0.59202679380780476</v>
      </c>
      <c r="M72" s="186">
        <f>+('2.2.3.6.WACC'!J$28*'6.3.IPME'!K$21+'2.2.3.1.TasasDeprec'!$C72*'6.3.IPME'!K$22-('6.3.IPME'!K$22-'6.3.IPME'!K$21))/(1-'6.5.TasaImpuestos'!J$8)</f>
        <v>0.61524101825727984</v>
      </c>
      <c r="N72" s="186">
        <f>+('2.2.3.6.WACC'!K$28*'6.3.IPME'!L$21+'2.2.3.1.TasasDeprec'!$C72*'6.3.IPME'!L$22-('6.3.IPME'!L$22-'6.3.IPME'!L$21))/(1-'6.5.TasaImpuestos'!K$8)</f>
        <v>0.61160667867150231</v>
      </c>
    </row>
    <row r="73" spans="1:14" x14ac:dyDescent="0.2">
      <c r="A73" s="131"/>
      <c r="B73" s="173" t="s">
        <v>298</v>
      </c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</row>
    <row r="74" spans="1:14" x14ac:dyDescent="0.2">
      <c r="A74" s="131"/>
      <c r="B74" s="169" t="s">
        <v>356</v>
      </c>
      <c r="C74" s="186">
        <f>+('2.2.3.6.WACC'!C$28*'6.3.IPME'!D$21+'2.2.3.1.TasasDeprec'!$C74*'6.3.IPME'!D$22-('6.3.IPME'!D$22-'6.3.IPME'!D$21))/(1-'6.5.TasaImpuestos'!C$8)</f>
        <v>0.33707774053189543</v>
      </c>
      <c r="D74" s="186">
        <f>+('2.2.3.6.WACC'!D$28*'6.3.IPME'!E$21+'2.2.3.1.TasasDeprec'!$C74*'6.3.IPME'!E$22-('6.3.IPME'!E$22-'6.3.IPME'!E$21))/(1-'6.5.TasaImpuestos'!D$8)</f>
        <v>0.32355508923681398</v>
      </c>
      <c r="E74" s="186">
        <f>+('2.2.3.6.WACC'!E$28*'6.3.IPME'!F$21+'2.2.3.1.TasasDeprec'!$C74*'6.3.IPME'!F$22-('6.3.IPME'!F$22-'6.3.IPME'!F$21))/(1-'6.5.TasaImpuestos'!E$8)</f>
        <v>0.32306223877560053</v>
      </c>
      <c r="F74" s="186">
        <f>+('2.2.3.6.WACC'!F$28*'6.3.IPME'!G$21+'2.2.3.1.TasasDeprec'!$C74*'6.3.IPME'!G$22-('6.3.IPME'!G$22-'6.3.IPME'!G$21))/(1-'6.5.TasaImpuestos'!F$8)</f>
        <v>0.3392707984858932</v>
      </c>
      <c r="G74" s="186">
        <f t="shared" si="0"/>
        <v>0.36538100565642095</v>
      </c>
      <c r="H74" s="186">
        <f>+('2.2.3.6.WACC'!G$28*'6.3.IPME'!H$21+'2.2.3.1.TasasDeprec'!$C74*'6.3.IPME'!H$22-('6.3.IPME'!H$22-'6.3.IPME'!H$21))/(1-'6.5.TasaImpuestos'!G$8)</f>
        <v>0.36538100565642095</v>
      </c>
      <c r="I74" s="186">
        <f t="shared" si="1"/>
        <v>0.36538100565642095</v>
      </c>
      <c r="J74" s="186">
        <f t="shared" si="2"/>
        <v>0.33666674229120203</v>
      </c>
      <c r="K74" s="186">
        <f>+('2.2.3.6.WACC'!H$28*'6.3.IPME'!I$21+'2.2.3.1.TasasDeprec'!$C74*'6.3.IPME'!I$22-('6.3.IPME'!I$22-'6.3.IPME'!I$21))/(1-'6.5.TasaImpuestos'!H$8)</f>
        <v>0.33666674229120203</v>
      </c>
      <c r="L74" s="186">
        <f>+('2.2.3.6.WACC'!I$28*'6.3.IPME'!J$21+'2.2.3.1.TasasDeprec'!$C74*'6.3.IPME'!J$22-('6.3.IPME'!J$22-'6.3.IPME'!J$21))/(1-'6.5.TasaImpuestos'!I$8)</f>
        <v>0.31123646201951288</v>
      </c>
      <c r="M74" s="186">
        <f>+('2.2.3.6.WACC'!J$28*'6.3.IPME'!K$21+'2.2.3.1.TasasDeprec'!$C74*'6.3.IPME'!K$22-('6.3.IPME'!K$22-'6.3.IPME'!K$21))/(1-'6.5.TasaImpuestos'!J$8)</f>
        <v>0.33520842127176448</v>
      </c>
      <c r="N74" s="186">
        <f>+('2.2.3.6.WACC'!K$28*'6.3.IPME'!L$21+'2.2.3.1.TasasDeprec'!$C74*'6.3.IPME'!L$22-('6.3.IPME'!L$22-'6.3.IPME'!L$21))/(1-'6.5.TasaImpuestos'!K$8)</f>
        <v>0.33151583608040214</v>
      </c>
    </row>
    <row r="75" spans="1:14" x14ac:dyDescent="0.2">
      <c r="A75" s="131"/>
      <c r="B75" s="169" t="s">
        <v>357</v>
      </c>
      <c r="C75" s="186">
        <f>+('2.2.3.6.WACC'!C$28*'6.3.IPME'!D$21+'2.2.3.1.TasasDeprec'!$C75*'6.3.IPME'!D$22-('6.3.IPME'!D$22-'6.3.IPME'!D$21))/(1-'6.5.TasaImpuestos'!C$8)</f>
        <v>0.62350810215022689</v>
      </c>
      <c r="D75" s="186">
        <f>+('2.2.3.6.WACC'!D$28*'6.3.IPME'!E$21+'2.2.3.1.TasasDeprec'!$C75*'6.3.IPME'!E$22-('6.3.IPME'!E$22-'6.3.IPME'!E$21))/(1-'6.5.TasaImpuestos'!D$8)</f>
        <v>0.61926704617543871</v>
      </c>
      <c r="E75" s="186">
        <f>+('2.2.3.6.WACC'!E$28*'6.3.IPME'!F$21+'2.2.3.1.TasasDeprec'!$C75*'6.3.IPME'!F$22-('6.3.IPME'!F$22-'6.3.IPME'!F$21))/(1-'6.5.TasaImpuestos'!E$8)</f>
        <v>0.61797364992764492</v>
      </c>
      <c r="F75" s="186">
        <f>+('2.2.3.6.WACC'!F$28*'6.3.IPME'!G$21+'2.2.3.1.TasasDeprec'!$C75*'6.3.IPME'!G$22-('6.3.IPME'!G$22-'6.3.IPME'!G$21))/(1-'6.5.TasaImpuestos'!F$8)</f>
        <v>0.6326193561925858</v>
      </c>
      <c r="G75" s="186">
        <f t="shared" ref="G75:G138" si="3">+H75</f>
        <v>0.64100248068109877</v>
      </c>
      <c r="H75" s="186">
        <f>+('2.2.3.6.WACC'!G$28*'6.3.IPME'!H$21+'2.2.3.1.TasasDeprec'!$C75*'6.3.IPME'!H$22-('6.3.IPME'!H$22-'6.3.IPME'!H$21))/(1-'6.5.TasaImpuestos'!G$8)</f>
        <v>0.64100248068109877</v>
      </c>
      <c r="I75" s="186">
        <f t="shared" ref="I75:I138" si="4">+H75</f>
        <v>0.64100248068109877</v>
      </c>
      <c r="J75" s="186">
        <f t="shared" ref="J75:J138" si="5">+K75</f>
        <v>0.60867776182267874</v>
      </c>
      <c r="K75" s="186">
        <f>+('2.2.3.6.WACC'!H$28*'6.3.IPME'!I$21+'2.2.3.1.TasasDeprec'!$C75*'6.3.IPME'!I$22-('6.3.IPME'!I$22-'6.3.IPME'!I$21))/(1-'6.5.TasaImpuestos'!H$8)</f>
        <v>0.60867776182267874</v>
      </c>
      <c r="L75" s="186">
        <f>+('2.2.3.6.WACC'!I$28*'6.3.IPME'!J$21+'2.2.3.1.TasasDeprec'!$C75*'6.3.IPME'!J$22-('6.3.IPME'!J$22-'6.3.IPME'!J$21))/(1-'6.5.TasaImpuestos'!I$8)</f>
        <v>0.59202679380780476</v>
      </c>
      <c r="M75" s="186">
        <f>+('2.2.3.6.WACC'!J$28*'6.3.IPME'!K$21+'2.2.3.1.TasasDeprec'!$C75*'6.3.IPME'!K$22-('6.3.IPME'!K$22-'6.3.IPME'!K$21))/(1-'6.5.TasaImpuestos'!J$8)</f>
        <v>0.61524101825727984</v>
      </c>
      <c r="N75" s="186">
        <f>+('2.2.3.6.WACC'!K$28*'6.3.IPME'!L$21+'2.2.3.1.TasasDeprec'!$C75*'6.3.IPME'!L$22-('6.3.IPME'!L$22-'6.3.IPME'!L$21))/(1-'6.5.TasaImpuestos'!K$8)</f>
        <v>0.61160667867150231</v>
      </c>
    </row>
    <row r="76" spans="1:14" x14ac:dyDescent="0.2">
      <c r="A76" s="131"/>
      <c r="B76" s="169" t="s">
        <v>358</v>
      </c>
      <c r="C76" s="186">
        <f>+('2.2.3.6.WACC'!C$28*'6.3.IPME'!D$21+'2.2.3.1.TasasDeprec'!$C76*'6.3.IPME'!D$22-('6.3.IPME'!D$22-'6.3.IPME'!D$21))/(1-'6.5.TasaImpuestos'!C$8)</f>
        <v>0.42300684901739494</v>
      </c>
      <c r="D76" s="186">
        <f>+('2.2.3.6.WACC'!D$28*'6.3.IPME'!E$21+'2.2.3.1.TasasDeprec'!$C76*'6.3.IPME'!E$22-('6.3.IPME'!E$22-'6.3.IPME'!E$21))/(1-'6.5.TasaImpuestos'!D$8)</f>
        <v>0.41226867631840142</v>
      </c>
      <c r="E76" s="186">
        <f>+('2.2.3.6.WACC'!E$28*'6.3.IPME'!F$21+'2.2.3.1.TasasDeprec'!$C76*'6.3.IPME'!F$22-('6.3.IPME'!F$22-'6.3.IPME'!F$21))/(1-'6.5.TasaImpuestos'!E$8)</f>
        <v>0.41153566212121384</v>
      </c>
      <c r="F76" s="186">
        <f>+('2.2.3.6.WACC'!F$28*'6.3.IPME'!G$21+'2.2.3.1.TasasDeprec'!$C76*'6.3.IPME'!G$22-('6.3.IPME'!G$22-'6.3.IPME'!G$21))/(1-'6.5.TasaImpuestos'!F$8)</f>
        <v>0.42727536579790104</v>
      </c>
      <c r="G76" s="186">
        <f t="shared" si="3"/>
        <v>0.44806744816382432</v>
      </c>
      <c r="H76" s="186">
        <f>+('2.2.3.6.WACC'!G$28*'6.3.IPME'!H$21+'2.2.3.1.TasasDeprec'!$C76*'6.3.IPME'!H$22-('6.3.IPME'!H$22-'6.3.IPME'!H$21))/(1-'6.5.TasaImpuestos'!G$8)</f>
        <v>0.44806744816382432</v>
      </c>
      <c r="I76" s="186">
        <f t="shared" si="4"/>
        <v>0.44806744816382432</v>
      </c>
      <c r="J76" s="186">
        <f t="shared" si="5"/>
        <v>0.41827004815064506</v>
      </c>
      <c r="K76" s="186">
        <f>+('2.2.3.6.WACC'!H$28*'6.3.IPME'!I$21+'2.2.3.1.TasasDeprec'!$C76*'6.3.IPME'!I$22-('6.3.IPME'!I$22-'6.3.IPME'!I$21))/(1-'6.5.TasaImpuestos'!H$8)</f>
        <v>0.41827004815064506</v>
      </c>
      <c r="L76" s="186">
        <f>+('2.2.3.6.WACC'!I$28*'6.3.IPME'!J$21+'2.2.3.1.TasasDeprec'!$C76*'6.3.IPME'!J$22-('6.3.IPME'!J$22-'6.3.IPME'!J$21))/(1-'6.5.TasaImpuestos'!I$8)</f>
        <v>0.39547356155600055</v>
      </c>
      <c r="M76" s="186">
        <f>+('2.2.3.6.WACC'!J$28*'6.3.IPME'!K$21+'2.2.3.1.TasasDeprec'!$C76*'6.3.IPME'!K$22-('6.3.IPME'!K$22-'6.3.IPME'!K$21))/(1-'6.5.TasaImpuestos'!J$8)</f>
        <v>0.41921820036741908</v>
      </c>
      <c r="N76" s="186">
        <f>+('2.2.3.6.WACC'!K$28*'6.3.IPME'!L$21+'2.2.3.1.TasasDeprec'!$C76*'6.3.IPME'!L$22-('6.3.IPME'!L$22-'6.3.IPME'!L$21))/(1-'6.5.TasaImpuestos'!K$8)</f>
        <v>0.41554308885773222</v>
      </c>
    </row>
    <row r="77" spans="1:14" x14ac:dyDescent="0.2">
      <c r="A77" s="131"/>
      <c r="B77" s="169" t="s">
        <v>517</v>
      </c>
      <c r="C77" s="186">
        <f>+('2.2.3.6.WACC'!C$28*'6.3.IPME'!D$21+'2.2.3.1.TasasDeprec'!$C77*'6.3.IPME'!D$22-('6.3.IPME'!D$22-'6.3.IPME'!D$21))/(1-'6.5.TasaImpuestos'!C$8)</f>
        <v>0.33707774053189543</v>
      </c>
      <c r="D77" s="186">
        <f>+('2.2.3.6.WACC'!D$28*'6.3.IPME'!E$21+'2.2.3.1.TasasDeprec'!$C77*'6.3.IPME'!E$22-('6.3.IPME'!E$22-'6.3.IPME'!E$21))/(1-'6.5.TasaImpuestos'!D$8)</f>
        <v>0.32355508923681398</v>
      </c>
      <c r="E77" s="186">
        <f>+('2.2.3.6.WACC'!E$28*'6.3.IPME'!F$21+'2.2.3.1.TasasDeprec'!$C77*'6.3.IPME'!F$22-('6.3.IPME'!F$22-'6.3.IPME'!F$21))/(1-'6.5.TasaImpuestos'!E$8)</f>
        <v>0.32306223877560053</v>
      </c>
      <c r="F77" s="186">
        <f>+('2.2.3.6.WACC'!F$28*'6.3.IPME'!G$21+'2.2.3.1.TasasDeprec'!$C77*'6.3.IPME'!G$22-('6.3.IPME'!G$22-'6.3.IPME'!G$21))/(1-'6.5.TasaImpuestos'!F$8)</f>
        <v>0.3392707984858932</v>
      </c>
      <c r="G77" s="186">
        <f t="shared" si="3"/>
        <v>0.36538100565642095</v>
      </c>
      <c r="H77" s="186">
        <f>+('2.2.3.6.WACC'!G$28*'6.3.IPME'!H$21+'2.2.3.1.TasasDeprec'!$C77*'6.3.IPME'!H$22-('6.3.IPME'!H$22-'6.3.IPME'!H$21))/(1-'6.5.TasaImpuestos'!G$8)</f>
        <v>0.36538100565642095</v>
      </c>
      <c r="I77" s="186">
        <f t="shared" si="4"/>
        <v>0.36538100565642095</v>
      </c>
      <c r="J77" s="186">
        <f t="shared" si="5"/>
        <v>0.33666674229120203</v>
      </c>
      <c r="K77" s="186">
        <f>+('2.2.3.6.WACC'!H$28*'6.3.IPME'!I$21+'2.2.3.1.TasasDeprec'!$C77*'6.3.IPME'!I$22-('6.3.IPME'!I$22-'6.3.IPME'!I$21))/(1-'6.5.TasaImpuestos'!H$8)</f>
        <v>0.33666674229120203</v>
      </c>
      <c r="L77" s="186">
        <f>+('2.2.3.6.WACC'!I$28*'6.3.IPME'!J$21+'2.2.3.1.TasasDeprec'!$C77*'6.3.IPME'!J$22-('6.3.IPME'!J$22-'6.3.IPME'!J$21))/(1-'6.5.TasaImpuestos'!I$8)</f>
        <v>0.31123646201951288</v>
      </c>
      <c r="M77" s="186">
        <f>+('2.2.3.6.WACC'!J$28*'6.3.IPME'!K$21+'2.2.3.1.TasasDeprec'!$C77*'6.3.IPME'!K$22-('6.3.IPME'!K$22-'6.3.IPME'!K$21))/(1-'6.5.TasaImpuestos'!J$8)</f>
        <v>0.33520842127176448</v>
      </c>
      <c r="N77" s="186">
        <f>+('2.2.3.6.WACC'!K$28*'6.3.IPME'!L$21+'2.2.3.1.TasasDeprec'!$C77*'6.3.IPME'!L$22-('6.3.IPME'!L$22-'6.3.IPME'!L$21))/(1-'6.5.TasaImpuestos'!K$8)</f>
        <v>0.33151583608040214</v>
      </c>
    </row>
    <row r="78" spans="1:14" x14ac:dyDescent="0.2">
      <c r="A78" s="131"/>
      <c r="B78" s="169" t="s">
        <v>518</v>
      </c>
      <c r="C78" s="186">
        <f>+('2.2.3.6.WACC'!C$28*'6.3.IPME'!D$21+'2.2.3.1.TasasDeprec'!$C78*'6.3.IPME'!D$22-('6.3.IPME'!D$22-'6.3.IPME'!D$21))/(1-'6.5.TasaImpuestos'!C$8)</f>
        <v>0.33707774053189543</v>
      </c>
      <c r="D78" s="186">
        <f>+('2.2.3.6.WACC'!D$28*'6.3.IPME'!E$21+'2.2.3.1.TasasDeprec'!$C78*'6.3.IPME'!E$22-('6.3.IPME'!E$22-'6.3.IPME'!E$21))/(1-'6.5.TasaImpuestos'!D$8)</f>
        <v>0.32355508923681398</v>
      </c>
      <c r="E78" s="186">
        <f>+('2.2.3.6.WACC'!E$28*'6.3.IPME'!F$21+'2.2.3.1.TasasDeprec'!$C78*'6.3.IPME'!F$22-('6.3.IPME'!F$22-'6.3.IPME'!F$21))/(1-'6.5.TasaImpuestos'!E$8)</f>
        <v>0.32306223877560053</v>
      </c>
      <c r="F78" s="186">
        <f>+('2.2.3.6.WACC'!F$28*'6.3.IPME'!G$21+'2.2.3.1.TasasDeprec'!$C78*'6.3.IPME'!G$22-('6.3.IPME'!G$22-'6.3.IPME'!G$21))/(1-'6.5.TasaImpuestos'!F$8)</f>
        <v>0.3392707984858932</v>
      </c>
      <c r="G78" s="186">
        <f t="shared" si="3"/>
        <v>0.36538100565642095</v>
      </c>
      <c r="H78" s="186">
        <f>+('2.2.3.6.WACC'!G$28*'6.3.IPME'!H$21+'2.2.3.1.TasasDeprec'!$C78*'6.3.IPME'!H$22-('6.3.IPME'!H$22-'6.3.IPME'!H$21))/(1-'6.5.TasaImpuestos'!G$8)</f>
        <v>0.36538100565642095</v>
      </c>
      <c r="I78" s="186">
        <f t="shared" si="4"/>
        <v>0.36538100565642095</v>
      </c>
      <c r="J78" s="186">
        <f t="shared" si="5"/>
        <v>0.33666674229120203</v>
      </c>
      <c r="K78" s="186">
        <f>+('2.2.3.6.WACC'!H$28*'6.3.IPME'!I$21+'2.2.3.1.TasasDeprec'!$C78*'6.3.IPME'!I$22-('6.3.IPME'!I$22-'6.3.IPME'!I$21))/(1-'6.5.TasaImpuestos'!H$8)</f>
        <v>0.33666674229120203</v>
      </c>
      <c r="L78" s="186">
        <f>+('2.2.3.6.WACC'!I$28*'6.3.IPME'!J$21+'2.2.3.1.TasasDeprec'!$C78*'6.3.IPME'!J$22-('6.3.IPME'!J$22-'6.3.IPME'!J$21))/(1-'6.5.TasaImpuestos'!I$8)</f>
        <v>0.31123646201951288</v>
      </c>
      <c r="M78" s="186">
        <f>+('2.2.3.6.WACC'!J$28*'6.3.IPME'!K$21+'2.2.3.1.TasasDeprec'!$C78*'6.3.IPME'!K$22-('6.3.IPME'!K$22-'6.3.IPME'!K$21))/(1-'6.5.TasaImpuestos'!J$8)</f>
        <v>0.33520842127176448</v>
      </c>
      <c r="N78" s="186">
        <f>+('2.2.3.6.WACC'!K$28*'6.3.IPME'!L$21+'2.2.3.1.TasasDeprec'!$C78*'6.3.IPME'!L$22-('6.3.IPME'!L$22-'6.3.IPME'!L$21))/(1-'6.5.TasaImpuestos'!K$8)</f>
        <v>0.33151583608040214</v>
      </c>
    </row>
    <row r="79" spans="1:14" x14ac:dyDescent="0.2">
      <c r="A79" s="131"/>
      <c r="B79" s="169" t="s">
        <v>519</v>
      </c>
      <c r="C79" s="186">
        <f>+('2.2.3.6.WACC'!C$28*'6.3.IPME'!D$21+'2.2.3.1.TasasDeprec'!$C79*'6.3.IPME'!D$22-('6.3.IPME'!D$22-'6.3.IPME'!D$21))/(1-'6.5.TasaImpuestos'!C$8)</f>
        <v>0.33707774053189543</v>
      </c>
      <c r="D79" s="186">
        <f>+('2.2.3.6.WACC'!D$28*'6.3.IPME'!E$21+'2.2.3.1.TasasDeprec'!$C79*'6.3.IPME'!E$22-('6.3.IPME'!E$22-'6.3.IPME'!E$21))/(1-'6.5.TasaImpuestos'!D$8)</f>
        <v>0.32355508923681398</v>
      </c>
      <c r="E79" s="186">
        <f>+('2.2.3.6.WACC'!E$28*'6.3.IPME'!F$21+'2.2.3.1.TasasDeprec'!$C79*'6.3.IPME'!F$22-('6.3.IPME'!F$22-'6.3.IPME'!F$21))/(1-'6.5.TasaImpuestos'!E$8)</f>
        <v>0.32306223877560053</v>
      </c>
      <c r="F79" s="186">
        <f>+('2.2.3.6.WACC'!F$28*'6.3.IPME'!G$21+'2.2.3.1.TasasDeprec'!$C79*'6.3.IPME'!G$22-('6.3.IPME'!G$22-'6.3.IPME'!G$21))/(1-'6.5.TasaImpuestos'!F$8)</f>
        <v>0.3392707984858932</v>
      </c>
      <c r="G79" s="186">
        <f t="shared" si="3"/>
        <v>0.36538100565642095</v>
      </c>
      <c r="H79" s="186">
        <f>+('2.2.3.6.WACC'!G$28*'6.3.IPME'!H$21+'2.2.3.1.TasasDeprec'!$C79*'6.3.IPME'!H$22-('6.3.IPME'!H$22-'6.3.IPME'!H$21))/(1-'6.5.TasaImpuestos'!G$8)</f>
        <v>0.36538100565642095</v>
      </c>
      <c r="I79" s="186">
        <f t="shared" si="4"/>
        <v>0.36538100565642095</v>
      </c>
      <c r="J79" s="186">
        <f t="shared" si="5"/>
        <v>0.33666674229120203</v>
      </c>
      <c r="K79" s="186">
        <f>+('2.2.3.6.WACC'!H$28*'6.3.IPME'!I$21+'2.2.3.1.TasasDeprec'!$C79*'6.3.IPME'!I$22-('6.3.IPME'!I$22-'6.3.IPME'!I$21))/(1-'6.5.TasaImpuestos'!H$8)</f>
        <v>0.33666674229120203</v>
      </c>
      <c r="L79" s="186">
        <f>+('2.2.3.6.WACC'!I$28*'6.3.IPME'!J$21+'2.2.3.1.TasasDeprec'!$C79*'6.3.IPME'!J$22-('6.3.IPME'!J$22-'6.3.IPME'!J$21))/(1-'6.5.TasaImpuestos'!I$8)</f>
        <v>0.31123646201951288</v>
      </c>
      <c r="M79" s="186">
        <f>+('2.2.3.6.WACC'!J$28*'6.3.IPME'!K$21+'2.2.3.1.TasasDeprec'!$C79*'6.3.IPME'!K$22-('6.3.IPME'!K$22-'6.3.IPME'!K$21))/(1-'6.5.TasaImpuestos'!J$8)</f>
        <v>0.33520842127176448</v>
      </c>
      <c r="N79" s="186">
        <f>+('2.2.3.6.WACC'!K$28*'6.3.IPME'!L$21+'2.2.3.1.TasasDeprec'!$C79*'6.3.IPME'!L$22-('6.3.IPME'!L$22-'6.3.IPME'!L$21))/(1-'6.5.TasaImpuestos'!K$8)</f>
        <v>0.33151583608040214</v>
      </c>
    </row>
    <row r="80" spans="1:14" x14ac:dyDescent="0.2">
      <c r="A80" s="131"/>
      <c r="B80" s="169" t="s">
        <v>520</v>
      </c>
      <c r="C80" s="186">
        <f>+('2.2.3.6.WACC'!C$28*'6.3.IPME'!D$21+'2.2.3.1.TasasDeprec'!$C80*'6.3.IPME'!D$22-('6.3.IPME'!D$22-'6.3.IPME'!D$21))/(1-'6.5.TasaImpuestos'!C$8)</f>
        <v>0.33707774053189543</v>
      </c>
      <c r="D80" s="186">
        <f>+('2.2.3.6.WACC'!D$28*'6.3.IPME'!E$21+'2.2.3.1.TasasDeprec'!$C80*'6.3.IPME'!E$22-('6.3.IPME'!E$22-'6.3.IPME'!E$21))/(1-'6.5.TasaImpuestos'!D$8)</f>
        <v>0.32355508923681398</v>
      </c>
      <c r="E80" s="186">
        <f>+('2.2.3.6.WACC'!E$28*'6.3.IPME'!F$21+'2.2.3.1.TasasDeprec'!$C80*'6.3.IPME'!F$22-('6.3.IPME'!F$22-'6.3.IPME'!F$21))/(1-'6.5.TasaImpuestos'!E$8)</f>
        <v>0.32306223877560053</v>
      </c>
      <c r="F80" s="186">
        <f>+('2.2.3.6.WACC'!F$28*'6.3.IPME'!G$21+'2.2.3.1.TasasDeprec'!$C80*'6.3.IPME'!G$22-('6.3.IPME'!G$22-'6.3.IPME'!G$21))/(1-'6.5.TasaImpuestos'!F$8)</f>
        <v>0.3392707984858932</v>
      </c>
      <c r="G80" s="186">
        <f t="shared" si="3"/>
        <v>0.36538100565642095</v>
      </c>
      <c r="H80" s="186">
        <f>+('2.2.3.6.WACC'!G$28*'6.3.IPME'!H$21+'2.2.3.1.TasasDeprec'!$C80*'6.3.IPME'!H$22-('6.3.IPME'!H$22-'6.3.IPME'!H$21))/(1-'6.5.TasaImpuestos'!G$8)</f>
        <v>0.36538100565642095</v>
      </c>
      <c r="I80" s="186">
        <f t="shared" si="4"/>
        <v>0.36538100565642095</v>
      </c>
      <c r="J80" s="186">
        <f t="shared" si="5"/>
        <v>0.33666674229120203</v>
      </c>
      <c r="K80" s="186">
        <f>+('2.2.3.6.WACC'!H$28*'6.3.IPME'!I$21+'2.2.3.1.TasasDeprec'!$C80*'6.3.IPME'!I$22-('6.3.IPME'!I$22-'6.3.IPME'!I$21))/(1-'6.5.TasaImpuestos'!H$8)</f>
        <v>0.33666674229120203</v>
      </c>
      <c r="L80" s="186">
        <f>+('2.2.3.6.WACC'!I$28*'6.3.IPME'!J$21+'2.2.3.1.TasasDeprec'!$C80*'6.3.IPME'!J$22-('6.3.IPME'!J$22-'6.3.IPME'!J$21))/(1-'6.5.TasaImpuestos'!I$8)</f>
        <v>0.31123646201951288</v>
      </c>
      <c r="M80" s="186">
        <f>+('2.2.3.6.WACC'!J$28*'6.3.IPME'!K$21+'2.2.3.1.TasasDeprec'!$C80*'6.3.IPME'!K$22-('6.3.IPME'!K$22-'6.3.IPME'!K$21))/(1-'6.5.TasaImpuestos'!J$8)</f>
        <v>0.33520842127176448</v>
      </c>
      <c r="N80" s="186">
        <f>+('2.2.3.6.WACC'!K$28*'6.3.IPME'!L$21+'2.2.3.1.TasasDeprec'!$C80*'6.3.IPME'!L$22-('6.3.IPME'!L$22-'6.3.IPME'!L$21))/(1-'6.5.TasaImpuestos'!K$8)</f>
        <v>0.33151583608040214</v>
      </c>
    </row>
    <row r="81" spans="1:14" x14ac:dyDescent="0.2">
      <c r="A81" s="131"/>
      <c r="B81" s="169" t="s">
        <v>482</v>
      </c>
      <c r="C81" s="186">
        <f>+('2.2.3.6.WACC'!C$28*'6.3.IPME'!D$21+'2.2.3.1.TasasDeprec'!$C81*'6.3.IPME'!D$22-('6.3.IPME'!D$22-'6.3.IPME'!D$21))/(1-'6.5.TasaImpuestos'!C$8)</f>
        <v>0.62350810215022689</v>
      </c>
      <c r="D81" s="186">
        <f>+('2.2.3.6.WACC'!D$28*'6.3.IPME'!E$21+'2.2.3.1.TasasDeprec'!$C81*'6.3.IPME'!E$22-('6.3.IPME'!E$22-'6.3.IPME'!E$21))/(1-'6.5.TasaImpuestos'!D$8)</f>
        <v>0.61926704617543871</v>
      </c>
      <c r="E81" s="186">
        <f>+('2.2.3.6.WACC'!E$28*'6.3.IPME'!F$21+'2.2.3.1.TasasDeprec'!$C81*'6.3.IPME'!F$22-('6.3.IPME'!F$22-'6.3.IPME'!F$21))/(1-'6.5.TasaImpuestos'!E$8)</f>
        <v>0.61797364992764492</v>
      </c>
      <c r="F81" s="186">
        <f>+('2.2.3.6.WACC'!F$28*'6.3.IPME'!G$21+'2.2.3.1.TasasDeprec'!$C81*'6.3.IPME'!G$22-('6.3.IPME'!G$22-'6.3.IPME'!G$21))/(1-'6.5.TasaImpuestos'!F$8)</f>
        <v>0.6326193561925858</v>
      </c>
      <c r="G81" s="186">
        <f t="shared" si="3"/>
        <v>0.64100248068109877</v>
      </c>
      <c r="H81" s="186">
        <f>+('2.2.3.6.WACC'!G$28*'6.3.IPME'!H$21+'2.2.3.1.TasasDeprec'!$C81*'6.3.IPME'!H$22-('6.3.IPME'!H$22-'6.3.IPME'!H$21))/(1-'6.5.TasaImpuestos'!G$8)</f>
        <v>0.64100248068109877</v>
      </c>
      <c r="I81" s="186">
        <f t="shared" si="4"/>
        <v>0.64100248068109877</v>
      </c>
      <c r="J81" s="186">
        <f t="shared" si="5"/>
        <v>0.60867776182267874</v>
      </c>
      <c r="K81" s="186">
        <f>+('2.2.3.6.WACC'!H$28*'6.3.IPME'!I$21+'2.2.3.1.TasasDeprec'!$C81*'6.3.IPME'!I$22-('6.3.IPME'!I$22-'6.3.IPME'!I$21))/(1-'6.5.TasaImpuestos'!H$8)</f>
        <v>0.60867776182267874</v>
      </c>
      <c r="L81" s="186">
        <f>+('2.2.3.6.WACC'!I$28*'6.3.IPME'!J$21+'2.2.3.1.TasasDeprec'!$C81*'6.3.IPME'!J$22-('6.3.IPME'!J$22-'6.3.IPME'!J$21))/(1-'6.5.TasaImpuestos'!I$8)</f>
        <v>0.59202679380780476</v>
      </c>
      <c r="M81" s="186">
        <f>+('2.2.3.6.WACC'!J$28*'6.3.IPME'!K$21+'2.2.3.1.TasasDeprec'!$C81*'6.3.IPME'!K$22-('6.3.IPME'!K$22-'6.3.IPME'!K$21))/(1-'6.5.TasaImpuestos'!J$8)</f>
        <v>0.61524101825727984</v>
      </c>
      <c r="N81" s="186">
        <f>+('2.2.3.6.WACC'!K$28*'6.3.IPME'!L$21+'2.2.3.1.TasasDeprec'!$C81*'6.3.IPME'!L$22-('6.3.IPME'!L$22-'6.3.IPME'!L$21))/(1-'6.5.TasaImpuestos'!K$8)</f>
        <v>0.61160667867150231</v>
      </c>
    </row>
    <row r="82" spans="1:14" x14ac:dyDescent="0.2">
      <c r="A82" s="131"/>
      <c r="B82" s="169" t="s">
        <v>392</v>
      </c>
      <c r="C82" s="186">
        <f>+('2.2.3.6.WACC'!C$28*'6.3.IPME'!D$21+'2.2.3.1.TasasDeprec'!$C82*'6.3.IPME'!D$22-('6.3.IPME'!D$22-'6.3.IPME'!D$21))/(1-'6.5.TasaImpuestos'!C$8)</f>
        <v>0.33707774053189543</v>
      </c>
      <c r="D82" s="186">
        <f>+('2.2.3.6.WACC'!D$28*'6.3.IPME'!E$21+'2.2.3.1.TasasDeprec'!$C82*'6.3.IPME'!E$22-('6.3.IPME'!E$22-'6.3.IPME'!E$21))/(1-'6.5.TasaImpuestos'!D$8)</f>
        <v>0.32355508923681398</v>
      </c>
      <c r="E82" s="186">
        <f>+('2.2.3.6.WACC'!E$28*'6.3.IPME'!F$21+'2.2.3.1.TasasDeprec'!$C82*'6.3.IPME'!F$22-('6.3.IPME'!F$22-'6.3.IPME'!F$21))/(1-'6.5.TasaImpuestos'!E$8)</f>
        <v>0.32306223877560053</v>
      </c>
      <c r="F82" s="186">
        <f>+('2.2.3.6.WACC'!F$28*'6.3.IPME'!G$21+'2.2.3.1.TasasDeprec'!$C82*'6.3.IPME'!G$22-('6.3.IPME'!G$22-'6.3.IPME'!G$21))/(1-'6.5.TasaImpuestos'!F$8)</f>
        <v>0.3392707984858932</v>
      </c>
      <c r="G82" s="186">
        <f t="shared" si="3"/>
        <v>0.36538100565642095</v>
      </c>
      <c r="H82" s="186">
        <f>+('2.2.3.6.WACC'!G$28*'6.3.IPME'!H$21+'2.2.3.1.TasasDeprec'!$C82*'6.3.IPME'!H$22-('6.3.IPME'!H$22-'6.3.IPME'!H$21))/(1-'6.5.TasaImpuestos'!G$8)</f>
        <v>0.36538100565642095</v>
      </c>
      <c r="I82" s="186">
        <f t="shared" si="4"/>
        <v>0.36538100565642095</v>
      </c>
      <c r="J82" s="186">
        <f t="shared" si="5"/>
        <v>0.33666674229120203</v>
      </c>
      <c r="K82" s="186">
        <f>+('2.2.3.6.WACC'!H$28*'6.3.IPME'!I$21+'2.2.3.1.TasasDeprec'!$C82*'6.3.IPME'!I$22-('6.3.IPME'!I$22-'6.3.IPME'!I$21))/(1-'6.5.TasaImpuestos'!H$8)</f>
        <v>0.33666674229120203</v>
      </c>
      <c r="L82" s="186">
        <f>+('2.2.3.6.WACC'!I$28*'6.3.IPME'!J$21+'2.2.3.1.TasasDeprec'!$C82*'6.3.IPME'!J$22-('6.3.IPME'!J$22-'6.3.IPME'!J$21))/(1-'6.5.TasaImpuestos'!I$8)</f>
        <v>0.31123646201951288</v>
      </c>
      <c r="M82" s="186">
        <f>+('2.2.3.6.WACC'!J$28*'6.3.IPME'!K$21+'2.2.3.1.TasasDeprec'!$C82*'6.3.IPME'!K$22-('6.3.IPME'!K$22-'6.3.IPME'!K$21))/(1-'6.5.TasaImpuestos'!J$8)</f>
        <v>0.33520842127176448</v>
      </c>
      <c r="N82" s="186">
        <f>+('2.2.3.6.WACC'!K$28*'6.3.IPME'!L$21+'2.2.3.1.TasasDeprec'!$C82*'6.3.IPME'!L$22-('6.3.IPME'!L$22-'6.3.IPME'!L$21))/(1-'6.5.TasaImpuestos'!K$8)</f>
        <v>0.33151583608040214</v>
      </c>
    </row>
    <row r="83" spans="1:14" x14ac:dyDescent="0.2">
      <c r="A83" s="131"/>
      <c r="B83" s="169" t="s">
        <v>393</v>
      </c>
      <c r="C83" s="186">
        <f>+('2.2.3.6.WACC'!C$28*'6.3.IPME'!D$21+'2.2.3.1.TasasDeprec'!$C83*'6.3.IPME'!D$22-('6.3.IPME'!D$22-'6.3.IPME'!D$21))/(1-'6.5.TasaImpuestos'!C$8)</f>
        <v>0.33707774053189543</v>
      </c>
      <c r="D83" s="186">
        <f>+('2.2.3.6.WACC'!D$28*'6.3.IPME'!E$21+'2.2.3.1.TasasDeprec'!$C83*'6.3.IPME'!E$22-('6.3.IPME'!E$22-'6.3.IPME'!E$21))/(1-'6.5.TasaImpuestos'!D$8)</f>
        <v>0.32355508923681398</v>
      </c>
      <c r="E83" s="186">
        <f>+('2.2.3.6.WACC'!E$28*'6.3.IPME'!F$21+'2.2.3.1.TasasDeprec'!$C83*'6.3.IPME'!F$22-('6.3.IPME'!F$22-'6.3.IPME'!F$21))/(1-'6.5.TasaImpuestos'!E$8)</f>
        <v>0.32306223877560053</v>
      </c>
      <c r="F83" s="186">
        <f>+('2.2.3.6.WACC'!F$28*'6.3.IPME'!G$21+'2.2.3.1.TasasDeprec'!$C83*'6.3.IPME'!G$22-('6.3.IPME'!G$22-'6.3.IPME'!G$21))/(1-'6.5.TasaImpuestos'!F$8)</f>
        <v>0.3392707984858932</v>
      </c>
      <c r="G83" s="186">
        <f t="shared" si="3"/>
        <v>0.36538100565642095</v>
      </c>
      <c r="H83" s="186">
        <f>+('2.2.3.6.WACC'!G$28*'6.3.IPME'!H$21+'2.2.3.1.TasasDeprec'!$C83*'6.3.IPME'!H$22-('6.3.IPME'!H$22-'6.3.IPME'!H$21))/(1-'6.5.TasaImpuestos'!G$8)</f>
        <v>0.36538100565642095</v>
      </c>
      <c r="I83" s="186">
        <f t="shared" si="4"/>
        <v>0.36538100565642095</v>
      </c>
      <c r="J83" s="186">
        <f t="shared" si="5"/>
        <v>0.33666674229120203</v>
      </c>
      <c r="K83" s="186">
        <f>+('2.2.3.6.WACC'!H$28*'6.3.IPME'!I$21+'2.2.3.1.TasasDeprec'!$C83*'6.3.IPME'!I$22-('6.3.IPME'!I$22-'6.3.IPME'!I$21))/(1-'6.5.TasaImpuestos'!H$8)</f>
        <v>0.33666674229120203</v>
      </c>
      <c r="L83" s="186">
        <f>+('2.2.3.6.WACC'!I$28*'6.3.IPME'!J$21+'2.2.3.1.TasasDeprec'!$C83*'6.3.IPME'!J$22-('6.3.IPME'!J$22-'6.3.IPME'!J$21))/(1-'6.5.TasaImpuestos'!I$8)</f>
        <v>0.31123646201951288</v>
      </c>
      <c r="M83" s="186">
        <f>+('2.2.3.6.WACC'!J$28*'6.3.IPME'!K$21+'2.2.3.1.TasasDeprec'!$C83*'6.3.IPME'!K$22-('6.3.IPME'!K$22-'6.3.IPME'!K$21))/(1-'6.5.TasaImpuestos'!J$8)</f>
        <v>0.33520842127176448</v>
      </c>
      <c r="N83" s="186">
        <f>+('2.2.3.6.WACC'!K$28*'6.3.IPME'!L$21+'2.2.3.1.TasasDeprec'!$C83*'6.3.IPME'!L$22-('6.3.IPME'!L$22-'6.3.IPME'!L$21))/(1-'6.5.TasaImpuestos'!K$8)</f>
        <v>0.33151583608040214</v>
      </c>
    </row>
    <row r="84" spans="1:14" x14ac:dyDescent="0.2">
      <c r="A84" s="131"/>
      <c r="B84" s="169" t="s">
        <v>394</v>
      </c>
      <c r="C84" s="186">
        <f>+('2.2.3.6.WACC'!C$28*'6.3.IPME'!D$21+'2.2.3.1.TasasDeprec'!$C84*'6.3.IPME'!D$22-('6.3.IPME'!D$22-'6.3.IPME'!D$21))/(1-'6.5.TasaImpuestos'!C$8)</f>
        <v>0.33707774053189543</v>
      </c>
      <c r="D84" s="186">
        <f>+('2.2.3.6.WACC'!D$28*'6.3.IPME'!E$21+'2.2.3.1.TasasDeprec'!$C84*'6.3.IPME'!E$22-('6.3.IPME'!E$22-'6.3.IPME'!E$21))/(1-'6.5.TasaImpuestos'!D$8)</f>
        <v>0.32355508923681398</v>
      </c>
      <c r="E84" s="186">
        <f>+('2.2.3.6.WACC'!E$28*'6.3.IPME'!F$21+'2.2.3.1.TasasDeprec'!$C84*'6.3.IPME'!F$22-('6.3.IPME'!F$22-'6.3.IPME'!F$21))/(1-'6.5.TasaImpuestos'!E$8)</f>
        <v>0.32306223877560053</v>
      </c>
      <c r="F84" s="186">
        <f>+('2.2.3.6.WACC'!F$28*'6.3.IPME'!G$21+'2.2.3.1.TasasDeprec'!$C84*'6.3.IPME'!G$22-('6.3.IPME'!G$22-'6.3.IPME'!G$21))/(1-'6.5.TasaImpuestos'!F$8)</f>
        <v>0.3392707984858932</v>
      </c>
      <c r="G84" s="186">
        <f t="shared" si="3"/>
        <v>0.36538100565642095</v>
      </c>
      <c r="H84" s="186">
        <f>+('2.2.3.6.WACC'!G$28*'6.3.IPME'!H$21+'2.2.3.1.TasasDeprec'!$C84*'6.3.IPME'!H$22-('6.3.IPME'!H$22-'6.3.IPME'!H$21))/(1-'6.5.TasaImpuestos'!G$8)</f>
        <v>0.36538100565642095</v>
      </c>
      <c r="I84" s="186">
        <f t="shared" si="4"/>
        <v>0.36538100565642095</v>
      </c>
      <c r="J84" s="186">
        <f t="shared" si="5"/>
        <v>0.33666674229120203</v>
      </c>
      <c r="K84" s="186">
        <f>+('2.2.3.6.WACC'!H$28*'6.3.IPME'!I$21+'2.2.3.1.TasasDeprec'!$C84*'6.3.IPME'!I$22-('6.3.IPME'!I$22-'6.3.IPME'!I$21))/(1-'6.5.TasaImpuestos'!H$8)</f>
        <v>0.33666674229120203</v>
      </c>
      <c r="L84" s="186">
        <f>+('2.2.3.6.WACC'!I$28*'6.3.IPME'!J$21+'2.2.3.1.TasasDeprec'!$C84*'6.3.IPME'!J$22-('6.3.IPME'!J$22-'6.3.IPME'!J$21))/(1-'6.5.TasaImpuestos'!I$8)</f>
        <v>0.31123646201951288</v>
      </c>
      <c r="M84" s="186">
        <f>+('2.2.3.6.WACC'!J$28*'6.3.IPME'!K$21+'2.2.3.1.TasasDeprec'!$C84*'6.3.IPME'!K$22-('6.3.IPME'!K$22-'6.3.IPME'!K$21))/(1-'6.5.TasaImpuestos'!J$8)</f>
        <v>0.33520842127176448</v>
      </c>
      <c r="N84" s="186">
        <f>+('2.2.3.6.WACC'!K$28*'6.3.IPME'!L$21+'2.2.3.1.TasasDeprec'!$C84*'6.3.IPME'!L$22-('6.3.IPME'!L$22-'6.3.IPME'!L$21))/(1-'6.5.TasaImpuestos'!K$8)</f>
        <v>0.33151583608040214</v>
      </c>
    </row>
    <row r="85" spans="1:14" x14ac:dyDescent="0.2">
      <c r="A85" s="131"/>
      <c r="B85" s="169" t="s">
        <v>483</v>
      </c>
      <c r="C85" s="186">
        <f>+('2.2.3.6.WACC'!C$28*'6.3.IPME'!D$21+'2.2.3.1.TasasDeprec'!$C85*'6.3.IPME'!D$22-('6.3.IPME'!D$22-'6.3.IPME'!D$21))/(1-'6.5.TasaImpuestos'!C$8)</f>
        <v>0.33707774053189543</v>
      </c>
      <c r="D85" s="186">
        <f>+('2.2.3.6.WACC'!D$28*'6.3.IPME'!E$21+'2.2.3.1.TasasDeprec'!$C85*'6.3.IPME'!E$22-('6.3.IPME'!E$22-'6.3.IPME'!E$21))/(1-'6.5.TasaImpuestos'!D$8)</f>
        <v>0.32355508923681398</v>
      </c>
      <c r="E85" s="186">
        <f>+('2.2.3.6.WACC'!E$28*'6.3.IPME'!F$21+'2.2.3.1.TasasDeprec'!$C85*'6.3.IPME'!F$22-('6.3.IPME'!F$22-'6.3.IPME'!F$21))/(1-'6.5.TasaImpuestos'!E$8)</f>
        <v>0.32306223877560053</v>
      </c>
      <c r="F85" s="186">
        <f>+('2.2.3.6.WACC'!F$28*'6.3.IPME'!G$21+'2.2.3.1.TasasDeprec'!$C85*'6.3.IPME'!G$22-('6.3.IPME'!G$22-'6.3.IPME'!G$21))/(1-'6.5.TasaImpuestos'!F$8)</f>
        <v>0.3392707984858932</v>
      </c>
      <c r="G85" s="186">
        <f t="shared" si="3"/>
        <v>0.36538100565642095</v>
      </c>
      <c r="H85" s="186">
        <f>+('2.2.3.6.WACC'!G$28*'6.3.IPME'!H$21+'2.2.3.1.TasasDeprec'!$C85*'6.3.IPME'!H$22-('6.3.IPME'!H$22-'6.3.IPME'!H$21))/(1-'6.5.TasaImpuestos'!G$8)</f>
        <v>0.36538100565642095</v>
      </c>
      <c r="I85" s="186">
        <f t="shared" si="4"/>
        <v>0.36538100565642095</v>
      </c>
      <c r="J85" s="186">
        <f t="shared" si="5"/>
        <v>0.33666674229120203</v>
      </c>
      <c r="K85" s="186">
        <f>+('2.2.3.6.WACC'!H$28*'6.3.IPME'!I$21+'2.2.3.1.TasasDeprec'!$C85*'6.3.IPME'!I$22-('6.3.IPME'!I$22-'6.3.IPME'!I$21))/(1-'6.5.TasaImpuestos'!H$8)</f>
        <v>0.33666674229120203</v>
      </c>
      <c r="L85" s="186">
        <f>+('2.2.3.6.WACC'!I$28*'6.3.IPME'!J$21+'2.2.3.1.TasasDeprec'!$C85*'6.3.IPME'!J$22-('6.3.IPME'!J$22-'6.3.IPME'!J$21))/(1-'6.5.TasaImpuestos'!I$8)</f>
        <v>0.31123646201951288</v>
      </c>
      <c r="M85" s="186">
        <f>+('2.2.3.6.WACC'!J$28*'6.3.IPME'!K$21+'2.2.3.1.TasasDeprec'!$C85*'6.3.IPME'!K$22-('6.3.IPME'!K$22-'6.3.IPME'!K$21))/(1-'6.5.TasaImpuestos'!J$8)</f>
        <v>0.33520842127176448</v>
      </c>
      <c r="N85" s="186">
        <f>+('2.2.3.6.WACC'!K$28*'6.3.IPME'!L$21+'2.2.3.1.TasasDeprec'!$C85*'6.3.IPME'!L$22-('6.3.IPME'!L$22-'6.3.IPME'!L$21))/(1-'6.5.TasaImpuestos'!K$8)</f>
        <v>0.33151583608040214</v>
      </c>
    </row>
    <row r="86" spans="1:14" x14ac:dyDescent="0.2">
      <c r="A86" s="131"/>
      <c r="B86" s="169" t="s">
        <v>521</v>
      </c>
      <c r="C86" s="186">
        <f>+('2.2.3.6.WACC'!C$28*'6.3.IPME'!D$21+'2.2.3.1.TasasDeprec'!$C86*'6.3.IPME'!D$22-('6.3.IPME'!D$22-'6.3.IPME'!D$21))/(1-'6.5.TasaImpuestos'!C$8)</f>
        <v>0.33707774053189543</v>
      </c>
      <c r="D86" s="186">
        <f>+('2.2.3.6.WACC'!D$28*'6.3.IPME'!E$21+'2.2.3.1.TasasDeprec'!$C86*'6.3.IPME'!E$22-('6.3.IPME'!E$22-'6.3.IPME'!E$21))/(1-'6.5.TasaImpuestos'!D$8)</f>
        <v>0.32355508923681398</v>
      </c>
      <c r="E86" s="186">
        <f>+('2.2.3.6.WACC'!E$28*'6.3.IPME'!F$21+'2.2.3.1.TasasDeprec'!$C86*'6.3.IPME'!F$22-('6.3.IPME'!F$22-'6.3.IPME'!F$21))/(1-'6.5.TasaImpuestos'!E$8)</f>
        <v>0.32306223877560053</v>
      </c>
      <c r="F86" s="186">
        <f>+('2.2.3.6.WACC'!F$28*'6.3.IPME'!G$21+'2.2.3.1.TasasDeprec'!$C86*'6.3.IPME'!G$22-('6.3.IPME'!G$22-'6.3.IPME'!G$21))/(1-'6.5.TasaImpuestos'!F$8)</f>
        <v>0.3392707984858932</v>
      </c>
      <c r="G86" s="186">
        <f t="shared" si="3"/>
        <v>0.36538100565642095</v>
      </c>
      <c r="H86" s="186">
        <f>+('2.2.3.6.WACC'!G$28*'6.3.IPME'!H$21+'2.2.3.1.TasasDeprec'!$C86*'6.3.IPME'!H$22-('6.3.IPME'!H$22-'6.3.IPME'!H$21))/(1-'6.5.TasaImpuestos'!G$8)</f>
        <v>0.36538100565642095</v>
      </c>
      <c r="I86" s="186">
        <f t="shared" si="4"/>
        <v>0.36538100565642095</v>
      </c>
      <c r="J86" s="186">
        <f t="shared" si="5"/>
        <v>0.33666674229120203</v>
      </c>
      <c r="K86" s="186">
        <f>+('2.2.3.6.WACC'!H$28*'6.3.IPME'!I$21+'2.2.3.1.TasasDeprec'!$C86*'6.3.IPME'!I$22-('6.3.IPME'!I$22-'6.3.IPME'!I$21))/(1-'6.5.TasaImpuestos'!H$8)</f>
        <v>0.33666674229120203</v>
      </c>
      <c r="L86" s="186">
        <f>+('2.2.3.6.WACC'!I$28*'6.3.IPME'!J$21+'2.2.3.1.TasasDeprec'!$C86*'6.3.IPME'!J$22-('6.3.IPME'!J$22-'6.3.IPME'!J$21))/(1-'6.5.TasaImpuestos'!I$8)</f>
        <v>0.31123646201951288</v>
      </c>
      <c r="M86" s="186">
        <f>+('2.2.3.6.WACC'!J$28*'6.3.IPME'!K$21+'2.2.3.1.TasasDeprec'!$C86*'6.3.IPME'!K$22-('6.3.IPME'!K$22-'6.3.IPME'!K$21))/(1-'6.5.TasaImpuestos'!J$8)</f>
        <v>0.33520842127176448</v>
      </c>
      <c r="N86" s="186">
        <f>+('2.2.3.6.WACC'!K$28*'6.3.IPME'!L$21+'2.2.3.1.TasasDeprec'!$C86*'6.3.IPME'!L$22-('6.3.IPME'!L$22-'6.3.IPME'!L$21))/(1-'6.5.TasaImpuestos'!K$8)</f>
        <v>0.33151583608040214</v>
      </c>
    </row>
    <row r="87" spans="1:14" x14ac:dyDescent="0.2">
      <c r="A87" s="131"/>
      <c r="B87" s="169" t="s">
        <v>395</v>
      </c>
      <c r="C87" s="186">
        <f>+('2.2.3.6.WACC'!C$28*'6.3.IPME'!D$21+'2.2.3.1.TasasDeprec'!$C87*'6.3.IPME'!D$22-('6.3.IPME'!D$22-'6.3.IPME'!D$21))/(1-'6.5.TasaImpuestos'!C$8)</f>
        <v>0.27263090916777089</v>
      </c>
      <c r="D87" s="186">
        <f>+('2.2.3.6.WACC'!D$28*'6.3.IPME'!E$21+'2.2.3.1.TasasDeprec'!$C87*'6.3.IPME'!E$22-('6.3.IPME'!E$22-'6.3.IPME'!E$21))/(1-'6.5.TasaImpuestos'!D$8)</f>
        <v>0.25701989892562344</v>
      </c>
      <c r="E87" s="186">
        <f>+('2.2.3.6.WACC'!E$28*'6.3.IPME'!F$21+'2.2.3.1.TasasDeprec'!$C87*'6.3.IPME'!F$22-('6.3.IPME'!F$22-'6.3.IPME'!F$21))/(1-'6.5.TasaImpuestos'!E$8)</f>
        <v>0.25670717126639059</v>
      </c>
      <c r="F87" s="186">
        <f>+('2.2.3.6.WACC'!F$28*'6.3.IPME'!G$21+'2.2.3.1.TasasDeprec'!$C87*'6.3.IPME'!G$22-('6.3.IPME'!G$22-'6.3.IPME'!G$21))/(1-'6.5.TasaImpuestos'!F$8)</f>
        <v>0.27326737300188741</v>
      </c>
      <c r="G87" s="186">
        <f t="shared" si="3"/>
        <v>0.3033661737758685</v>
      </c>
      <c r="H87" s="186">
        <f>+('2.2.3.6.WACC'!G$28*'6.3.IPME'!H$21+'2.2.3.1.TasasDeprec'!$C87*'6.3.IPME'!H$22-('6.3.IPME'!H$22-'6.3.IPME'!H$21))/(1-'6.5.TasaImpuestos'!G$8)</f>
        <v>0.3033661737758685</v>
      </c>
      <c r="I87" s="186">
        <f t="shared" si="4"/>
        <v>0.3033661737758685</v>
      </c>
      <c r="J87" s="186">
        <f t="shared" si="5"/>
        <v>0.27546426289661979</v>
      </c>
      <c r="K87" s="186">
        <f>+('2.2.3.6.WACC'!H$28*'6.3.IPME'!I$21+'2.2.3.1.TasasDeprec'!$C87*'6.3.IPME'!I$22-('6.3.IPME'!I$22-'6.3.IPME'!I$21))/(1-'6.5.TasaImpuestos'!H$8)</f>
        <v>0.27546426289661979</v>
      </c>
      <c r="L87" s="186">
        <f>+('2.2.3.6.WACC'!I$28*'6.3.IPME'!J$21+'2.2.3.1.TasasDeprec'!$C87*'6.3.IPME'!J$22-('6.3.IPME'!J$22-'6.3.IPME'!J$21))/(1-'6.5.TasaImpuestos'!I$8)</f>
        <v>0.24805863736714728</v>
      </c>
      <c r="M87" s="186">
        <f>+('2.2.3.6.WACC'!J$28*'6.3.IPME'!K$21+'2.2.3.1.TasasDeprec'!$C87*'6.3.IPME'!K$22-('6.3.IPME'!K$22-'6.3.IPME'!K$21))/(1-'6.5.TasaImpuestos'!J$8)</f>
        <v>0.27220108695002349</v>
      </c>
      <c r="N87" s="186">
        <f>+('2.2.3.6.WACC'!K$28*'6.3.IPME'!L$21+'2.2.3.1.TasasDeprec'!$C87*'6.3.IPME'!L$22-('6.3.IPME'!L$22-'6.3.IPME'!L$21))/(1-'6.5.TasaImpuestos'!K$8)</f>
        <v>0.26849539649740461</v>
      </c>
    </row>
    <row r="88" spans="1:14" x14ac:dyDescent="0.2">
      <c r="A88" s="131"/>
      <c r="B88" s="169" t="s">
        <v>395</v>
      </c>
      <c r="C88" s="186">
        <f>+('2.2.3.6.WACC'!C$28*'6.3.IPME'!D$21+'2.2.3.1.TasasDeprec'!$C88*'6.3.IPME'!D$22-('6.3.IPME'!D$22-'6.3.IPME'!D$21))/(1-'6.5.TasaImpuestos'!C$8)</f>
        <v>0.27263090916777089</v>
      </c>
      <c r="D88" s="186">
        <f>+('2.2.3.6.WACC'!D$28*'6.3.IPME'!E$21+'2.2.3.1.TasasDeprec'!$C88*'6.3.IPME'!E$22-('6.3.IPME'!E$22-'6.3.IPME'!E$21))/(1-'6.5.TasaImpuestos'!D$8)</f>
        <v>0.25701989892562344</v>
      </c>
      <c r="E88" s="186">
        <f>+('2.2.3.6.WACC'!E$28*'6.3.IPME'!F$21+'2.2.3.1.TasasDeprec'!$C88*'6.3.IPME'!F$22-('6.3.IPME'!F$22-'6.3.IPME'!F$21))/(1-'6.5.TasaImpuestos'!E$8)</f>
        <v>0.25670717126639059</v>
      </c>
      <c r="F88" s="186">
        <f>+('2.2.3.6.WACC'!F$28*'6.3.IPME'!G$21+'2.2.3.1.TasasDeprec'!$C88*'6.3.IPME'!G$22-('6.3.IPME'!G$22-'6.3.IPME'!G$21))/(1-'6.5.TasaImpuestos'!F$8)</f>
        <v>0.27326737300188741</v>
      </c>
      <c r="G88" s="186">
        <f t="shared" si="3"/>
        <v>0.3033661737758685</v>
      </c>
      <c r="H88" s="186">
        <f>+('2.2.3.6.WACC'!G$28*'6.3.IPME'!H$21+'2.2.3.1.TasasDeprec'!$C88*'6.3.IPME'!H$22-('6.3.IPME'!H$22-'6.3.IPME'!H$21))/(1-'6.5.TasaImpuestos'!G$8)</f>
        <v>0.3033661737758685</v>
      </c>
      <c r="I88" s="186">
        <f t="shared" si="4"/>
        <v>0.3033661737758685</v>
      </c>
      <c r="J88" s="186">
        <f t="shared" si="5"/>
        <v>0.27546426289661979</v>
      </c>
      <c r="K88" s="186">
        <f>+('2.2.3.6.WACC'!H$28*'6.3.IPME'!I$21+'2.2.3.1.TasasDeprec'!$C88*'6.3.IPME'!I$22-('6.3.IPME'!I$22-'6.3.IPME'!I$21))/(1-'6.5.TasaImpuestos'!H$8)</f>
        <v>0.27546426289661979</v>
      </c>
      <c r="L88" s="186">
        <f>+('2.2.3.6.WACC'!I$28*'6.3.IPME'!J$21+'2.2.3.1.TasasDeprec'!$C88*'6.3.IPME'!J$22-('6.3.IPME'!J$22-'6.3.IPME'!J$21))/(1-'6.5.TasaImpuestos'!I$8)</f>
        <v>0.24805863736714728</v>
      </c>
      <c r="M88" s="186">
        <f>+('2.2.3.6.WACC'!J$28*'6.3.IPME'!K$21+'2.2.3.1.TasasDeprec'!$C88*'6.3.IPME'!K$22-('6.3.IPME'!K$22-'6.3.IPME'!K$21))/(1-'6.5.TasaImpuestos'!J$8)</f>
        <v>0.27220108695002349</v>
      </c>
      <c r="N88" s="186">
        <f>+('2.2.3.6.WACC'!K$28*'6.3.IPME'!L$21+'2.2.3.1.TasasDeprec'!$C88*'6.3.IPME'!L$22-('6.3.IPME'!L$22-'6.3.IPME'!L$21))/(1-'6.5.TasaImpuestos'!K$8)</f>
        <v>0.26849539649740461</v>
      </c>
    </row>
    <row r="89" spans="1:14" x14ac:dyDescent="0.2">
      <c r="A89" s="131"/>
      <c r="B89" s="169" t="s">
        <v>522</v>
      </c>
      <c r="C89" s="186">
        <f>+('2.2.3.6.WACC'!C$28*'6.3.IPME'!D$21+'2.2.3.1.TasasDeprec'!$C89*'6.3.IPME'!D$22-('6.3.IPME'!D$22-'6.3.IPME'!D$21))/(1-'6.5.TasaImpuestos'!C$8)</f>
        <v>0.33707774053189543</v>
      </c>
      <c r="D89" s="186">
        <f>+('2.2.3.6.WACC'!D$28*'6.3.IPME'!E$21+'2.2.3.1.TasasDeprec'!$C89*'6.3.IPME'!E$22-('6.3.IPME'!E$22-'6.3.IPME'!E$21))/(1-'6.5.TasaImpuestos'!D$8)</f>
        <v>0.32355508923681398</v>
      </c>
      <c r="E89" s="186">
        <f>+('2.2.3.6.WACC'!E$28*'6.3.IPME'!F$21+'2.2.3.1.TasasDeprec'!$C89*'6.3.IPME'!F$22-('6.3.IPME'!F$22-'6.3.IPME'!F$21))/(1-'6.5.TasaImpuestos'!E$8)</f>
        <v>0.32306223877560053</v>
      </c>
      <c r="F89" s="186">
        <f>+('2.2.3.6.WACC'!F$28*'6.3.IPME'!G$21+'2.2.3.1.TasasDeprec'!$C89*'6.3.IPME'!G$22-('6.3.IPME'!G$22-'6.3.IPME'!G$21))/(1-'6.5.TasaImpuestos'!F$8)</f>
        <v>0.3392707984858932</v>
      </c>
      <c r="G89" s="186">
        <f t="shared" si="3"/>
        <v>0.36538100565642095</v>
      </c>
      <c r="H89" s="186">
        <f>+('2.2.3.6.WACC'!G$28*'6.3.IPME'!H$21+'2.2.3.1.TasasDeprec'!$C89*'6.3.IPME'!H$22-('6.3.IPME'!H$22-'6.3.IPME'!H$21))/(1-'6.5.TasaImpuestos'!G$8)</f>
        <v>0.36538100565642095</v>
      </c>
      <c r="I89" s="186">
        <f t="shared" si="4"/>
        <v>0.36538100565642095</v>
      </c>
      <c r="J89" s="186">
        <f t="shared" si="5"/>
        <v>0.33666674229120203</v>
      </c>
      <c r="K89" s="186">
        <f>+('2.2.3.6.WACC'!H$28*'6.3.IPME'!I$21+'2.2.3.1.TasasDeprec'!$C89*'6.3.IPME'!I$22-('6.3.IPME'!I$22-'6.3.IPME'!I$21))/(1-'6.5.TasaImpuestos'!H$8)</f>
        <v>0.33666674229120203</v>
      </c>
      <c r="L89" s="186">
        <f>+('2.2.3.6.WACC'!I$28*'6.3.IPME'!J$21+'2.2.3.1.TasasDeprec'!$C89*'6.3.IPME'!J$22-('6.3.IPME'!J$22-'6.3.IPME'!J$21))/(1-'6.5.TasaImpuestos'!I$8)</f>
        <v>0.31123646201951288</v>
      </c>
      <c r="M89" s="186">
        <f>+('2.2.3.6.WACC'!J$28*'6.3.IPME'!K$21+'2.2.3.1.TasasDeprec'!$C89*'6.3.IPME'!K$22-('6.3.IPME'!K$22-'6.3.IPME'!K$21))/(1-'6.5.TasaImpuestos'!J$8)</f>
        <v>0.33520842127176448</v>
      </c>
      <c r="N89" s="186">
        <f>+('2.2.3.6.WACC'!K$28*'6.3.IPME'!L$21+'2.2.3.1.TasasDeprec'!$C89*'6.3.IPME'!L$22-('6.3.IPME'!L$22-'6.3.IPME'!L$21))/(1-'6.5.TasaImpuestos'!K$8)</f>
        <v>0.33151583608040214</v>
      </c>
    </row>
    <row r="90" spans="1:14" x14ac:dyDescent="0.2">
      <c r="A90" s="131"/>
      <c r="B90" s="169" t="s">
        <v>359</v>
      </c>
      <c r="C90" s="186">
        <f>+('2.2.3.6.WACC'!C$28*'6.3.IPME'!D$21+'2.2.3.1.TasasDeprec'!$C90*'6.3.IPME'!D$22-('6.3.IPME'!D$22-'6.3.IPME'!D$21))/(1-'6.5.TasaImpuestos'!C$8)</f>
        <v>0.33707774053189543</v>
      </c>
      <c r="D90" s="186">
        <f>+('2.2.3.6.WACC'!D$28*'6.3.IPME'!E$21+'2.2.3.1.TasasDeprec'!$C90*'6.3.IPME'!E$22-('6.3.IPME'!E$22-'6.3.IPME'!E$21))/(1-'6.5.TasaImpuestos'!D$8)</f>
        <v>0.32355508923681398</v>
      </c>
      <c r="E90" s="186">
        <f>+('2.2.3.6.WACC'!E$28*'6.3.IPME'!F$21+'2.2.3.1.TasasDeprec'!$C90*'6.3.IPME'!F$22-('6.3.IPME'!F$22-'6.3.IPME'!F$21))/(1-'6.5.TasaImpuestos'!E$8)</f>
        <v>0.32306223877560053</v>
      </c>
      <c r="F90" s="186">
        <f>+('2.2.3.6.WACC'!F$28*'6.3.IPME'!G$21+'2.2.3.1.TasasDeprec'!$C90*'6.3.IPME'!G$22-('6.3.IPME'!G$22-'6.3.IPME'!G$21))/(1-'6.5.TasaImpuestos'!F$8)</f>
        <v>0.3392707984858932</v>
      </c>
      <c r="G90" s="186">
        <f t="shared" si="3"/>
        <v>0.36538100565642095</v>
      </c>
      <c r="H90" s="186">
        <f>+('2.2.3.6.WACC'!G$28*'6.3.IPME'!H$21+'2.2.3.1.TasasDeprec'!$C90*'6.3.IPME'!H$22-('6.3.IPME'!H$22-'6.3.IPME'!H$21))/(1-'6.5.TasaImpuestos'!G$8)</f>
        <v>0.36538100565642095</v>
      </c>
      <c r="I90" s="186">
        <f t="shared" si="4"/>
        <v>0.36538100565642095</v>
      </c>
      <c r="J90" s="186">
        <f t="shared" si="5"/>
        <v>0.33666674229120203</v>
      </c>
      <c r="K90" s="186">
        <f>+('2.2.3.6.WACC'!H$28*'6.3.IPME'!I$21+'2.2.3.1.TasasDeprec'!$C90*'6.3.IPME'!I$22-('6.3.IPME'!I$22-'6.3.IPME'!I$21))/(1-'6.5.TasaImpuestos'!H$8)</f>
        <v>0.33666674229120203</v>
      </c>
      <c r="L90" s="186">
        <f>+('2.2.3.6.WACC'!I$28*'6.3.IPME'!J$21+'2.2.3.1.TasasDeprec'!$C90*'6.3.IPME'!J$22-('6.3.IPME'!J$22-'6.3.IPME'!J$21))/(1-'6.5.TasaImpuestos'!I$8)</f>
        <v>0.31123646201951288</v>
      </c>
      <c r="M90" s="186">
        <f>+('2.2.3.6.WACC'!J$28*'6.3.IPME'!K$21+'2.2.3.1.TasasDeprec'!$C90*'6.3.IPME'!K$22-('6.3.IPME'!K$22-'6.3.IPME'!K$21))/(1-'6.5.TasaImpuestos'!J$8)</f>
        <v>0.33520842127176448</v>
      </c>
      <c r="N90" s="186">
        <f>+('2.2.3.6.WACC'!K$28*'6.3.IPME'!L$21+'2.2.3.1.TasasDeprec'!$C90*'6.3.IPME'!L$22-('6.3.IPME'!L$22-'6.3.IPME'!L$21))/(1-'6.5.TasaImpuestos'!K$8)</f>
        <v>0.33151583608040214</v>
      </c>
    </row>
    <row r="91" spans="1:14" x14ac:dyDescent="0.2">
      <c r="A91" s="131"/>
      <c r="B91" s="169" t="s">
        <v>523</v>
      </c>
      <c r="C91" s="186">
        <f>+('2.2.3.6.WACC'!C$28*'6.3.IPME'!D$21+'2.2.3.1.TasasDeprec'!$C91*'6.3.IPME'!D$22-('6.3.IPME'!D$22-'6.3.IPME'!D$21))/(1-'6.5.TasaImpuestos'!C$8)</f>
        <v>0.33707774053189543</v>
      </c>
      <c r="D91" s="186">
        <f>+('2.2.3.6.WACC'!D$28*'6.3.IPME'!E$21+'2.2.3.1.TasasDeprec'!$C91*'6.3.IPME'!E$22-('6.3.IPME'!E$22-'6.3.IPME'!E$21))/(1-'6.5.TasaImpuestos'!D$8)</f>
        <v>0.32355508923681398</v>
      </c>
      <c r="E91" s="186">
        <f>+('2.2.3.6.WACC'!E$28*'6.3.IPME'!F$21+'2.2.3.1.TasasDeprec'!$C91*'6.3.IPME'!F$22-('6.3.IPME'!F$22-'6.3.IPME'!F$21))/(1-'6.5.TasaImpuestos'!E$8)</f>
        <v>0.32306223877560053</v>
      </c>
      <c r="F91" s="186">
        <f>+('2.2.3.6.WACC'!F$28*'6.3.IPME'!G$21+'2.2.3.1.TasasDeprec'!$C91*'6.3.IPME'!G$22-('6.3.IPME'!G$22-'6.3.IPME'!G$21))/(1-'6.5.TasaImpuestos'!F$8)</f>
        <v>0.3392707984858932</v>
      </c>
      <c r="G91" s="186">
        <f t="shared" si="3"/>
        <v>0.36538100565642095</v>
      </c>
      <c r="H91" s="186">
        <f>+('2.2.3.6.WACC'!G$28*'6.3.IPME'!H$21+'2.2.3.1.TasasDeprec'!$C91*'6.3.IPME'!H$22-('6.3.IPME'!H$22-'6.3.IPME'!H$21))/(1-'6.5.TasaImpuestos'!G$8)</f>
        <v>0.36538100565642095</v>
      </c>
      <c r="I91" s="186">
        <f t="shared" si="4"/>
        <v>0.36538100565642095</v>
      </c>
      <c r="J91" s="186">
        <f t="shared" si="5"/>
        <v>0.33666674229120203</v>
      </c>
      <c r="K91" s="186">
        <f>+('2.2.3.6.WACC'!H$28*'6.3.IPME'!I$21+'2.2.3.1.TasasDeprec'!$C91*'6.3.IPME'!I$22-('6.3.IPME'!I$22-'6.3.IPME'!I$21))/(1-'6.5.TasaImpuestos'!H$8)</f>
        <v>0.33666674229120203</v>
      </c>
      <c r="L91" s="186">
        <f>+('2.2.3.6.WACC'!I$28*'6.3.IPME'!J$21+'2.2.3.1.TasasDeprec'!$C91*'6.3.IPME'!J$22-('6.3.IPME'!J$22-'6.3.IPME'!J$21))/(1-'6.5.TasaImpuestos'!I$8)</f>
        <v>0.31123646201951288</v>
      </c>
      <c r="M91" s="186">
        <f>+('2.2.3.6.WACC'!J$28*'6.3.IPME'!K$21+'2.2.3.1.TasasDeprec'!$C91*'6.3.IPME'!K$22-('6.3.IPME'!K$22-'6.3.IPME'!K$21))/(1-'6.5.TasaImpuestos'!J$8)</f>
        <v>0.33520842127176448</v>
      </c>
      <c r="N91" s="186">
        <f>+('2.2.3.6.WACC'!K$28*'6.3.IPME'!L$21+'2.2.3.1.TasasDeprec'!$C91*'6.3.IPME'!L$22-('6.3.IPME'!L$22-'6.3.IPME'!L$21))/(1-'6.5.TasaImpuestos'!K$8)</f>
        <v>0.33151583608040214</v>
      </c>
    </row>
    <row r="92" spans="1:14" x14ac:dyDescent="0.2">
      <c r="A92" s="131"/>
      <c r="B92" s="169" t="s">
        <v>524</v>
      </c>
      <c r="C92" s="186">
        <f>+('2.2.3.6.WACC'!C$28*'6.3.IPME'!D$21+'2.2.3.1.TasasDeprec'!$C92*'6.3.IPME'!D$22-('6.3.IPME'!D$22-'6.3.IPME'!D$21))/(1-'6.5.TasaImpuestos'!C$8)</f>
        <v>0.33707774053189543</v>
      </c>
      <c r="D92" s="186">
        <f>+('2.2.3.6.WACC'!D$28*'6.3.IPME'!E$21+'2.2.3.1.TasasDeprec'!$C92*'6.3.IPME'!E$22-('6.3.IPME'!E$22-'6.3.IPME'!E$21))/(1-'6.5.TasaImpuestos'!D$8)</f>
        <v>0.32355508923681398</v>
      </c>
      <c r="E92" s="186">
        <f>+('2.2.3.6.WACC'!E$28*'6.3.IPME'!F$21+'2.2.3.1.TasasDeprec'!$C92*'6.3.IPME'!F$22-('6.3.IPME'!F$22-'6.3.IPME'!F$21))/(1-'6.5.TasaImpuestos'!E$8)</f>
        <v>0.32306223877560053</v>
      </c>
      <c r="F92" s="186">
        <f>+('2.2.3.6.WACC'!F$28*'6.3.IPME'!G$21+'2.2.3.1.TasasDeprec'!$C92*'6.3.IPME'!G$22-('6.3.IPME'!G$22-'6.3.IPME'!G$21))/(1-'6.5.TasaImpuestos'!F$8)</f>
        <v>0.3392707984858932</v>
      </c>
      <c r="G92" s="186">
        <f t="shared" si="3"/>
        <v>0.36538100565642095</v>
      </c>
      <c r="H92" s="186">
        <f>+('2.2.3.6.WACC'!G$28*'6.3.IPME'!H$21+'2.2.3.1.TasasDeprec'!$C92*'6.3.IPME'!H$22-('6.3.IPME'!H$22-'6.3.IPME'!H$21))/(1-'6.5.TasaImpuestos'!G$8)</f>
        <v>0.36538100565642095</v>
      </c>
      <c r="I92" s="186">
        <f t="shared" si="4"/>
        <v>0.36538100565642095</v>
      </c>
      <c r="J92" s="186">
        <f t="shared" si="5"/>
        <v>0.33666674229120203</v>
      </c>
      <c r="K92" s="186">
        <f>+('2.2.3.6.WACC'!H$28*'6.3.IPME'!I$21+'2.2.3.1.TasasDeprec'!$C92*'6.3.IPME'!I$22-('6.3.IPME'!I$22-'6.3.IPME'!I$21))/(1-'6.5.TasaImpuestos'!H$8)</f>
        <v>0.33666674229120203</v>
      </c>
      <c r="L92" s="186">
        <f>+('2.2.3.6.WACC'!I$28*'6.3.IPME'!J$21+'2.2.3.1.TasasDeprec'!$C92*'6.3.IPME'!J$22-('6.3.IPME'!J$22-'6.3.IPME'!J$21))/(1-'6.5.TasaImpuestos'!I$8)</f>
        <v>0.31123646201951288</v>
      </c>
      <c r="M92" s="186">
        <f>+('2.2.3.6.WACC'!J$28*'6.3.IPME'!K$21+'2.2.3.1.TasasDeprec'!$C92*'6.3.IPME'!K$22-('6.3.IPME'!K$22-'6.3.IPME'!K$21))/(1-'6.5.TasaImpuestos'!J$8)</f>
        <v>0.33520842127176448</v>
      </c>
      <c r="N92" s="186">
        <f>+('2.2.3.6.WACC'!K$28*'6.3.IPME'!L$21+'2.2.3.1.TasasDeprec'!$C92*'6.3.IPME'!L$22-('6.3.IPME'!L$22-'6.3.IPME'!L$21))/(1-'6.5.TasaImpuestos'!K$8)</f>
        <v>0.33151583608040214</v>
      </c>
    </row>
    <row r="93" spans="1:14" x14ac:dyDescent="0.2">
      <c r="A93" s="131"/>
      <c r="B93" s="169" t="s">
        <v>525</v>
      </c>
      <c r="C93" s="186">
        <f>+('2.2.3.6.WACC'!C$28*'6.3.IPME'!D$21+'2.2.3.1.TasasDeprec'!$C93*'6.3.IPME'!D$22-('6.3.IPME'!D$22-'6.3.IPME'!D$21))/(1-'6.5.TasaImpuestos'!C$8)</f>
        <v>0.33707774053189543</v>
      </c>
      <c r="D93" s="186">
        <f>+('2.2.3.6.WACC'!D$28*'6.3.IPME'!E$21+'2.2.3.1.TasasDeprec'!$C93*'6.3.IPME'!E$22-('6.3.IPME'!E$22-'6.3.IPME'!E$21))/(1-'6.5.TasaImpuestos'!D$8)</f>
        <v>0.32355508923681398</v>
      </c>
      <c r="E93" s="186">
        <f>+('2.2.3.6.WACC'!E$28*'6.3.IPME'!F$21+'2.2.3.1.TasasDeprec'!$C93*'6.3.IPME'!F$22-('6.3.IPME'!F$22-'6.3.IPME'!F$21))/(1-'6.5.TasaImpuestos'!E$8)</f>
        <v>0.32306223877560053</v>
      </c>
      <c r="F93" s="186">
        <f>+('2.2.3.6.WACC'!F$28*'6.3.IPME'!G$21+'2.2.3.1.TasasDeprec'!$C93*'6.3.IPME'!G$22-('6.3.IPME'!G$22-'6.3.IPME'!G$21))/(1-'6.5.TasaImpuestos'!F$8)</f>
        <v>0.3392707984858932</v>
      </c>
      <c r="G93" s="186">
        <f t="shared" si="3"/>
        <v>0.36538100565642095</v>
      </c>
      <c r="H93" s="186">
        <f>+('2.2.3.6.WACC'!G$28*'6.3.IPME'!H$21+'2.2.3.1.TasasDeprec'!$C93*'6.3.IPME'!H$22-('6.3.IPME'!H$22-'6.3.IPME'!H$21))/(1-'6.5.TasaImpuestos'!G$8)</f>
        <v>0.36538100565642095</v>
      </c>
      <c r="I93" s="186">
        <f t="shared" si="4"/>
        <v>0.36538100565642095</v>
      </c>
      <c r="J93" s="186">
        <f t="shared" si="5"/>
        <v>0.33666674229120203</v>
      </c>
      <c r="K93" s="186">
        <f>+('2.2.3.6.WACC'!H$28*'6.3.IPME'!I$21+'2.2.3.1.TasasDeprec'!$C93*'6.3.IPME'!I$22-('6.3.IPME'!I$22-'6.3.IPME'!I$21))/(1-'6.5.TasaImpuestos'!H$8)</f>
        <v>0.33666674229120203</v>
      </c>
      <c r="L93" s="186">
        <f>+('2.2.3.6.WACC'!I$28*'6.3.IPME'!J$21+'2.2.3.1.TasasDeprec'!$C93*'6.3.IPME'!J$22-('6.3.IPME'!J$22-'6.3.IPME'!J$21))/(1-'6.5.TasaImpuestos'!I$8)</f>
        <v>0.31123646201951288</v>
      </c>
      <c r="M93" s="186">
        <f>+('2.2.3.6.WACC'!J$28*'6.3.IPME'!K$21+'2.2.3.1.TasasDeprec'!$C93*'6.3.IPME'!K$22-('6.3.IPME'!K$22-'6.3.IPME'!K$21))/(1-'6.5.TasaImpuestos'!J$8)</f>
        <v>0.33520842127176448</v>
      </c>
      <c r="N93" s="186">
        <f>+('2.2.3.6.WACC'!K$28*'6.3.IPME'!L$21+'2.2.3.1.TasasDeprec'!$C93*'6.3.IPME'!L$22-('6.3.IPME'!L$22-'6.3.IPME'!L$21))/(1-'6.5.TasaImpuestos'!K$8)</f>
        <v>0.33151583608040214</v>
      </c>
    </row>
    <row r="94" spans="1:14" x14ac:dyDescent="0.2">
      <c r="A94" s="131"/>
      <c r="B94" s="169" t="s">
        <v>526</v>
      </c>
      <c r="C94" s="186">
        <f>+('2.2.3.6.WACC'!C$28*'6.3.IPME'!D$21+'2.2.3.1.TasasDeprec'!$C94*'6.3.IPME'!D$22-('6.3.IPME'!D$22-'6.3.IPME'!D$21))/(1-'6.5.TasaImpuestos'!C$8)</f>
        <v>0.33707774053189543</v>
      </c>
      <c r="D94" s="186">
        <f>+('2.2.3.6.WACC'!D$28*'6.3.IPME'!E$21+'2.2.3.1.TasasDeprec'!$C94*'6.3.IPME'!E$22-('6.3.IPME'!E$22-'6.3.IPME'!E$21))/(1-'6.5.TasaImpuestos'!D$8)</f>
        <v>0.32355508923681398</v>
      </c>
      <c r="E94" s="186">
        <f>+('2.2.3.6.WACC'!E$28*'6.3.IPME'!F$21+'2.2.3.1.TasasDeprec'!$C94*'6.3.IPME'!F$22-('6.3.IPME'!F$22-'6.3.IPME'!F$21))/(1-'6.5.TasaImpuestos'!E$8)</f>
        <v>0.32306223877560053</v>
      </c>
      <c r="F94" s="186">
        <f>+('2.2.3.6.WACC'!F$28*'6.3.IPME'!G$21+'2.2.3.1.TasasDeprec'!$C94*'6.3.IPME'!G$22-('6.3.IPME'!G$22-'6.3.IPME'!G$21))/(1-'6.5.TasaImpuestos'!F$8)</f>
        <v>0.3392707984858932</v>
      </c>
      <c r="G94" s="186">
        <f t="shared" si="3"/>
        <v>0.36538100565642095</v>
      </c>
      <c r="H94" s="186">
        <f>+('2.2.3.6.WACC'!G$28*'6.3.IPME'!H$21+'2.2.3.1.TasasDeprec'!$C94*'6.3.IPME'!H$22-('6.3.IPME'!H$22-'6.3.IPME'!H$21))/(1-'6.5.TasaImpuestos'!G$8)</f>
        <v>0.36538100565642095</v>
      </c>
      <c r="I94" s="186">
        <f t="shared" si="4"/>
        <v>0.36538100565642095</v>
      </c>
      <c r="J94" s="186">
        <f t="shared" si="5"/>
        <v>0.33666674229120203</v>
      </c>
      <c r="K94" s="186">
        <f>+('2.2.3.6.WACC'!H$28*'6.3.IPME'!I$21+'2.2.3.1.TasasDeprec'!$C94*'6.3.IPME'!I$22-('6.3.IPME'!I$22-'6.3.IPME'!I$21))/(1-'6.5.TasaImpuestos'!H$8)</f>
        <v>0.33666674229120203</v>
      </c>
      <c r="L94" s="186">
        <f>+('2.2.3.6.WACC'!I$28*'6.3.IPME'!J$21+'2.2.3.1.TasasDeprec'!$C94*'6.3.IPME'!J$22-('6.3.IPME'!J$22-'6.3.IPME'!J$21))/(1-'6.5.TasaImpuestos'!I$8)</f>
        <v>0.31123646201951288</v>
      </c>
      <c r="M94" s="186">
        <f>+('2.2.3.6.WACC'!J$28*'6.3.IPME'!K$21+'2.2.3.1.TasasDeprec'!$C94*'6.3.IPME'!K$22-('6.3.IPME'!K$22-'6.3.IPME'!K$21))/(1-'6.5.TasaImpuestos'!J$8)</f>
        <v>0.33520842127176448</v>
      </c>
      <c r="N94" s="186">
        <f>+('2.2.3.6.WACC'!K$28*'6.3.IPME'!L$21+'2.2.3.1.TasasDeprec'!$C94*'6.3.IPME'!L$22-('6.3.IPME'!L$22-'6.3.IPME'!L$21))/(1-'6.5.TasaImpuestos'!K$8)</f>
        <v>0.33151583608040214</v>
      </c>
    </row>
    <row r="95" spans="1:14" x14ac:dyDescent="0.2">
      <c r="A95" s="131"/>
      <c r="B95" s="169" t="s">
        <v>527</v>
      </c>
      <c r="C95" s="186">
        <f>+('2.2.3.6.WACC'!C$28*'6.3.IPME'!D$21+'2.2.3.1.TasasDeprec'!$C95*'6.3.IPME'!D$22-('6.3.IPME'!D$22-'6.3.IPME'!D$21))/(1-'6.5.TasaImpuestos'!C$8)</f>
        <v>0.33707774053189543</v>
      </c>
      <c r="D95" s="186">
        <f>+('2.2.3.6.WACC'!D$28*'6.3.IPME'!E$21+'2.2.3.1.TasasDeprec'!$C95*'6.3.IPME'!E$22-('6.3.IPME'!E$22-'6.3.IPME'!E$21))/(1-'6.5.TasaImpuestos'!D$8)</f>
        <v>0.32355508923681398</v>
      </c>
      <c r="E95" s="186">
        <f>+('2.2.3.6.WACC'!E$28*'6.3.IPME'!F$21+'2.2.3.1.TasasDeprec'!$C95*'6.3.IPME'!F$22-('6.3.IPME'!F$22-'6.3.IPME'!F$21))/(1-'6.5.TasaImpuestos'!E$8)</f>
        <v>0.32306223877560053</v>
      </c>
      <c r="F95" s="186">
        <f>+('2.2.3.6.WACC'!F$28*'6.3.IPME'!G$21+'2.2.3.1.TasasDeprec'!$C95*'6.3.IPME'!G$22-('6.3.IPME'!G$22-'6.3.IPME'!G$21))/(1-'6.5.TasaImpuestos'!F$8)</f>
        <v>0.3392707984858932</v>
      </c>
      <c r="G95" s="186">
        <f t="shared" si="3"/>
        <v>0.36538100565642095</v>
      </c>
      <c r="H95" s="186">
        <f>+('2.2.3.6.WACC'!G$28*'6.3.IPME'!H$21+'2.2.3.1.TasasDeprec'!$C95*'6.3.IPME'!H$22-('6.3.IPME'!H$22-'6.3.IPME'!H$21))/(1-'6.5.TasaImpuestos'!G$8)</f>
        <v>0.36538100565642095</v>
      </c>
      <c r="I95" s="186">
        <f t="shared" si="4"/>
        <v>0.36538100565642095</v>
      </c>
      <c r="J95" s="186">
        <f t="shared" si="5"/>
        <v>0.33666674229120203</v>
      </c>
      <c r="K95" s="186">
        <f>+('2.2.3.6.WACC'!H$28*'6.3.IPME'!I$21+'2.2.3.1.TasasDeprec'!$C95*'6.3.IPME'!I$22-('6.3.IPME'!I$22-'6.3.IPME'!I$21))/(1-'6.5.TasaImpuestos'!H$8)</f>
        <v>0.33666674229120203</v>
      </c>
      <c r="L95" s="186">
        <f>+('2.2.3.6.WACC'!I$28*'6.3.IPME'!J$21+'2.2.3.1.TasasDeprec'!$C95*'6.3.IPME'!J$22-('6.3.IPME'!J$22-'6.3.IPME'!J$21))/(1-'6.5.TasaImpuestos'!I$8)</f>
        <v>0.31123646201951288</v>
      </c>
      <c r="M95" s="186">
        <f>+('2.2.3.6.WACC'!J$28*'6.3.IPME'!K$21+'2.2.3.1.TasasDeprec'!$C95*'6.3.IPME'!K$22-('6.3.IPME'!K$22-'6.3.IPME'!K$21))/(1-'6.5.TasaImpuestos'!J$8)</f>
        <v>0.33520842127176448</v>
      </c>
      <c r="N95" s="186">
        <f>+('2.2.3.6.WACC'!K$28*'6.3.IPME'!L$21+'2.2.3.1.TasasDeprec'!$C95*'6.3.IPME'!L$22-('6.3.IPME'!L$22-'6.3.IPME'!L$21))/(1-'6.5.TasaImpuestos'!K$8)</f>
        <v>0.33151583608040214</v>
      </c>
    </row>
    <row r="96" spans="1:14" x14ac:dyDescent="0.2">
      <c r="A96" s="131"/>
      <c r="B96" s="169" t="s">
        <v>528</v>
      </c>
      <c r="C96" s="186">
        <f>+('2.2.3.6.WACC'!C$28*'6.3.IPME'!D$21+'2.2.3.1.TasasDeprec'!$C96*'6.3.IPME'!D$22-('6.3.IPME'!D$22-'6.3.IPME'!D$21))/(1-'6.5.TasaImpuestos'!C$8)</f>
        <v>0.33707774053189543</v>
      </c>
      <c r="D96" s="186">
        <f>+('2.2.3.6.WACC'!D$28*'6.3.IPME'!E$21+'2.2.3.1.TasasDeprec'!$C96*'6.3.IPME'!E$22-('6.3.IPME'!E$22-'6.3.IPME'!E$21))/(1-'6.5.TasaImpuestos'!D$8)</f>
        <v>0.32355508923681398</v>
      </c>
      <c r="E96" s="186">
        <f>+('2.2.3.6.WACC'!E$28*'6.3.IPME'!F$21+'2.2.3.1.TasasDeprec'!$C96*'6.3.IPME'!F$22-('6.3.IPME'!F$22-'6.3.IPME'!F$21))/(1-'6.5.TasaImpuestos'!E$8)</f>
        <v>0.32306223877560053</v>
      </c>
      <c r="F96" s="186">
        <f>+('2.2.3.6.WACC'!F$28*'6.3.IPME'!G$21+'2.2.3.1.TasasDeprec'!$C96*'6.3.IPME'!G$22-('6.3.IPME'!G$22-'6.3.IPME'!G$21))/(1-'6.5.TasaImpuestos'!F$8)</f>
        <v>0.3392707984858932</v>
      </c>
      <c r="G96" s="186">
        <f t="shared" si="3"/>
        <v>0.36538100565642095</v>
      </c>
      <c r="H96" s="186">
        <f>+('2.2.3.6.WACC'!G$28*'6.3.IPME'!H$21+'2.2.3.1.TasasDeprec'!$C96*'6.3.IPME'!H$22-('6.3.IPME'!H$22-'6.3.IPME'!H$21))/(1-'6.5.TasaImpuestos'!G$8)</f>
        <v>0.36538100565642095</v>
      </c>
      <c r="I96" s="186">
        <f t="shared" si="4"/>
        <v>0.36538100565642095</v>
      </c>
      <c r="J96" s="186">
        <f t="shared" si="5"/>
        <v>0.33666674229120203</v>
      </c>
      <c r="K96" s="186">
        <f>+('2.2.3.6.WACC'!H$28*'6.3.IPME'!I$21+'2.2.3.1.TasasDeprec'!$C96*'6.3.IPME'!I$22-('6.3.IPME'!I$22-'6.3.IPME'!I$21))/(1-'6.5.TasaImpuestos'!H$8)</f>
        <v>0.33666674229120203</v>
      </c>
      <c r="L96" s="186">
        <f>+('2.2.3.6.WACC'!I$28*'6.3.IPME'!J$21+'2.2.3.1.TasasDeprec'!$C96*'6.3.IPME'!J$22-('6.3.IPME'!J$22-'6.3.IPME'!J$21))/(1-'6.5.TasaImpuestos'!I$8)</f>
        <v>0.31123646201951288</v>
      </c>
      <c r="M96" s="186">
        <f>+('2.2.3.6.WACC'!J$28*'6.3.IPME'!K$21+'2.2.3.1.TasasDeprec'!$C96*'6.3.IPME'!K$22-('6.3.IPME'!K$22-'6.3.IPME'!K$21))/(1-'6.5.TasaImpuestos'!J$8)</f>
        <v>0.33520842127176448</v>
      </c>
      <c r="N96" s="186">
        <f>+('2.2.3.6.WACC'!K$28*'6.3.IPME'!L$21+'2.2.3.1.TasasDeprec'!$C96*'6.3.IPME'!L$22-('6.3.IPME'!L$22-'6.3.IPME'!L$21))/(1-'6.5.TasaImpuestos'!K$8)</f>
        <v>0.33151583608040214</v>
      </c>
    </row>
    <row r="97" spans="1:14" x14ac:dyDescent="0.2">
      <c r="A97" s="131"/>
      <c r="B97" s="169" t="s">
        <v>360</v>
      </c>
      <c r="C97" s="186">
        <f>+('2.2.3.6.WACC'!C$28*'6.3.IPME'!D$21+'2.2.3.1.TasasDeprec'!$C97*'6.3.IPME'!D$22-('6.3.IPME'!D$22-'6.3.IPME'!D$21))/(1-'6.5.TasaImpuestos'!C$8)</f>
        <v>0.27263090916777089</v>
      </c>
      <c r="D97" s="186">
        <f>+('2.2.3.6.WACC'!D$28*'6.3.IPME'!E$21+'2.2.3.1.TasasDeprec'!$C97*'6.3.IPME'!E$22-('6.3.IPME'!E$22-'6.3.IPME'!E$21))/(1-'6.5.TasaImpuestos'!D$8)</f>
        <v>0.25701989892562344</v>
      </c>
      <c r="E97" s="186">
        <f>+('2.2.3.6.WACC'!E$28*'6.3.IPME'!F$21+'2.2.3.1.TasasDeprec'!$C97*'6.3.IPME'!F$22-('6.3.IPME'!F$22-'6.3.IPME'!F$21))/(1-'6.5.TasaImpuestos'!E$8)</f>
        <v>0.25670717126639059</v>
      </c>
      <c r="F97" s="186">
        <f>+('2.2.3.6.WACC'!F$28*'6.3.IPME'!G$21+'2.2.3.1.TasasDeprec'!$C97*'6.3.IPME'!G$22-('6.3.IPME'!G$22-'6.3.IPME'!G$21))/(1-'6.5.TasaImpuestos'!F$8)</f>
        <v>0.27326737300188741</v>
      </c>
      <c r="G97" s="186">
        <f t="shared" si="3"/>
        <v>0.3033661737758685</v>
      </c>
      <c r="H97" s="186">
        <f>+('2.2.3.6.WACC'!G$28*'6.3.IPME'!H$21+'2.2.3.1.TasasDeprec'!$C97*'6.3.IPME'!H$22-('6.3.IPME'!H$22-'6.3.IPME'!H$21))/(1-'6.5.TasaImpuestos'!G$8)</f>
        <v>0.3033661737758685</v>
      </c>
      <c r="I97" s="186">
        <f t="shared" si="4"/>
        <v>0.3033661737758685</v>
      </c>
      <c r="J97" s="186">
        <f t="shared" si="5"/>
        <v>0.27546426289661979</v>
      </c>
      <c r="K97" s="186">
        <f>+('2.2.3.6.WACC'!H$28*'6.3.IPME'!I$21+'2.2.3.1.TasasDeprec'!$C97*'6.3.IPME'!I$22-('6.3.IPME'!I$22-'6.3.IPME'!I$21))/(1-'6.5.TasaImpuestos'!H$8)</f>
        <v>0.27546426289661979</v>
      </c>
      <c r="L97" s="186">
        <f>+('2.2.3.6.WACC'!I$28*'6.3.IPME'!J$21+'2.2.3.1.TasasDeprec'!$C97*'6.3.IPME'!J$22-('6.3.IPME'!J$22-'6.3.IPME'!J$21))/(1-'6.5.TasaImpuestos'!I$8)</f>
        <v>0.24805863736714728</v>
      </c>
      <c r="M97" s="186">
        <f>+('2.2.3.6.WACC'!J$28*'6.3.IPME'!K$21+'2.2.3.1.TasasDeprec'!$C97*'6.3.IPME'!K$22-('6.3.IPME'!K$22-'6.3.IPME'!K$21))/(1-'6.5.TasaImpuestos'!J$8)</f>
        <v>0.27220108695002349</v>
      </c>
      <c r="N97" s="186">
        <f>+('2.2.3.6.WACC'!K$28*'6.3.IPME'!L$21+'2.2.3.1.TasasDeprec'!$C97*'6.3.IPME'!L$22-('6.3.IPME'!L$22-'6.3.IPME'!L$21))/(1-'6.5.TasaImpuestos'!K$8)</f>
        <v>0.26849539649740461</v>
      </c>
    </row>
    <row r="98" spans="1:14" x14ac:dyDescent="0.2">
      <c r="A98" s="131"/>
      <c r="B98" s="169" t="s">
        <v>361</v>
      </c>
      <c r="C98" s="186">
        <f>+('2.2.3.6.WACC'!C$28*'6.3.IPME'!D$21+'2.2.3.1.TasasDeprec'!$C98*'6.3.IPME'!D$22-('6.3.IPME'!D$22-'6.3.IPME'!D$21))/(1-'6.5.TasaImpuestos'!C$8)</f>
        <v>0.27263090916777089</v>
      </c>
      <c r="D98" s="186">
        <f>+('2.2.3.6.WACC'!D$28*'6.3.IPME'!E$21+'2.2.3.1.TasasDeprec'!$C98*'6.3.IPME'!E$22-('6.3.IPME'!E$22-'6.3.IPME'!E$21))/(1-'6.5.TasaImpuestos'!D$8)</f>
        <v>0.25701989892562344</v>
      </c>
      <c r="E98" s="186">
        <f>+('2.2.3.6.WACC'!E$28*'6.3.IPME'!F$21+'2.2.3.1.TasasDeprec'!$C98*'6.3.IPME'!F$22-('6.3.IPME'!F$22-'6.3.IPME'!F$21))/(1-'6.5.TasaImpuestos'!E$8)</f>
        <v>0.25670717126639059</v>
      </c>
      <c r="F98" s="186">
        <f>+('2.2.3.6.WACC'!F$28*'6.3.IPME'!G$21+'2.2.3.1.TasasDeprec'!$C98*'6.3.IPME'!G$22-('6.3.IPME'!G$22-'6.3.IPME'!G$21))/(1-'6.5.TasaImpuestos'!F$8)</f>
        <v>0.27326737300188741</v>
      </c>
      <c r="G98" s="186">
        <f t="shared" si="3"/>
        <v>0.3033661737758685</v>
      </c>
      <c r="H98" s="186">
        <f>+('2.2.3.6.WACC'!G$28*'6.3.IPME'!H$21+'2.2.3.1.TasasDeprec'!$C98*'6.3.IPME'!H$22-('6.3.IPME'!H$22-'6.3.IPME'!H$21))/(1-'6.5.TasaImpuestos'!G$8)</f>
        <v>0.3033661737758685</v>
      </c>
      <c r="I98" s="186">
        <f t="shared" si="4"/>
        <v>0.3033661737758685</v>
      </c>
      <c r="J98" s="186">
        <f t="shared" si="5"/>
        <v>0.27546426289661979</v>
      </c>
      <c r="K98" s="186">
        <f>+('2.2.3.6.WACC'!H$28*'6.3.IPME'!I$21+'2.2.3.1.TasasDeprec'!$C98*'6.3.IPME'!I$22-('6.3.IPME'!I$22-'6.3.IPME'!I$21))/(1-'6.5.TasaImpuestos'!H$8)</f>
        <v>0.27546426289661979</v>
      </c>
      <c r="L98" s="186">
        <f>+('2.2.3.6.WACC'!I$28*'6.3.IPME'!J$21+'2.2.3.1.TasasDeprec'!$C98*'6.3.IPME'!J$22-('6.3.IPME'!J$22-'6.3.IPME'!J$21))/(1-'6.5.TasaImpuestos'!I$8)</f>
        <v>0.24805863736714728</v>
      </c>
      <c r="M98" s="186">
        <f>+('2.2.3.6.WACC'!J$28*'6.3.IPME'!K$21+'2.2.3.1.TasasDeprec'!$C98*'6.3.IPME'!K$22-('6.3.IPME'!K$22-'6.3.IPME'!K$21))/(1-'6.5.TasaImpuestos'!J$8)</f>
        <v>0.27220108695002349</v>
      </c>
      <c r="N98" s="186">
        <f>+('2.2.3.6.WACC'!K$28*'6.3.IPME'!L$21+'2.2.3.1.TasasDeprec'!$C98*'6.3.IPME'!L$22-('6.3.IPME'!L$22-'6.3.IPME'!L$21))/(1-'6.5.TasaImpuestos'!K$8)</f>
        <v>0.26849539649740461</v>
      </c>
    </row>
    <row r="99" spans="1:14" x14ac:dyDescent="0.2">
      <c r="A99" s="131"/>
      <c r="B99" s="169" t="s">
        <v>484</v>
      </c>
      <c r="C99" s="186">
        <f>+('2.2.3.6.WACC'!C$28*'6.3.IPME'!D$21+'2.2.3.1.TasasDeprec'!$C99*'6.3.IPME'!D$22-('6.3.IPME'!D$22-'6.3.IPME'!D$21))/(1-'6.5.TasaImpuestos'!C$8)</f>
        <v>0.27263090916777089</v>
      </c>
      <c r="D99" s="186">
        <f>+('2.2.3.6.WACC'!D$28*'6.3.IPME'!E$21+'2.2.3.1.TasasDeprec'!$C99*'6.3.IPME'!E$22-('6.3.IPME'!E$22-'6.3.IPME'!E$21))/(1-'6.5.TasaImpuestos'!D$8)</f>
        <v>0.25701989892562344</v>
      </c>
      <c r="E99" s="186">
        <f>+('2.2.3.6.WACC'!E$28*'6.3.IPME'!F$21+'2.2.3.1.TasasDeprec'!$C99*'6.3.IPME'!F$22-('6.3.IPME'!F$22-'6.3.IPME'!F$21))/(1-'6.5.TasaImpuestos'!E$8)</f>
        <v>0.25670717126639059</v>
      </c>
      <c r="F99" s="186">
        <f>+('2.2.3.6.WACC'!F$28*'6.3.IPME'!G$21+'2.2.3.1.TasasDeprec'!$C99*'6.3.IPME'!G$22-('6.3.IPME'!G$22-'6.3.IPME'!G$21))/(1-'6.5.TasaImpuestos'!F$8)</f>
        <v>0.27326737300188741</v>
      </c>
      <c r="G99" s="186">
        <f t="shared" si="3"/>
        <v>0.3033661737758685</v>
      </c>
      <c r="H99" s="186">
        <f>+('2.2.3.6.WACC'!G$28*'6.3.IPME'!H$21+'2.2.3.1.TasasDeprec'!$C99*'6.3.IPME'!H$22-('6.3.IPME'!H$22-'6.3.IPME'!H$21))/(1-'6.5.TasaImpuestos'!G$8)</f>
        <v>0.3033661737758685</v>
      </c>
      <c r="I99" s="186">
        <f t="shared" si="4"/>
        <v>0.3033661737758685</v>
      </c>
      <c r="J99" s="186">
        <f t="shared" si="5"/>
        <v>0.27546426289661979</v>
      </c>
      <c r="K99" s="186">
        <f>+('2.2.3.6.WACC'!H$28*'6.3.IPME'!I$21+'2.2.3.1.TasasDeprec'!$C99*'6.3.IPME'!I$22-('6.3.IPME'!I$22-'6.3.IPME'!I$21))/(1-'6.5.TasaImpuestos'!H$8)</f>
        <v>0.27546426289661979</v>
      </c>
      <c r="L99" s="186">
        <f>+('2.2.3.6.WACC'!I$28*'6.3.IPME'!J$21+'2.2.3.1.TasasDeprec'!$C99*'6.3.IPME'!J$22-('6.3.IPME'!J$22-'6.3.IPME'!J$21))/(1-'6.5.TasaImpuestos'!I$8)</f>
        <v>0.24805863736714728</v>
      </c>
      <c r="M99" s="186">
        <f>+('2.2.3.6.WACC'!J$28*'6.3.IPME'!K$21+'2.2.3.1.TasasDeprec'!$C99*'6.3.IPME'!K$22-('6.3.IPME'!K$22-'6.3.IPME'!K$21))/(1-'6.5.TasaImpuestos'!J$8)</f>
        <v>0.27220108695002349</v>
      </c>
      <c r="N99" s="186">
        <f>+('2.2.3.6.WACC'!K$28*'6.3.IPME'!L$21+'2.2.3.1.TasasDeprec'!$C99*'6.3.IPME'!L$22-('6.3.IPME'!L$22-'6.3.IPME'!L$21))/(1-'6.5.TasaImpuestos'!K$8)</f>
        <v>0.26849539649740461</v>
      </c>
    </row>
    <row r="100" spans="1:14" x14ac:dyDescent="0.2">
      <c r="A100" s="131"/>
      <c r="B100" s="169" t="s">
        <v>362</v>
      </c>
      <c r="C100" s="186">
        <f>+('2.2.3.6.WACC'!C$28*'6.3.IPME'!D$21+'2.2.3.1.TasasDeprec'!$C100*'6.3.IPME'!D$22-('6.3.IPME'!D$22-'6.3.IPME'!D$21))/(1-'6.5.TasaImpuestos'!C$8)</f>
        <v>0.27263090916777089</v>
      </c>
      <c r="D100" s="186">
        <f>+('2.2.3.6.WACC'!D$28*'6.3.IPME'!E$21+'2.2.3.1.TasasDeprec'!$C100*'6.3.IPME'!E$22-('6.3.IPME'!E$22-'6.3.IPME'!E$21))/(1-'6.5.TasaImpuestos'!D$8)</f>
        <v>0.25701989892562344</v>
      </c>
      <c r="E100" s="186">
        <f>+('2.2.3.6.WACC'!E$28*'6.3.IPME'!F$21+'2.2.3.1.TasasDeprec'!$C100*'6.3.IPME'!F$22-('6.3.IPME'!F$22-'6.3.IPME'!F$21))/(1-'6.5.TasaImpuestos'!E$8)</f>
        <v>0.25670717126639059</v>
      </c>
      <c r="F100" s="186">
        <f>+('2.2.3.6.WACC'!F$28*'6.3.IPME'!G$21+'2.2.3.1.TasasDeprec'!$C100*'6.3.IPME'!G$22-('6.3.IPME'!G$22-'6.3.IPME'!G$21))/(1-'6.5.TasaImpuestos'!F$8)</f>
        <v>0.27326737300188741</v>
      </c>
      <c r="G100" s="186">
        <f t="shared" si="3"/>
        <v>0.3033661737758685</v>
      </c>
      <c r="H100" s="186">
        <f>+('2.2.3.6.WACC'!G$28*'6.3.IPME'!H$21+'2.2.3.1.TasasDeprec'!$C100*'6.3.IPME'!H$22-('6.3.IPME'!H$22-'6.3.IPME'!H$21))/(1-'6.5.TasaImpuestos'!G$8)</f>
        <v>0.3033661737758685</v>
      </c>
      <c r="I100" s="186">
        <f t="shared" si="4"/>
        <v>0.3033661737758685</v>
      </c>
      <c r="J100" s="186">
        <f t="shared" si="5"/>
        <v>0.27546426289661979</v>
      </c>
      <c r="K100" s="186">
        <f>+('2.2.3.6.WACC'!H$28*'6.3.IPME'!I$21+'2.2.3.1.TasasDeprec'!$C100*'6.3.IPME'!I$22-('6.3.IPME'!I$22-'6.3.IPME'!I$21))/(1-'6.5.TasaImpuestos'!H$8)</f>
        <v>0.27546426289661979</v>
      </c>
      <c r="L100" s="186">
        <f>+('2.2.3.6.WACC'!I$28*'6.3.IPME'!J$21+'2.2.3.1.TasasDeprec'!$C100*'6.3.IPME'!J$22-('6.3.IPME'!J$22-'6.3.IPME'!J$21))/(1-'6.5.TasaImpuestos'!I$8)</f>
        <v>0.24805863736714728</v>
      </c>
      <c r="M100" s="186">
        <f>+('2.2.3.6.WACC'!J$28*'6.3.IPME'!K$21+'2.2.3.1.TasasDeprec'!$C100*'6.3.IPME'!K$22-('6.3.IPME'!K$22-'6.3.IPME'!K$21))/(1-'6.5.TasaImpuestos'!J$8)</f>
        <v>0.27220108695002349</v>
      </c>
      <c r="N100" s="186">
        <f>+('2.2.3.6.WACC'!K$28*'6.3.IPME'!L$21+'2.2.3.1.TasasDeprec'!$C100*'6.3.IPME'!L$22-('6.3.IPME'!L$22-'6.3.IPME'!L$21))/(1-'6.5.TasaImpuestos'!K$8)</f>
        <v>0.26849539649740461</v>
      </c>
    </row>
    <row r="101" spans="1:14" x14ac:dyDescent="0.2">
      <c r="A101" s="131"/>
      <c r="B101" s="169" t="s">
        <v>363</v>
      </c>
      <c r="C101" s="186">
        <f>+('2.2.3.6.WACC'!C$28*'6.3.IPME'!D$21+'2.2.3.1.TasasDeprec'!$C101*'6.3.IPME'!D$22-('6.3.IPME'!D$22-'6.3.IPME'!D$21))/(1-'6.5.TasaImpuestos'!C$8)</f>
        <v>0.27263090916777089</v>
      </c>
      <c r="D101" s="186">
        <f>+('2.2.3.6.WACC'!D$28*'6.3.IPME'!E$21+'2.2.3.1.TasasDeprec'!$C101*'6.3.IPME'!E$22-('6.3.IPME'!E$22-'6.3.IPME'!E$21))/(1-'6.5.TasaImpuestos'!D$8)</f>
        <v>0.25701989892562344</v>
      </c>
      <c r="E101" s="186">
        <f>+('2.2.3.6.WACC'!E$28*'6.3.IPME'!F$21+'2.2.3.1.TasasDeprec'!$C101*'6.3.IPME'!F$22-('6.3.IPME'!F$22-'6.3.IPME'!F$21))/(1-'6.5.TasaImpuestos'!E$8)</f>
        <v>0.25670717126639059</v>
      </c>
      <c r="F101" s="186">
        <f>+('2.2.3.6.WACC'!F$28*'6.3.IPME'!G$21+'2.2.3.1.TasasDeprec'!$C101*'6.3.IPME'!G$22-('6.3.IPME'!G$22-'6.3.IPME'!G$21))/(1-'6.5.TasaImpuestos'!F$8)</f>
        <v>0.27326737300188741</v>
      </c>
      <c r="G101" s="186">
        <f t="shared" si="3"/>
        <v>0.3033661737758685</v>
      </c>
      <c r="H101" s="186">
        <f>+('2.2.3.6.WACC'!G$28*'6.3.IPME'!H$21+'2.2.3.1.TasasDeprec'!$C101*'6.3.IPME'!H$22-('6.3.IPME'!H$22-'6.3.IPME'!H$21))/(1-'6.5.TasaImpuestos'!G$8)</f>
        <v>0.3033661737758685</v>
      </c>
      <c r="I101" s="186">
        <f t="shared" si="4"/>
        <v>0.3033661737758685</v>
      </c>
      <c r="J101" s="186">
        <f t="shared" si="5"/>
        <v>0.27546426289661979</v>
      </c>
      <c r="K101" s="186">
        <f>+('2.2.3.6.WACC'!H$28*'6.3.IPME'!I$21+'2.2.3.1.TasasDeprec'!$C101*'6.3.IPME'!I$22-('6.3.IPME'!I$22-'6.3.IPME'!I$21))/(1-'6.5.TasaImpuestos'!H$8)</f>
        <v>0.27546426289661979</v>
      </c>
      <c r="L101" s="186">
        <f>+('2.2.3.6.WACC'!I$28*'6.3.IPME'!J$21+'2.2.3.1.TasasDeprec'!$C101*'6.3.IPME'!J$22-('6.3.IPME'!J$22-'6.3.IPME'!J$21))/(1-'6.5.TasaImpuestos'!I$8)</f>
        <v>0.24805863736714728</v>
      </c>
      <c r="M101" s="186">
        <f>+('2.2.3.6.WACC'!J$28*'6.3.IPME'!K$21+'2.2.3.1.TasasDeprec'!$C101*'6.3.IPME'!K$22-('6.3.IPME'!K$22-'6.3.IPME'!K$21))/(1-'6.5.TasaImpuestos'!J$8)</f>
        <v>0.27220108695002349</v>
      </c>
      <c r="N101" s="186">
        <f>+('2.2.3.6.WACC'!K$28*'6.3.IPME'!L$21+'2.2.3.1.TasasDeprec'!$C101*'6.3.IPME'!L$22-('6.3.IPME'!L$22-'6.3.IPME'!L$21))/(1-'6.5.TasaImpuestos'!K$8)</f>
        <v>0.26849539649740461</v>
      </c>
    </row>
    <row r="102" spans="1:14" x14ac:dyDescent="0.2">
      <c r="A102" s="131"/>
      <c r="B102" s="169" t="s">
        <v>529</v>
      </c>
      <c r="C102" s="186">
        <f>+('2.2.3.6.WACC'!C$28*'6.3.IPME'!D$21+'2.2.3.1.TasasDeprec'!$C102*'6.3.IPME'!D$22-('6.3.IPME'!D$22-'6.3.IPME'!D$21))/(1-'6.5.TasaImpuestos'!C$8)</f>
        <v>0.27263090916777089</v>
      </c>
      <c r="D102" s="186">
        <f>+('2.2.3.6.WACC'!D$28*'6.3.IPME'!E$21+'2.2.3.1.TasasDeprec'!$C102*'6.3.IPME'!E$22-('6.3.IPME'!E$22-'6.3.IPME'!E$21))/(1-'6.5.TasaImpuestos'!D$8)</f>
        <v>0.25701989892562344</v>
      </c>
      <c r="E102" s="186">
        <f>+('2.2.3.6.WACC'!E$28*'6.3.IPME'!F$21+'2.2.3.1.TasasDeprec'!$C102*'6.3.IPME'!F$22-('6.3.IPME'!F$22-'6.3.IPME'!F$21))/(1-'6.5.TasaImpuestos'!E$8)</f>
        <v>0.25670717126639059</v>
      </c>
      <c r="F102" s="186">
        <f>+('2.2.3.6.WACC'!F$28*'6.3.IPME'!G$21+'2.2.3.1.TasasDeprec'!$C102*'6.3.IPME'!G$22-('6.3.IPME'!G$22-'6.3.IPME'!G$21))/(1-'6.5.TasaImpuestos'!F$8)</f>
        <v>0.27326737300188741</v>
      </c>
      <c r="G102" s="186">
        <f t="shared" si="3"/>
        <v>0.3033661737758685</v>
      </c>
      <c r="H102" s="186">
        <f>+('2.2.3.6.WACC'!G$28*'6.3.IPME'!H$21+'2.2.3.1.TasasDeprec'!$C102*'6.3.IPME'!H$22-('6.3.IPME'!H$22-'6.3.IPME'!H$21))/(1-'6.5.TasaImpuestos'!G$8)</f>
        <v>0.3033661737758685</v>
      </c>
      <c r="I102" s="186">
        <f t="shared" si="4"/>
        <v>0.3033661737758685</v>
      </c>
      <c r="J102" s="186">
        <f t="shared" si="5"/>
        <v>0.27546426289661979</v>
      </c>
      <c r="K102" s="186">
        <f>+('2.2.3.6.WACC'!H$28*'6.3.IPME'!I$21+'2.2.3.1.TasasDeprec'!$C102*'6.3.IPME'!I$22-('6.3.IPME'!I$22-'6.3.IPME'!I$21))/(1-'6.5.TasaImpuestos'!H$8)</f>
        <v>0.27546426289661979</v>
      </c>
      <c r="L102" s="186">
        <f>+('2.2.3.6.WACC'!I$28*'6.3.IPME'!J$21+'2.2.3.1.TasasDeprec'!$C102*'6.3.IPME'!J$22-('6.3.IPME'!J$22-'6.3.IPME'!J$21))/(1-'6.5.TasaImpuestos'!I$8)</f>
        <v>0.24805863736714728</v>
      </c>
      <c r="M102" s="186">
        <f>+('2.2.3.6.WACC'!J$28*'6.3.IPME'!K$21+'2.2.3.1.TasasDeprec'!$C102*'6.3.IPME'!K$22-('6.3.IPME'!K$22-'6.3.IPME'!K$21))/(1-'6.5.TasaImpuestos'!J$8)</f>
        <v>0.27220108695002349</v>
      </c>
      <c r="N102" s="186">
        <f>+('2.2.3.6.WACC'!K$28*'6.3.IPME'!L$21+'2.2.3.1.TasasDeprec'!$C102*'6.3.IPME'!L$22-('6.3.IPME'!L$22-'6.3.IPME'!L$21))/(1-'6.5.TasaImpuestos'!K$8)</f>
        <v>0.26849539649740461</v>
      </c>
    </row>
    <row r="103" spans="1:14" x14ac:dyDescent="0.2">
      <c r="A103" s="131"/>
      <c r="B103" s="169" t="s">
        <v>530</v>
      </c>
      <c r="C103" s="186">
        <f>+('2.2.3.6.WACC'!C$28*'6.3.IPME'!D$21+'2.2.3.1.TasasDeprec'!$C103*'6.3.IPME'!D$22-('6.3.IPME'!D$22-'6.3.IPME'!D$21))/(1-'6.5.TasaImpuestos'!C$8)</f>
        <v>0.22250559588456284</v>
      </c>
      <c r="D103" s="186">
        <f>+('2.2.3.6.WACC'!D$28*'6.3.IPME'!E$21+'2.2.3.1.TasasDeprec'!$C103*'6.3.IPME'!E$22-('6.3.IPME'!E$22-'6.3.IPME'!E$21))/(1-'6.5.TasaImpuestos'!D$8)</f>
        <v>0.20527030646136404</v>
      </c>
      <c r="E103" s="186">
        <f>+('2.2.3.6.WACC'!E$28*'6.3.IPME'!F$21+'2.2.3.1.TasasDeprec'!$C103*'6.3.IPME'!F$22-('6.3.IPME'!F$22-'6.3.IPME'!F$21))/(1-'6.5.TasaImpuestos'!E$8)</f>
        <v>0.20509767431478282</v>
      </c>
      <c r="F103" s="186">
        <f>+('2.2.3.6.WACC'!F$28*'6.3.IPME'!G$21+'2.2.3.1.TasasDeprec'!$C103*'6.3.IPME'!G$22-('6.3.IPME'!G$22-'6.3.IPME'!G$21))/(1-'6.5.TasaImpuestos'!F$8)</f>
        <v>0.2219313754032162</v>
      </c>
      <c r="G103" s="186">
        <f t="shared" si="3"/>
        <v>0.25513241564654987</v>
      </c>
      <c r="H103" s="186">
        <f>+('2.2.3.6.WACC'!G$28*'6.3.IPME'!H$21+'2.2.3.1.TasasDeprec'!$C103*'6.3.IPME'!H$22-('6.3.IPME'!H$22-'6.3.IPME'!H$21))/(1-'6.5.TasaImpuestos'!G$8)</f>
        <v>0.25513241564654987</v>
      </c>
      <c r="I103" s="186">
        <f t="shared" si="4"/>
        <v>0.25513241564654987</v>
      </c>
      <c r="J103" s="186">
        <f t="shared" si="5"/>
        <v>0.22786233447861137</v>
      </c>
      <c r="K103" s="186">
        <f>+('2.2.3.6.WACC'!H$28*'6.3.IPME'!I$21+'2.2.3.1.TasasDeprec'!$C103*'6.3.IPME'!I$22-('6.3.IPME'!I$22-'6.3.IPME'!I$21))/(1-'6.5.TasaImpuestos'!H$8)</f>
        <v>0.22786233447861137</v>
      </c>
      <c r="L103" s="186">
        <f>+('2.2.3.6.WACC'!I$28*'6.3.IPME'!J$21+'2.2.3.1.TasasDeprec'!$C103*'6.3.IPME'!J$22-('6.3.IPME'!J$22-'6.3.IPME'!J$21))/(1-'6.5.TasaImpuestos'!I$8)</f>
        <v>0.19892032930419618</v>
      </c>
      <c r="M103" s="186">
        <f>+('2.2.3.6.WACC'!J$28*'6.3.IPME'!K$21+'2.2.3.1.TasasDeprec'!$C103*'6.3.IPME'!K$22-('6.3.IPME'!K$22-'6.3.IPME'!K$21))/(1-'6.5.TasaImpuestos'!J$8)</f>
        <v>0.2231953824775583</v>
      </c>
      <c r="N103" s="186">
        <f>+('2.2.3.6.WACC'!K$28*'6.3.IPME'!L$21+'2.2.3.1.TasasDeprec'!$C103*'6.3.IPME'!L$22-('6.3.IPME'!L$22-'6.3.IPME'!L$21))/(1-'6.5.TasaImpuestos'!K$8)</f>
        <v>0.21947949904396208</v>
      </c>
    </row>
    <row r="104" spans="1:14" x14ac:dyDescent="0.2">
      <c r="A104" s="131"/>
      <c r="B104" s="169" t="s">
        <v>531</v>
      </c>
      <c r="C104" s="186">
        <f>+('2.2.3.6.WACC'!C$28*'6.3.IPME'!D$21+'2.2.3.1.TasasDeprec'!$C104*'6.3.IPME'!D$22-('6.3.IPME'!D$22-'6.3.IPME'!D$21))/(1-'6.5.TasaImpuestos'!C$8)</f>
        <v>0.22250559588456284</v>
      </c>
      <c r="D104" s="186">
        <f>+('2.2.3.6.WACC'!D$28*'6.3.IPME'!E$21+'2.2.3.1.TasasDeprec'!$C104*'6.3.IPME'!E$22-('6.3.IPME'!E$22-'6.3.IPME'!E$21))/(1-'6.5.TasaImpuestos'!D$8)</f>
        <v>0.20527030646136404</v>
      </c>
      <c r="E104" s="186">
        <f>+('2.2.3.6.WACC'!E$28*'6.3.IPME'!F$21+'2.2.3.1.TasasDeprec'!$C104*'6.3.IPME'!F$22-('6.3.IPME'!F$22-'6.3.IPME'!F$21))/(1-'6.5.TasaImpuestos'!E$8)</f>
        <v>0.20509767431478282</v>
      </c>
      <c r="F104" s="186">
        <f>+('2.2.3.6.WACC'!F$28*'6.3.IPME'!G$21+'2.2.3.1.TasasDeprec'!$C104*'6.3.IPME'!G$22-('6.3.IPME'!G$22-'6.3.IPME'!G$21))/(1-'6.5.TasaImpuestos'!F$8)</f>
        <v>0.2219313754032162</v>
      </c>
      <c r="G104" s="186">
        <f t="shared" si="3"/>
        <v>0.25513241564654987</v>
      </c>
      <c r="H104" s="186">
        <f>+('2.2.3.6.WACC'!G$28*'6.3.IPME'!H$21+'2.2.3.1.TasasDeprec'!$C104*'6.3.IPME'!H$22-('6.3.IPME'!H$22-'6.3.IPME'!H$21))/(1-'6.5.TasaImpuestos'!G$8)</f>
        <v>0.25513241564654987</v>
      </c>
      <c r="I104" s="186">
        <f t="shared" si="4"/>
        <v>0.25513241564654987</v>
      </c>
      <c r="J104" s="186">
        <f t="shared" si="5"/>
        <v>0.22786233447861137</v>
      </c>
      <c r="K104" s="186">
        <f>+('2.2.3.6.WACC'!H$28*'6.3.IPME'!I$21+'2.2.3.1.TasasDeprec'!$C104*'6.3.IPME'!I$22-('6.3.IPME'!I$22-'6.3.IPME'!I$21))/(1-'6.5.TasaImpuestos'!H$8)</f>
        <v>0.22786233447861137</v>
      </c>
      <c r="L104" s="186">
        <f>+('2.2.3.6.WACC'!I$28*'6.3.IPME'!J$21+'2.2.3.1.TasasDeprec'!$C104*'6.3.IPME'!J$22-('6.3.IPME'!J$22-'6.3.IPME'!J$21))/(1-'6.5.TasaImpuestos'!I$8)</f>
        <v>0.19892032930419618</v>
      </c>
      <c r="M104" s="186">
        <f>+('2.2.3.6.WACC'!J$28*'6.3.IPME'!K$21+'2.2.3.1.TasasDeprec'!$C104*'6.3.IPME'!K$22-('6.3.IPME'!K$22-'6.3.IPME'!K$21))/(1-'6.5.TasaImpuestos'!J$8)</f>
        <v>0.2231953824775583</v>
      </c>
      <c r="N104" s="186">
        <f>+('2.2.3.6.WACC'!K$28*'6.3.IPME'!L$21+'2.2.3.1.TasasDeprec'!$C104*'6.3.IPME'!L$22-('6.3.IPME'!L$22-'6.3.IPME'!L$21))/(1-'6.5.TasaImpuestos'!K$8)</f>
        <v>0.21947949904396208</v>
      </c>
    </row>
    <row r="105" spans="1:14" x14ac:dyDescent="0.2">
      <c r="A105" s="131"/>
      <c r="B105" s="169" t="s">
        <v>300</v>
      </c>
      <c r="C105" s="186">
        <f>+('2.2.3.6.WACC'!C$28*'6.3.IPME'!D$21+'2.2.3.1.TasasDeprec'!$C105*'6.3.IPME'!D$22-('6.3.IPME'!D$22-'6.3.IPME'!D$21))/(1-'6.5.TasaImpuestos'!C$8)</f>
        <v>0.33707774053189543</v>
      </c>
      <c r="D105" s="186">
        <f>+('2.2.3.6.WACC'!D$28*'6.3.IPME'!E$21+'2.2.3.1.TasasDeprec'!$C105*'6.3.IPME'!E$22-('6.3.IPME'!E$22-'6.3.IPME'!E$21))/(1-'6.5.TasaImpuestos'!D$8)</f>
        <v>0.32355508923681398</v>
      </c>
      <c r="E105" s="186">
        <f>+('2.2.3.6.WACC'!E$28*'6.3.IPME'!F$21+'2.2.3.1.TasasDeprec'!$C105*'6.3.IPME'!F$22-('6.3.IPME'!F$22-'6.3.IPME'!F$21))/(1-'6.5.TasaImpuestos'!E$8)</f>
        <v>0.32306223877560053</v>
      </c>
      <c r="F105" s="186">
        <f>+('2.2.3.6.WACC'!F$28*'6.3.IPME'!G$21+'2.2.3.1.TasasDeprec'!$C105*'6.3.IPME'!G$22-('6.3.IPME'!G$22-'6.3.IPME'!G$21))/(1-'6.5.TasaImpuestos'!F$8)</f>
        <v>0.3392707984858932</v>
      </c>
      <c r="G105" s="186">
        <f t="shared" si="3"/>
        <v>0.36538100565642095</v>
      </c>
      <c r="H105" s="186">
        <f>+('2.2.3.6.WACC'!G$28*'6.3.IPME'!H$21+'2.2.3.1.TasasDeprec'!$C105*'6.3.IPME'!H$22-('6.3.IPME'!H$22-'6.3.IPME'!H$21))/(1-'6.5.TasaImpuestos'!G$8)</f>
        <v>0.36538100565642095</v>
      </c>
      <c r="I105" s="186">
        <f t="shared" si="4"/>
        <v>0.36538100565642095</v>
      </c>
      <c r="J105" s="186">
        <f t="shared" si="5"/>
        <v>0.33666674229120203</v>
      </c>
      <c r="K105" s="186">
        <f>+('2.2.3.6.WACC'!H$28*'6.3.IPME'!I$21+'2.2.3.1.TasasDeprec'!$C105*'6.3.IPME'!I$22-('6.3.IPME'!I$22-'6.3.IPME'!I$21))/(1-'6.5.TasaImpuestos'!H$8)</f>
        <v>0.33666674229120203</v>
      </c>
      <c r="L105" s="186">
        <f>+('2.2.3.6.WACC'!I$28*'6.3.IPME'!J$21+'2.2.3.1.TasasDeprec'!$C105*'6.3.IPME'!J$22-('6.3.IPME'!J$22-'6.3.IPME'!J$21))/(1-'6.5.TasaImpuestos'!I$8)</f>
        <v>0.31123646201951288</v>
      </c>
      <c r="M105" s="186">
        <f>+('2.2.3.6.WACC'!J$28*'6.3.IPME'!K$21+'2.2.3.1.TasasDeprec'!$C105*'6.3.IPME'!K$22-('6.3.IPME'!K$22-'6.3.IPME'!K$21))/(1-'6.5.TasaImpuestos'!J$8)</f>
        <v>0.33520842127176448</v>
      </c>
      <c r="N105" s="186">
        <f>+('2.2.3.6.WACC'!K$28*'6.3.IPME'!L$21+'2.2.3.1.TasasDeprec'!$C105*'6.3.IPME'!L$22-('6.3.IPME'!L$22-'6.3.IPME'!L$21))/(1-'6.5.TasaImpuestos'!K$8)</f>
        <v>0.33151583608040214</v>
      </c>
    </row>
    <row r="106" spans="1:14" x14ac:dyDescent="0.2">
      <c r="A106" s="131"/>
      <c r="B106" s="169" t="s">
        <v>301</v>
      </c>
      <c r="C106" s="186">
        <f>+('2.2.3.6.WACC'!C$28*'6.3.IPME'!D$21+'2.2.3.1.TasasDeprec'!$C106*'6.3.IPME'!D$22-('6.3.IPME'!D$22-'6.3.IPME'!D$21))/(1-'6.5.TasaImpuestos'!C$8)</f>
        <v>0.62350810215022689</v>
      </c>
      <c r="D106" s="186">
        <f>+('2.2.3.6.WACC'!D$28*'6.3.IPME'!E$21+'2.2.3.1.TasasDeprec'!$C106*'6.3.IPME'!E$22-('6.3.IPME'!E$22-'6.3.IPME'!E$21))/(1-'6.5.TasaImpuestos'!D$8)</f>
        <v>0.61926704617543871</v>
      </c>
      <c r="E106" s="186">
        <f>+('2.2.3.6.WACC'!E$28*'6.3.IPME'!F$21+'2.2.3.1.TasasDeprec'!$C106*'6.3.IPME'!F$22-('6.3.IPME'!F$22-'6.3.IPME'!F$21))/(1-'6.5.TasaImpuestos'!E$8)</f>
        <v>0.61797364992764492</v>
      </c>
      <c r="F106" s="186">
        <f>+('2.2.3.6.WACC'!F$28*'6.3.IPME'!G$21+'2.2.3.1.TasasDeprec'!$C106*'6.3.IPME'!G$22-('6.3.IPME'!G$22-'6.3.IPME'!G$21))/(1-'6.5.TasaImpuestos'!F$8)</f>
        <v>0.6326193561925858</v>
      </c>
      <c r="G106" s="186">
        <f t="shared" si="3"/>
        <v>0.64100248068109877</v>
      </c>
      <c r="H106" s="186">
        <f>+('2.2.3.6.WACC'!G$28*'6.3.IPME'!H$21+'2.2.3.1.TasasDeprec'!$C106*'6.3.IPME'!H$22-('6.3.IPME'!H$22-'6.3.IPME'!H$21))/(1-'6.5.TasaImpuestos'!G$8)</f>
        <v>0.64100248068109877</v>
      </c>
      <c r="I106" s="186">
        <f t="shared" si="4"/>
        <v>0.64100248068109877</v>
      </c>
      <c r="J106" s="186">
        <f t="shared" si="5"/>
        <v>0.60867776182267874</v>
      </c>
      <c r="K106" s="186">
        <f>+('2.2.3.6.WACC'!H$28*'6.3.IPME'!I$21+'2.2.3.1.TasasDeprec'!$C106*'6.3.IPME'!I$22-('6.3.IPME'!I$22-'6.3.IPME'!I$21))/(1-'6.5.TasaImpuestos'!H$8)</f>
        <v>0.60867776182267874</v>
      </c>
      <c r="L106" s="186">
        <f>+('2.2.3.6.WACC'!I$28*'6.3.IPME'!J$21+'2.2.3.1.TasasDeprec'!$C106*'6.3.IPME'!J$22-('6.3.IPME'!J$22-'6.3.IPME'!J$21))/(1-'6.5.TasaImpuestos'!I$8)</f>
        <v>0.59202679380780476</v>
      </c>
      <c r="M106" s="186">
        <f>+('2.2.3.6.WACC'!J$28*'6.3.IPME'!K$21+'2.2.3.1.TasasDeprec'!$C106*'6.3.IPME'!K$22-('6.3.IPME'!K$22-'6.3.IPME'!K$21))/(1-'6.5.TasaImpuestos'!J$8)</f>
        <v>0.61524101825727984</v>
      </c>
      <c r="N106" s="186">
        <f>+('2.2.3.6.WACC'!K$28*'6.3.IPME'!L$21+'2.2.3.1.TasasDeprec'!$C106*'6.3.IPME'!L$22-('6.3.IPME'!L$22-'6.3.IPME'!L$21))/(1-'6.5.TasaImpuestos'!K$8)</f>
        <v>0.61160667867150231</v>
      </c>
    </row>
    <row r="107" spans="1:14" x14ac:dyDescent="0.2">
      <c r="A107" s="131"/>
      <c r="B107" s="169" t="s">
        <v>302</v>
      </c>
      <c r="C107" s="186">
        <f>+('2.2.3.6.WACC'!C$28*'6.3.IPME'!D$21+'2.2.3.1.TasasDeprec'!$C107*'6.3.IPME'!D$22-('6.3.IPME'!D$22-'6.3.IPME'!D$21))/(1-'6.5.TasaImpuestos'!C$8)</f>
        <v>0.62350810215022689</v>
      </c>
      <c r="D107" s="186">
        <f>+('2.2.3.6.WACC'!D$28*'6.3.IPME'!E$21+'2.2.3.1.TasasDeprec'!$C107*'6.3.IPME'!E$22-('6.3.IPME'!E$22-'6.3.IPME'!E$21))/(1-'6.5.TasaImpuestos'!D$8)</f>
        <v>0.61926704617543871</v>
      </c>
      <c r="E107" s="186">
        <f>+('2.2.3.6.WACC'!E$28*'6.3.IPME'!F$21+'2.2.3.1.TasasDeprec'!$C107*'6.3.IPME'!F$22-('6.3.IPME'!F$22-'6.3.IPME'!F$21))/(1-'6.5.TasaImpuestos'!E$8)</f>
        <v>0.61797364992764492</v>
      </c>
      <c r="F107" s="186">
        <f>+('2.2.3.6.WACC'!F$28*'6.3.IPME'!G$21+'2.2.3.1.TasasDeprec'!$C107*'6.3.IPME'!G$22-('6.3.IPME'!G$22-'6.3.IPME'!G$21))/(1-'6.5.TasaImpuestos'!F$8)</f>
        <v>0.6326193561925858</v>
      </c>
      <c r="G107" s="186">
        <f t="shared" si="3"/>
        <v>0.64100248068109877</v>
      </c>
      <c r="H107" s="186">
        <f>+('2.2.3.6.WACC'!G$28*'6.3.IPME'!H$21+'2.2.3.1.TasasDeprec'!$C107*'6.3.IPME'!H$22-('6.3.IPME'!H$22-'6.3.IPME'!H$21))/(1-'6.5.TasaImpuestos'!G$8)</f>
        <v>0.64100248068109877</v>
      </c>
      <c r="I107" s="186">
        <f t="shared" si="4"/>
        <v>0.64100248068109877</v>
      </c>
      <c r="J107" s="186">
        <f t="shared" si="5"/>
        <v>0.60867776182267874</v>
      </c>
      <c r="K107" s="186">
        <f>+('2.2.3.6.WACC'!H$28*'6.3.IPME'!I$21+'2.2.3.1.TasasDeprec'!$C107*'6.3.IPME'!I$22-('6.3.IPME'!I$22-'6.3.IPME'!I$21))/(1-'6.5.TasaImpuestos'!H$8)</f>
        <v>0.60867776182267874</v>
      </c>
      <c r="L107" s="186">
        <f>+('2.2.3.6.WACC'!I$28*'6.3.IPME'!J$21+'2.2.3.1.TasasDeprec'!$C107*'6.3.IPME'!J$22-('6.3.IPME'!J$22-'6.3.IPME'!J$21))/(1-'6.5.TasaImpuestos'!I$8)</f>
        <v>0.59202679380780476</v>
      </c>
      <c r="M107" s="186">
        <f>+('2.2.3.6.WACC'!J$28*'6.3.IPME'!K$21+'2.2.3.1.TasasDeprec'!$C107*'6.3.IPME'!K$22-('6.3.IPME'!K$22-'6.3.IPME'!K$21))/(1-'6.5.TasaImpuestos'!J$8)</f>
        <v>0.61524101825727984</v>
      </c>
      <c r="N107" s="186">
        <f>+('2.2.3.6.WACC'!K$28*'6.3.IPME'!L$21+'2.2.3.1.TasasDeprec'!$C107*'6.3.IPME'!L$22-('6.3.IPME'!L$22-'6.3.IPME'!L$21))/(1-'6.5.TasaImpuestos'!K$8)</f>
        <v>0.61160667867150231</v>
      </c>
    </row>
    <row r="108" spans="1:14" x14ac:dyDescent="0.2">
      <c r="A108" s="131"/>
      <c r="B108" s="169" t="s">
        <v>303</v>
      </c>
      <c r="C108" s="186">
        <f>+('2.2.3.6.WACC'!C$28*'6.3.IPME'!D$21+'2.2.3.1.TasasDeprec'!$C108*'6.3.IPME'!D$22-('6.3.IPME'!D$22-'6.3.IPME'!D$21))/(1-'6.5.TasaImpuestos'!C$8)</f>
        <v>0.33707774053189543</v>
      </c>
      <c r="D108" s="186">
        <f>+('2.2.3.6.WACC'!D$28*'6.3.IPME'!E$21+'2.2.3.1.TasasDeprec'!$C108*'6.3.IPME'!E$22-('6.3.IPME'!E$22-'6.3.IPME'!E$21))/(1-'6.5.TasaImpuestos'!D$8)</f>
        <v>0.32355508923681398</v>
      </c>
      <c r="E108" s="186">
        <f>+('2.2.3.6.WACC'!E$28*'6.3.IPME'!F$21+'2.2.3.1.TasasDeprec'!$C108*'6.3.IPME'!F$22-('6.3.IPME'!F$22-'6.3.IPME'!F$21))/(1-'6.5.TasaImpuestos'!E$8)</f>
        <v>0.32306223877560053</v>
      </c>
      <c r="F108" s="186">
        <f>+('2.2.3.6.WACC'!F$28*'6.3.IPME'!G$21+'2.2.3.1.TasasDeprec'!$C108*'6.3.IPME'!G$22-('6.3.IPME'!G$22-'6.3.IPME'!G$21))/(1-'6.5.TasaImpuestos'!F$8)</f>
        <v>0.3392707984858932</v>
      </c>
      <c r="G108" s="186">
        <f t="shared" si="3"/>
        <v>0.36538100565642095</v>
      </c>
      <c r="H108" s="186">
        <f>+('2.2.3.6.WACC'!G$28*'6.3.IPME'!H$21+'2.2.3.1.TasasDeprec'!$C108*'6.3.IPME'!H$22-('6.3.IPME'!H$22-'6.3.IPME'!H$21))/(1-'6.5.TasaImpuestos'!G$8)</f>
        <v>0.36538100565642095</v>
      </c>
      <c r="I108" s="186">
        <f t="shared" si="4"/>
        <v>0.36538100565642095</v>
      </c>
      <c r="J108" s="186">
        <f t="shared" si="5"/>
        <v>0.33666674229120203</v>
      </c>
      <c r="K108" s="186">
        <f>+('2.2.3.6.WACC'!H$28*'6.3.IPME'!I$21+'2.2.3.1.TasasDeprec'!$C108*'6.3.IPME'!I$22-('6.3.IPME'!I$22-'6.3.IPME'!I$21))/(1-'6.5.TasaImpuestos'!H$8)</f>
        <v>0.33666674229120203</v>
      </c>
      <c r="L108" s="186">
        <f>+('2.2.3.6.WACC'!I$28*'6.3.IPME'!J$21+'2.2.3.1.TasasDeprec'!$C108*'6.3.IPME'!J$22-('6.3.IPME'!J$22-'6.3.IPME'!J$21))/(1-'6.5.TasaImpuestos'!I$8)</f>
        <v>0.31123646201951288</v>
      </c>
      <c r="M108" s="186">
        <f>+('2.2.3.6.WACC'!J$28*'6.3.IPME'!K$21+'2.2.3.1.TasasDeprec'!$C108*'6.3.IPME'!K$22-('6.3.IPME'!K$22-'6.3.IPME'!K$21))/(1-'6.5.TasaImpuestos'!J$8)</f>
        <v>0.33520842127176448</v>
      </c>
      <c r="N108" s="186">
        <f>+('2.2.3.6.WACC'!K$28*'6.3.IPME'!L$21+'2.2.3.1.TasasDeprec'!$C108*'6.3.IPME'!L$22-('6.3.IPME'!L$22-'6.3.IPME'!L$21))/(1-'6.5.TasaImpuestos'!K$8)</f>
        <v>0.33151583608040214</v>
      </c>
    </row>
    <row r="109" spans="1:14" x14ac:dyDescent="0.2">
      <c r="A109" s="131"/>
      <c r="B109" s="169" t="s">
        <v>304</v>
      </c>
      <c r="C109" s="186">
        <f>+('2.2.3.6.WACC'!C$28*'6.3.IPME'!D$21+'2.2.3.1.TasasDeprec'!$C109*'6.3.IPME'!D$22-('6.3.IPME'!D$22-'6.3.IPME'!D$21))/(1-'6.5.TasaImpuestos'!C$8)</f>
        <v>0.33707774053189543</v>
      </c>
      <c r="D109" s="186">
        <f>+('2.2.3.6.WACC'!D$28*'6.3.IPME'!E$21+'2.2.3.1.TasasDeprec'!$C109*'6.3.IPME'!E$22-('6.3.IPME'!E$22-'6.3.IPME'!E$21))/(1-'6.5.TasaImpuestos'!D$8)</f>
        <v>0.32355508923681398</v>
      </c>
      <c r="E109" s="186">
        <f>+('2.2.3.6.WACC'!E$28*'6.3.IPME'!F$21+'2.2.3.1.TasasDeprec'!$C109*'6.3.IPME'!F$22-('6.3.IPME'!F$22-'6.3.IPME'!F$21))/(1-'6.5.TasaImpuestos'!E$8)</f>
        <v>0.32306223877560053</v>
      </c>
      <c r="F109" s="186">
        <f>+('2.2.3.6.WACC'!F$28*'6.3.IPME'!G$21+'2.2.3.1.TasasDeprec'!$C109*'6.3.IPME'!G$22-('6.3.IPME'!G$22-'6.3.IPME'!G$21))/(1-'6.5.TasaImpuestos'!F$8)</f>
        <v>0.3392707984858932</v>
      </c>
      <c r="G109" s="186">
        <f t="shared" si="3"/>
        <v>0.36538100565642095</v>
      </c>
      <c r="H109" s="186">
        <f>+('2.2.3.6.WACC'!G$28*'6.3.IPME'!H$21+'2.2.3.1.TasasDeprec'!$C109*'6.3.IPME'!H$22-('6.3.IPME'!H$22-'6.3.IPME'!H$21))/(1-'6.5.TasaImpuestos'!G$8)</f>
        <v>0.36538100565642095</v>
      </c>
      <c r="I109" s="186">
        <f t="shared" si="4"/>
        <v>0.36538100565642095</v>
      </c>
      <c r="J109" s="186">
        <f t="shared" si="5"/>
        <v>0.33666674229120203</v>
      </c>
      <c r="K109" s="186">
        <f>+('2.2.3.6.WACC'!H$28*'6.3.IPME'!I$21+'2.2.3.1.TasasDeprec'!$C109*'6.3.IPME'!I$22-('6.3.IPME'!I$22-'6.3.IPME'!I$21))/(1-'6.5.TasaImpuestos'!H$8)</f>
        <v>0.33666674229120203</v>
      </c>
      <c r="L109" s="186">
        <f>+('2.2.3.6.WACC'!I$28*'6.3.IPME'!J$21+'2.2.3.1.TasasDeprec'!$C109*'6.3.IPME'!J$22-('6.3.IPME'!J$22-'6.3.IPME'!J$21))/(1-'6.5.TasaImpuestos'!I$8)</f>
        <v>0.31123646201951288</v>
      </c>
      <c r="M109" s="186">
        <f>+('2.2.3.6.WACC'!J$28*'6.3.IPME'!K$21+'2.2.3.1.TasasDeprec'!$C109*'6.3.IPME'!K$22-('6.3.IPME'!K$22-'6.3.IPME'!K$21))/(1-'6.5.TasaImpuestos'!J$8)</f>
        <v>0.33520842127176448</v>
      </c>
      <c r="N109" s="186">
        <f>+('2.2.3.6.WACC'!K$28*'6.3.IPME'!L$21+'2.2.3.1.TasasDeprec'!$C109*'6.3.IPME'!L$22-('6.3.IPME'!L$22-'6.3.IPME'!L$21))/(1-'6.5.TasaImpuestos'!K$8)</f>
        <v>0.33151583608040214</v>
      </c>
    </row>
    <row r="110" spans="1:14" x14ac:dyDescent="0.2">
      <c r="A110" s="131"/>
      <c r="B110" s="169" t="s">
        <v>532</v>
      </c>
      <c r="C110" s="186">
        <f>+('2.2.3.6.WACC'!C$28*'6.3.IPME'!D$21+'2.2.3.1.TasasDeprec'!$C110*'6.3.IPME'!D$22-('6.3.IPME'!D$22-'6.3.IPME'!D$21))/(1-'6.5.TasaImpuestos'!C$8)</f>
        <v>0.42300684901739494</v>
      </c>
      <c r="D110" s="186">
        <f>+('2.2.3.6.WACC'!D$28*'6.3.IPME'!E$21+'2.2.3.1.TasasDeprec'!$C110*'6.3.IPME'!E$22-('6.3.IPME'!E$22-'6.3.IPME'!E$21))/(1-'6.5.TasaImpuestos'!D$8)</f>
        <v>0.41226867631840142</v>
      </c>
      <c r="E110" s="186">
        <f>+('2.2.3.6.WACC'!E$28*'6.3.IPME'!F$21+'2.2.3.1.TasasDeprec'!$C110*'6.3.IPME'!F$22-('6.3.IPME'!F$22-'6.3.IPME'!F$21))/(1-'6.5.TasaImpuestos'!E$8)</f>
        <v>0.41153566212121384</v>
      </c>
      <c r="F110" s="186">
        <f>+('2.2.3.6.WACC'!F$28*'6.3.IPME'!G$21+'2.2.3.1.TasasDeprec'!$C110*'6.3.IPME'!G$22-('6.3.IPME'!G$22-'6.3.IPME'!G$21))/(1-'6.5.TasaImpuestos'!F$8)</f>
        <v>0.42727536579790104</v>
      </c>
      <c r="G110" s="186">
        <f t="shared" si="3"/>
        <v>0.44806744816382432</v>
      </c>
      <c r="H110" s="186">
        <f>+('2.2.3.6.WACC'!G$28*'6.3.IPME'!H$21+'2.2.3.1.TasasDeprec'!$C110*'6.3.IPME'!H$22-('6.3.IPME'!H$22-'6.3.IPME'!H$21))/(1-'6.5.TasaImpuestos'!G$8)</f>
        <v>0.44806744816382432</v>
      </c>
      <c r="I110" s="186">
        <f t="shared" si="4"/>
        <v>0.44806744816382432</v>
      </c>
      <c r="J110" s="186">
        <f t="shared" si="5"/>
        <v>0.41827004815064506</v>
      </c>
      <c r="K110" s="186">
        <f>+('2.2.3.6.WACC'!H$28*'6.3.IPME'!I$21+'2.2.3.1.TasasDeprec'!$C110*'6.3.IPME'!I$22-('6.3.IPME'!I$22-'6.3.IPME'!I$21))/(1-'6.5.TasaImpuestos'!H$8)</f>
        <v>0.41827004815064506</v>
      </c>
      <c r="L110" s="186">
        <f>+('2.2.3.6.WACC'!I$28*'6.3.IPME'!J$21+'2.2.3.1.TasasDeprec'!$C110*'6.3.IPME'!J$22-('6.3.IPME'!J$22-'6.3.IPME'!J$21))/(1-'6.5.TasaImpuestos'!I$8)</f>
        <v>0.39547356155600055</v>
      </c>
      <c r="M110" s="186">
        <f>+('2.2.3.6.WACC'!J$28*'6.3.IPME'!K$21+'2.2.3.1.TasasDeprec'!$C110*'6.3.IPME'!K$22-('6.3.IPME'!K$22-'6.3.IPME'!K$21))/(1-'6.5.TasaImpuestos'!J$8)</f>
        <v>0.41921820036741908</v>
      </c>
      <c r="N110" s="186">
        <f>+('2.2.3.6.WACC'!K$28*'6.3.IPME'!L$21+'2.2.3.1.TasasDeprec'!$C110*'6.3.IPME'!L$22-('6.3.IPME'!L$22-'6.3.IPME'!L$21))/(1-'6.5.TasaImpuestos'!K$8)</f>
        <v>0.41554308885773222</v>
      </c>
    </row>
    <row r="111" spans="1:14" x14ac:dyDescent="0.2">
      <c r="A111" s="131"/>
      <c r="B111" s="169" t="s">
        <v>533</v>
      </c>
      <c r="C111" s="186">
        <f>+('2.2.3.6.WACC'!C$28*'6.3.IPME'!D$21+'2.2.3.1.TasasDeprec'!$C111*'6.3.IPME'!D$22-('6.3.IPME'!D$22-'6.3.IPME'!D$21))/(1-'6.5.TasaImpuestos'!C$8)</f>
        <v>0.33707774053189543</v>
      </c>
      <c r="D111" s="186">
        <f>+('2.2.3.6.WACC'!D$28*'6.3.IPME'!E$21+'2.2.3.1.TasasDeprec'!$C111*'6.3.IPME'!E$22-('6.3.IPME'!E$22-'6.3.IPME'!E$21))/(1-'6.5.TasaImpuestos'!D$8)</f>
        <v>0.32355508923681398</v>
      </c>
      <c r="E111" s="186">
        <f>+('2.2.3.6.WACC'!E$28*'6.3.IPME'!F$21+'2.2.3.1.TasasDeprec'!$C111*'6.3.IPME'!F$22-('6.3.IPME'!F$22-'6.3.IPME'!F$21))/(1-'6.5.TasaImpuestos'!E$8)</f>
        <v>0.32306223877560053</v>
      </c>
      <c r="F111" s="186">
        <f>+('2.2.3.6.WACC'!F$28*'6.3.IPME'!G$21+'2.2.3.1.TasasDeprec'!$C111*'6.3.IPME'!G$22-('6.3.IPME'!G$22-'6.3.IPME'!G$21))/(1-'6.5.TasaImpuestos'!F$8)</f>
        <v>0.3392707984858932</v>
      </c>
      <c r="G111" s="186">
        <f t="shared" si="3"/>
        <v>0.36538100565642095</v>
      </c>
      <c r="H111" s="186">
        <f>+('2.2.3.6.WACC'!G$28*'6.3.IPME'!H$21+'2.2.3.1.TasasDeprec'!$C111*'6.3.IPME'!H$22-('6.3.IPME'!H$22-'6.3.IPME'!H$21))/(1-'6.5.TasaImpuestos'!G$8)</f>
        <v>0.36538100565642095</v>
      </c>
      <c r="I111" s="186">
        <f t="shared" si="4"/>
        <v>0.36538100565642095</v>
      </c>
      <c r="J111" s="186">
        <f t="shared" si="5"/>
        <v>0.33666674229120203</v>
      </c>
      <c r="K111" s="186">
        <f>+('2.2.3.6.WACC'!H$28*'6.3.IPME'!I$21+'2.2.3.1.TasasDeprec'!$C111*'6.3.IPME'!I$22-('6.3.IPME'!I$22-'6.3.IPME'!I$21))/(1-'6.5.TasaImpuestos'!H$8)</f>
        <v>0.33666674229120203</v>
      </c>
      <c r="L111" s="186">
        <f>+('2.2.3.6.WACC'!I$28*'6.3.IPME'!J$21+'2.2.3.1.TasasDeprec'!$C111*'6.3.IPME'!J$22-('6.3.IPME'!J$22-'6.3.IPME'!J$21))/(1-'6.5.TasaImpuestos'!I$8)</f>
        <v>0.31123646201951288</v>
      </c>
      <c r="M111" s="186">
        <f>+('2.2.3.6.WACC'!J$28*'6.3.IPME'!K$21+'2.2.3.1.TasasDeprec'!$C111*'6.3.IPME'!K$22-('6.3.IPME'!K$22-'6.3.IPME'!K$21))/(1-'6.5.TasaImpuestos'!J$8)</f>
        <v>0.33520842127176448</v>
      </c>
      <c r="N111" s="186">
        <f>+('2.2.3.6.WACC'!K$28*'6.3.IPME'!L$21+'2.2.3.1.TasasDeprec'!$C111*'6.3.IPME'!L$22-('6.3.IPME'!L$22-'6.3.IPME'!L$21))/(1-'6.5.TasaImpuestos'!K$8)</f>
        <v>0.33151583608040214</v>
      </c>
    </row>
    <row r="112" spans="1:14" x14ac:dyDescent="0.2">
      <c r="A112" s="131"/>
      <c r="B112" s="169" t="s">
        <v>534</v>
      </c>
      <c r="C112" s="186">
        <f>+('2.2.3.6.WACC'!C$28*'6.3.IPME'!D$21+'2.2.3.1.TasasDeprec'!$C112*'6.3.IPME'!D$22-('6.3.IPME'!D$22-'6.3.IPME'!D$21))/(1-'6.5.TasaImpuestos'!C$8)</f>
        <v>0.27263090916777089</v>
      </c>
      <c r="D112" s="186">
        <f>+('2.2.3.6.WACC'!D$28*'6.3.IPME'!E$21+'2.2.3.1.TasasDeprec'!$C112*'6.3.IPME'!E$22-('6.3.IPME'!E$22-'6.3.IPME'!E$21))/(1-'6.5.TasaImpuestos'!D$8)</f>
        <v>0.25701989892562344</v>
      </c>
      <c r="E112" s="186">
        <f>+('2.2.3.6.WACC'!E$28*'6.3.IPME'!F$21+'2.2.3.1.TasasDeprec'!$C112*'6.3.IPME'!F$22-('6.3.IPME'!F$22-'6.3.IPME'!F$21))/(1-'6.5.TasaImpuestos'!E$8)</f>
        <v>0.25670717126639059</v>
      </c>
      <c r="F112" s="186">
        <f>+('2.2.3.6.WACC'!F$28*'6.3.IPME'!G$21+'2.2.3.1.TasasDeprec'!$C112*'6.3.IPME'!G$22-('6.3.IPME'!G$22-'6.3.IPME'!G$21))/(1-'6.5.TasaImpuestos'!F$8)</f>
        <v>0.27326737300188741</v>
      </c>
      <c r="G112" s="186">
        <f t="shared" si="3"/>
        <v>0.3033661737758685</v>
      </c>
      <c r="H112" s="186">
        <f>+('2.2.3.6.WACC'!G$28*'6.3.IPME'!H$21+'2.2.3.1.TasasDeprec'!$C112*'6.3.IPME'!H$22-('6.3.IPME'!H$22-'6.3.IPME'!H$21))/(1-'6.5.TasaImpuestos'!G$8)</f>
        <v>0.3033661737758685</v>
      </c>
      <c r="I112" s="186">
        <f t="shared" si="4"/>
        <v>0.3033661737758685</v>
      </c>
      <c r="J112" s="186">
        <f t="shared" si="5"/>
        <v>0.27546426289661979</v>
      </c>
      <c r="K112" s="186">
        <f>+('2.2.3.6.WACC'!H$28*'6.3.IPME'!I$21+'2.2.3.1.TasasDeprec'!$C112*'6.3.IPME'!I$22-('6.3.IPME'!I$22-'6.3.IPME'!I$21))/(1-'6.5.TasaImpuestos'!H$8)</f>
        <v>0.27546426289661979</v>
      </c>
      <c r="L112" s="186">
        <f>+('2.2.3.6.WACC'!I$28*'6.3.IPME'!J$21+'2.2.3.1.TasasDeprec'!$C112*'6.3.IPME'!J$22-('6.3.IPME'!J$22-'6.3.IPME'!J$21))/(1-'6.5.TasaImpuestos'!I$8)</f>
        <v>0.24805863736714728</v>
      </c>
      <c r="M112" s="186">
        <f>+('2.2.3.6.WACC'!J$28*'6.3.IPME'!K$21+'2.2.3.1.TasasDeprec'!$C112*'6.3.IPME'!K$22-('6.3.IPME'!K$22-'6.3.IPME'!K$21))/(1-'6.5.TasaImpuestos'!J$8)</f>
        <v>0.27220108695002349</v>
      </c>
      <c r="N112" s="186">
        <f>+('2.2.3.6.WACC'!K$28*'6.3.IPME'!L$21+'2.2.3.1.TasasDeprec'!$C112*'6.3.IPME'!L$22-('6.3.IPME'!L$22-'6.3.IPME'!L$21))/(1-'6.5.TasaImpuestos'!K$8)</f>
        <v>0.26849539649740461</v>
      </c>
    </row>
    <row r="113" spans="1:14" x14ac:dyDescent="0.2">
      <c r="A113" s="131"/>
      <c r="B113" s="169" t="s">
        <v>534</v>
      </c>
      <c r="C113" s="186">
        <f>+('2.2.3.6.WACC'!C$28*'6.3.IPME'!D$21+'2.2.3.1.TasasDeprec'!$C113*'6.3.IPME'!D$22-('6.3.IPME'!D$22-'6.3.IPME'!D$21))/(1-'6.5.TasaImpuestos'!C$8)</f>
        <v>0.27263090916777089</v>
      </c>
      <c r="D113" s="186">
        <f>+('2.2.3.6.WACC'!D$28*'6.3.IPME'!E$21+'2.2.3.1.TasasDeprec'!$C113*'6.3.IPME'!E$22-('6.3.IPME'!E$22-'6.3.IPME'!E$21))/(1-'6.5.TasaImpuestos'!D$8)</f>
        <v>0.25701989892562344</v>
      </c>
      <c r="E113" s="186">
        <f>+('2.2.3.6.WACC'!E$28*'6.3.IPME'!F$21+'2.2.3.1.TasasDeprec'!$C113*'6.3.IPME'!F$22-('6.3.IPME'!F$22-'6.3.IPME'!F$21))/(1-'6.5.TasaImpuestos'!E$8)</f>
        <v>0.25670717126639059</v>
      </c>
      <c r="F113" s="186">
        <f>+('2.2.3.6.WACC'!F$28*'6.3.IPME'!G$21+'2.2.3.1.TasasDeprec'!$C113*'6.3.IPME'!G$22-('6.3.IPME'!G$22-'6.3.IPME'!G$21))/(1-'6.5.TasaImpuestos'!F$8)</f>
        <v>0.27326737300188741</v>
      </c>
      <c r="G113" s="186">
        <f t="shared" si="3"/>
        <v>0.3033661737758685</v>
      </c>
      <c r="H113" s="186">
        <f>+('2.2.3.6.WACC'!G$28*'6.3.IPME'!H$21+'2.2.3.1.TasasDeprec'!$C113*'6.3.IPME'!H$22-('6.3.IPME'!H$22-'6.3.IPME'!H$21))/(1-'6.5.TasaImpuestos'!G$8)</f>
        <v>0.3033661737758685</v>
      </c>
      <c r="I113" s="186">
        <f t="shared" si="4"/>
        <v>0.3033661737758685</v>
      </c>
      <c r="J113" s="186">
        <f t="shared" si="5"/>
        <v>0.27546426289661979</v>
      </c>
      <c r="K113" s="186">
        <f>+('2.2.3.6.WACC'!H$28*'6.3.IPME'!I$21+'2.2.3.1.TasasDeprec'!$C113*'6.3.IPME'!I$22-('6.3.IPME'!I$22-'6.3.IPME'!I$21))/(1-'6.5.TasaImpuestos'!H$8)</f>
        <v>0.27546426289661979</v>
      </c>
      <c r="L113" s="186">
        <f>+('2.2.3.6.WACC'!I$28*'6.3.IPME'!J$21+'2.2.3.1.TasasDeprec'!$C113*'6.3.IPME'!J$22-('6.3.IPME'!J$22-'6.3.IPME'!J$21))/(1-'6.5.TasaImpuestos'!I$8)</f>
        <v>0.24805863736714728</v>
      </c>
      <c r="M113" s="186">
        <f>+('2.2.3.6.WACC'!J$28*'6.3.IPME'!K$21+'2.2.3.1.TasasDeprec'!$C113*'6.3.IPME'!K$22-('6.3.IPME'!K$22-'6.3.IPME'!K$21))/(1-'6.5.TasaImpuestos'!J$8)</f>
        <v>0.27220108695002349</v>
      </c>
      <c r="N113" s="186">
        <f>+('2.2.3.6.WACC'!K$28*'6.3.IPME'!L$21+'2.2.3.1.TasasDeprec'!$C113*'6.3.IPME'!L$22-('6.3.IPME'!L$22-'6.3.IPME'!L$21))/(1-'6.5.TasaImpuestos'!K$8)</f>
        <v>0.26849539649740461</v>
      </c>
    </row>
    <row r="114" spans="1:14" x14ac:dyDescent="0.2">
      <c r="A114" s="131"/>
      <c r="B114" s="169" t="s">
        <v>305</v>
      </c>
      <c r="C114" s="186">
        <f>+('2.2.3.6.WACC'!C$28*'6.3.IPME'!D$21+'2.2.3.1.TasasDeprec'!$C114*'6.3.IPME'!D$22-('6.3.IPME'!D$22-'6.3.IPME'!D$21))/(1-'6.5.TasaImpuestos'!C$8)</f>
        <v>0.33707774053189543</v>
      </c>
      <c r="D114" s="186">
        <f>+('2.2.3.6.WACC'!D$28*'6.3.IPME'!E$21+'2.2.3.1.TasasDeprec'!$C114*'6.3.IPME'!E$22-('6.3.IPME'!E$22-'6.3.IPME'!E$21))/(1-'6.5.TasaImpuestos'!D$8)</f>
        <v>0.32355508923681398</v>
      </c>
      <c r="E114" s="186">
        <f>+('2.2.3.6.WACC'!E$28*'6.3.IPME'!F$21+'2.2.3.1.TasasDeprec'!$C114*'6.3.IPME'!F$22-('6.3.IPME'!F$22-'6.3.IPME'!F$21))/(1-'6.5.TasaImpuestos'!E$8)</f>
        <v>0.32306223877560053</v>
      </c>
      <c r="F114" s="186">
        <f>+('2.2.3.6.WACC'!F$28*'6.3.IPME'!G$21+'2.2.3.1.TasasDeprec'!$C114*'6.3.IPME'!G$22-('6.3.IPME'!G$22-'6.3.IPME'!G$21))/(1-'6.5.TasaImpuestos'!F$8)</f>
        <v>0.3392707984858932</v>
      </c>
      <c r="G114" s="186">
        <f t="shared" si="3"/>
        <v>0.36538100565642095</v>
      </c>
      <c r="H114" s="186">
        <f>+('2.2.3.6.WACC'!G$28*'6.3.IPME'!H$21+'2.2.3.1.TasasDeprec'!$C114*'6.3.IPME'!H$22-('6.3.IPME'!H$22-'6.3.IPME'!H$21))/(1-'6.5.TasaImpuestos'!G$8)</f>
        <v>0.36538100565642095</v>
      </c>
      <c r="I114" s="186">
        <f t="shared" si="4"/>
        <v>0.36538100565642095</v>
      </c>
      <c r="J114" s="186">
        <f t="shared" si="5"/>
        <v>0.33666674229120203</v>
      </c>
      <c r="K114" s="186">
        <f>+('2.2.3.6.WACC'!H$28*'6.3.IPME'!I$21+'2.2.3.1.TasasDeprec'!$C114*'6.3.IPME'!I$22-('6.3.IPME'!I$22-'6.3.IPME'!I$21))/(1-'6.5.TasaImpuestos'!H$8)</f>
        <v>0.33666674229120203</v>
      </c>
      <c r="L114" s="186">
        <f>+('2.2.3.6.WACC'!I$28*'6.3.IPME'!J$21+'2.2.3.1.TasasDeprec'!$C114*'6.3.IPME'!J$22-('6.3.IPME'!J$22-'6.3.IPME'!J$21))/(1-'6.5.TasaImpuestos'!I$8)</f>
        <v>0.31123646201951288</v>
      </c>
      <c r="M114" s="186">
        <f>+('2.2.3.6.WACC'!J$28*'6.3.IPME'!K$21+'2.2.3.1.TasasDeprec'!$C114*'6.3.IPME'!K$22-('6.3.IPME'!K$22-'6.3.IPME'!K$21))/(1-'6.5.TasaImpuestos'!J$8)</f>
        <v>0.33520842127176448</v>
      </c>
      <c r="N114" s="186">
        <f>+('2.2.3.6.WACC'!K$28*'6.3.IPME'!L$21+'2.2.3.1.TasasDeprec'!$C114*'6.3.IPME'!L$22-('6.3.IPME'!L$22-'6.3.IPME'!L$21))/(1-'6.5.TasaImpuestos'!K$8)</f>
        <v>0.33151583608040214</v>
      </c>
    </row>
    <row r="115" spans="1:14" x14ac:dyDescent="0.2">
      <c r="A115" s="131"/>
      <c r="B115" s="169" t="s">
        <v>306</v>
      </c>
      <c r="C115" s="186">
        <f>+('2.2.3.6.WACC'!C$28*'6.3.IPME'!D$21+'2.2.3.1.TasasDeprec'!$C115*'6.3.IPME'!D$22-('6.3.IPME'!D$22-'6.3.IPME'!D$21))/(1-'6.5.TasaImpuestos'!C$8)</f>
        <v>0.33707774053189543</v>
      </c>
      <c r="D115" s="186">
        <f>+('2.2.3.6.WACC'!D$28*'6.3.IPME'!E$21+'2.2.3.1.TasasDeprec'!$C115*'6.3.IPME'!E$22-('6.3.IPME'!E$22-'6.3.IPME'!E$21))/(1-'6.5.TasaImpuestos'!D$8)</f>
        <v>0.32355508923681398</v>
      </c>
      <c r="E115" s="186">
        <f>+('2.2.3.6.WACC'!E$28*'6.3.IPME'!F$21+'2.2.3.1.TasasDeprec'!$C115*'6.3.IPME'!F$22-('6.3.IPME'!F$22-'6.3.IPME'!F$21))/(1-'6.5.TasaImpuestos'!E$8)</f>
        <v>0.32306223877560053</v>
      </c>
      <c r="F115" s="186">
        <f>+('2.2.3.6.WACC'!F$28*'6.3.IPME'!G$21+'2.2.3.1.TasasDeprec'!$C115*'6.3.IPME'!G$22-('6.3.IPME'!G$22-'6.3.IPME'!G$21))/(1-'6.5.TasaImpuestos'!F$8)</f>
        <v>0.3392707984858932</v>
      </c>
      <c r="G115" s="186">
        <f t="shared" si="3"/>
        <v>0.36538100565642095</v>
      </c>
      <c r="H115" s="186">
        <f>+('2.2.3.6.WACC'!G$28*'6.3.IPME'!H$21+'2.2.3.1.TasasDeprec'!$C115*'6.3.IPME'!H$22-('6.3.IPME'!H$22-'6.3.IPME'!H$21))/(1-'6.5.TasaImpuestos'!G$8)</f>
        <v>0.36538100565642095</v>
      </c>
      <c r="I115" s="186">
        <f t="shared" si="4"/>
        <v>0.36538100565642095</v>
      </c>
      <c r="J115" s="186">
        <f t="shared" si="5"/>
        <v>0.33666674229120203</v>
      </c>
      <c r="K115" s="186">
        <f>+('2.2.3.6.WACC'!H$28*'6.3.IPME'!I$21+'2.2.3.1.TasasDeprec'!$C115*'6.3.IPME'!I$22-('6.3.IPME'!I$22-'6.3.IPME'!I$21))/(1-'6.5.TasaImpuestos'!H$8)</f>
        <v>0.33666674229120203</v>
      </c>
      <c r="L115" s="186">
        <f>+('2.2.3.6.WACC'!I$28*'6.3.IPME'!J$21+'2.2.3.1.TasasDeprec'!$C115*'6.3.IPME'!J$22-('6.3.IPME'!J$22-'6.3.IPME'!J$21))/(1-'6.5.TasaImpuestos'!I$8)</f>
        <v>0.31123646201951288</v>
      </c>
      <c r="M115" s="186">
        <f>+('2.2.3.6.WACC'!J$28*'6.3.IPME'!K$21+'2.2.3.1.TasasDeprec'!$C115*'6.3.IPME'!K$22-('6.3.IPME'!K$22-'6.3.IPME'!K$21))/(1-'6.5.TasaImpuestos'!J$8)</f>
        <v>0.33520842127176448</v>
      </c>
      <c r="N115" s="186">
        <f>+('2.2.3.6.WACC'!K$28*'6.3.IPME'!L$21+'2.2.3.1.TasasDeprec'!$C115*'6.3.IPME'!L$22-('6.3.IPME'!L$22-'6.3.IPME'!L$21))/(1-'6.5.TasaImpuestos'!K$8)</f>
        <v>0.33151583608040214</v>
      </c>
    </row>
    <row r="116" spans="1:14" x14ac:dyDescent="0.2">
      <c r="A116" s="131"/>
      <c r="B116" s="169" t="s">
        <v>307</v>
      </c>
      <c r="C116" s="186">
        <f>+('2.2.3.6.WACC'!C$28*'6.3.IPME'!D$21+'2.2.3.1.TasasDeprec'!$C116*'6.3.IPME'!D$22-('6.3.IPME'!D$22-'6.3.IPME'!D$21))/(1-'6.5.TasaImpuestos'!C$8)</f>
        <v>0.33707774053189543</v>
      </c>
      <c r="D116" s="186">
        <f>+('2.2.3.6.WACC'!D$28*'6.3.IPME'!E$21+'2.2.3.1.TasasDeprec'!$C116*'6.3.IPME'!E$22-('6.3.IPME'!E$22-'6.3.IPME'!E$21))/(1-'6.5.TasaImpuestos'!D$8)</f>
        <v>0.32355508923681398</v>
      </c>
      <c r="E116" s="186">
        <f>+('2.2.3.6.WACC'!E$28*'6.3.IPME'!F$21+'2.2.3.1.TasasDeprec'!$C116*'6.3.IPME'!F$22-('6.3.IPME'!F$22-'6.3.IPME'!F$21))/(1-'6.5.TasaImpuestos'!E$8)</f>
        <v>0.32306223877560053</v>
      </c>
      <c r="F116" s="186">
        <f>+('2.2.3.6.WACC'!F$28*'6.3.IPME'!G$21+'2.2.3.1.TasasDeprec'!$C116*'6.3.IPME'!G$22-('6.3.IPME'!G$22-'6.3.IPME'!G$21))/(1-'6.5.TasaImpuestos'!F$8)</f>
        <v>0.3392707984858932</v>
      </c>
      <c r="G116" s="186">
        <f t="shared" si="3"/>
        <v>0.36538100565642095</v>
      </c>
      <c r="H116" s="186">
        <f>+('2.2.3.6.WACC'!G$28*'6.3.IPME'!H$21+'2.2.3.1.TasasDeprec'!$C116*'6.3.IPME'!H$22-('6.3.IPME'!H$22-'6.3.IPME'!H$21))/(1-'6.5.TasaImpuestos'!G$8)</f>
        <v>0.36538100565642095</v>
      </c>
      <c r="I116" s="186">
        <f t="shared" si="4"/>
        <v>0.36538100565642095</v>
      </c>
      <c r="J116" s="186">
        <f t="shared" si="5"/>
        <v>0.33666674229120203</v>
      </c>
      <c r="K116" s="186">
        <f>+('2.2.3.6.WACC'!H$28*'6.3.IPME'!I$21+'2.2.3.1.TasasDeprec'!$C116*'6.3.IPME'!I$22-('6.3.IPME'!I$22-'6.3.IPME'!I$21))/(1-'6.5.TasaImpuestos'!H$8)</f>
        <v>0.33666674229120203</v>
      </c>
      <c r="L116" s="186">
        <f>+('2.2.3.6.WACC'!I$28*'6.3.IPME'!J$21+'2.2.3.1.TasasDeprec'!$C116*'6.3.IPME'!J$22-('6.3.IPME'!J$22-'6.3.IPME'!J$21))/(1-'6.5.TasaImpuestos'!I$8)</f>
        <v>0.31123646201951288</v>
      </c>
      <c r="M116" s="186">
        <f>+('2.2.3.6.WACC'!J$28*'6.3.IPME'!K$21+'2.2.3.1.TasasDeprec'!$C116*'6.3.IPME'!K$22-('6.3.IPME'!K$22-'6.3.IPME'!K$21))/(1-'6.5.TasaImpuestos'!J$8)</f>
        <v>0.33520842127176448</v>
      </c>
      <c r="N116" s="186">
        <f>+('2.2.3.6.WACC'!K$28*'6.3.IPME'!L$21+'2.2.3.1.TasasDeprec'!$C116*'6.3.IPME'!L$22-('6.3.IPME'!L$22-'6.3.IPME'!L$21))/(1-'6.5.TasaImpuestos'!K$8)</f>
        <v>0.33151583608040214</v>
      </c>
    </row>
    <row r="117" spans="1:14" x14ac:dyDescent="0.2">
      <c r="A117" s="131"/>
      <c r="B117" s="169" t="s">
        <v>308</v>
      </c>
      <c r="C117" s="186">
        <f>+('2.2.3.6.WACC'!C$28*'6.3.IPME'!D$21+'2.2.3.1.TasasDeprec'!$C117*'6.3.IPME'!D$22-('6.3.IPME'!D$22-'6.3.IPME'!D$21))/(1-'6.5.TasaImpuestos'!C$8)</f>
        <v>0.49819481894220691</v>
      </c>
      <c r="D117" s="186">
        <f>+('2.2.3.6.WACC'!D$28*'6.3.IPME'!E$21+'2.2.3.1.TasasDeprec'!$C117*'6.3.IPME'!E$22-('6.3.IPME'!E$22-'6.3.IPME'!E$21))/(1-'6.5.TasaImpuestos'!D$8)</f>
        <v>0.48989306501479052</v>
      </c>
      <c r="E117" s="186">
        <f>+('2.2.3.6.WACC'!E$28*'6.3.IPME'!F$21+'2.2.3.1.TasasDeprec'!$C117*'6.3.IPME'!F$22-('6.3.IPME'!F$22-'6.3.IPME'!F$21))/(1-'6.5.TasaImpuestos'!E$8)</f>
        <v>0.48894990754862555</v>
      </c>
      <c r="F117" s="186">
        <f>+('2.2.3.6.WACC'!F$28*'6.3.IPME'!G$21+'2.2.3.1.TasasDeprec'!$C117*'6.3.IPME'!G$22-('6.3.IPME'!G$22-'6.3.IPME'!G$21))/(1-'6.5.TasaImpuestos'!F$8)</f>
        <v>0.50427936219590774</v>
      </c>
      <c r="G117" s="186">
        <f t="shared" si="3"/>
        <v>0.52041808535780221</v>
      </c>
      <c r="H117" s="186">
        <f>+('2.2.3.6.WACC'!G$28*'6.3.IPME'!H$21+'2.2.3.1.TasasDeprec'!$C117*'6.3.IPME'!H$22-('6.3.IPME'!H$22-'6.3.IPME'!H$21))/(1-'6.5.TasaImpuestos'!G$8)</f>
        <v>0.52041808535780221</v>
      </c>
      <c r="I117" s="186">
        <f t="shared" si="4"/>
        <v>0.52041808535780221</v>
      </c>
      <c r="J117" s="186">
        <f t="shared" si="5"/>
        <v>0.48967294077765772</v>
      </c>
      <c r="K117" s="186">
        <f>+('2.2.3.6.WACC'!H$28*'6.3.IPME'!I$21+'2.2.3.1.TasasDeprec'!$C117*'6.3.IPME'!I$22-('6.3.IPME'!I$22-'6.3.IPME'!I$21))/(1-'6.5.TasaImpuestos'!H$8)</f>
        <v>0.48967294077765772</v>
      </c>
      <c r="L117" s="186">
        <f>+('2.2.3.6.WACC'!I$28*'6.3.IPME'!J$21+'2.2.3.1.TasasDeprec'!$C117*'6.3.IPME'!J$22-('6.3.IPME'!J$22-'6.3.IPME'!J$21))/(1-'6.5.TasaImpuestos'!I$8)</f>
        <v>0.46918102365042713</v>
      </c>
      <c r="M117" s="186">
        <f>+('2.2.3.6.WACC'!J$28*'6.3.IPME'!K$21+'2.2.3.1.TasasDeprec'!$C117*'6.3.IPME'!K$22-('6.3.IPME'!K$22-'6.3.IPME'!K$21))/(1-'6.5.TasaImpuestos'!J$8)</f>
        <v>0.49272675707611691</v>
      </c>
      <c r="N117" s="186">
        <f>+('2.2.3.6.WACC'!K$28*'6.3.IPME'!L$21+'2.2.3.1.TasasDeprec'!$C117*'6.3.IPME'!L$22-('6.3.IPME'!L$22-'6.3.IPME'!L$21))/(1-'6.5.TasaImpuestos'!K$8)</f>
        <v>0.489066935037896</v>
      </c>
    </row>
    <row r="118" spans="1:14" x14ac:dyDescent="0.2">
      <c r="A118" s="131"/>
      <c r="B118" s="169" t="s">
        <v>309</v>
      </c>
      <c r="C118" s="186">
        <f>+('2.2.3.6.WACC'!C$28*'6.3.IPME'!D$21+'2.2.3.1.TasasDeprec'!$C118*'6.3.IPME'!D$22-('6.3.IPME'!D$22-'6.3.IPME'!D$21))/(1-'6.5.TasaImpuestos'!C$8)</f>
        <v>0.49819481894220691</v>
      </c>
      <c r="D118" s="186">
        <f>+('2.2.3.6.WACC'!D$28*'6.3.IPME'!E$21+'2.2.3.1.TasasDeprec'!$C118*'6.3.IPME'!E$22-('6.3.IPME'!E$22-'6.3.IPME'!E$21))/(1-'6.5.TasaImpuestos'!D$8)</f>
        <v>0.48989306501479052</v>
      </c>
      <c r="E118" s="186">
        <f>+('2.2.3.6.WACC'!E$28*'6.3.IPME'!F$21+'2.2.3.1.TasasDeprec'!$C118*'6.3.IPME'!F$22-('6.3.IPME'!F$22-'6.3.IPME'!F$21))/(1-'6.5.TasaImpuestos'!E$8)</f>
        <v>0.48894990754862555</v>
      </c>
      <c r="F118" s="186">
        <f>+('2.2.3.6.WACC'!F$28*'6.3.IPME'!G$21+'2.2.3.1.TasasDeprec'!$C118*'6.3.IPME'!G$22-('6.3.IPME'!G$22-'6.3.IPME'!G$21))/(1-'6.5.TasaImpuestos'!F$8)</f>
        <v>0.50427936219590774</v>
      </c>
      <c r="G118" s="186">
        <f t="shared" si="3"/>
        <v>0.52041808535780221</v>
      </c>
      <c r="H118" s="186">
        <f>+('2.2.3.6.WACC'!G$28*'6.3.IPME'!H$21+'2.2.3.1.TasasDeprec'!$C118*'6.3.IPME'!H$22-('6.3.IPME'!H$22-'6.3.IPME'!H$21))/(1-'6.5.TasaImpuestos'!G$8)</f>
        <v>0.52041808535780221</v>
      </c>
      <c r="I118" s="186">
        <f t="shared" si="4"/>
        <v>0.52041808535780221</v>
      </c>
      <c r="J118" s="186">
        <f t="shared" si="5"/>
        <v>0.48967294077765772</v>
      </c>
      <c r="K118" s="186">
        <f>+('2.2.3.6.WACC'!H$28*'6.3.IPME'!I$21+'2.2.3.1.TasasDeprec'!$C118*'6.3.IPME'!I$22-('6.3.IPME'!I$22-'6.3.IPME'!I$21))/(1-'6.5.TasaImpuestos'!H$8)</f>
        <v>0.48967294077765772</v>
      </c>
      <c r="L118" s="186">
        <f>+('2.2.3.6.WACC'!I$28*'6.3.IPME'!J$21+'2.2.3.1.TasasDeprec'!$C118*'6.3.IPME'!J$22-('6.3.IPME'!J$22-'6.3.IPME'!J$21))/(1-'6.5.TasaImpuestos'!I$8)</f>
        <v>0.46918102365042713</v>
      </c>
      <c r="M118" s="186">
        <f>+('2.2.3.6.WACC'!J$28*'6.3.IPME'!K$21+'2.2.3.1.TasasDeprec'!$C118*'6.3.IPME'!K$22-('6.3.IPME'!K$22-'6.3.IPME'!K$21))/(1-'6.5.TasaImpuestos'!J$8)</f>
        <v>0.49272675707611691</v>
      </c>
      <c r="N118" s="186">
        <f>+('2.2.3.6.WACC'!K$28*'6.3.IPME'!L$21+'2.2.3.1.TasasDeprec'!$C118*'6.3.IPME'!L$22-('6.3.IPME'!L$22-'6.3.IPME'!L$21))/(1-'6.5.TasaImpuestos'!K$8)</f>
        <v>0.489066935037896</v>
      </c>
    </row>
    <row r="119" spans="1:14" x14ac:dyDescent="0.2">
      <c r="A119" s="131"/>
      <c r="B119" s="169" t="s">
        <v>485</v>
      </c>
      <c r="C119" s="186">
        <f>+('2.2.3.6.WACC'!C$28*'6.3.IPME'!D$21+'2.2.3.1.TasasDeprec'!$C119*'6.3.IPME'!D$22-('6.3.IPME'!D$22-'6.3.IPME'!D$21))/(1-'6.5.TasaImpuestos'!C$8)</f>
        <v>0.33707774053189543</v>
      </c>
      <c r="D119" s="186">
        <f>+('2.2.3.6.WACC'!D$28*'6.3.IPME'!E$21+'2.2.3.1.TasasDeprec'!$C119*'6.3.IPME'!E$22-('6.3.IPME'!E$22-'6.3.IPME'!E$21))/(1-'6.5.TasaImpuestos'!D$8)</f>
        <v>0.32355508923681398</v>
      </c>
      <c r="E119" s="186">
        <f>+('2.2.3.6.WACC'!E$28*'6.3.IPME'!F$21+'2.2.3.1.TasasDeprec'!$C119*'6.3.IPME'!F$22-('6.3.IPME'!F$22-'6.3.IPME'!F$21))/(1-'6.5.TasaImpuestos'!E$8)</f>
        <v>0.32306223877560053</v>
      </c>
      <c r="F119" s="186">
        <f>+('2.2.3.6.WACC'!F$28*'6.3.IPME'!G$21+'2.2.3.1.TasasDeprec'!$C119*'6.3.IPME'!G$22-('6.3.IPME'!G$22-'6.3.IPME'!G$21))/(1-'6.5.TasaImpuestos'!F$8)</f>
        <v>0.3392707984858932</v>
      </c>
      <c r="G119" s="186">
        <f t="shared" si="3"/>
        <v>0.36538100565642095</v>
      </c>
      <c r="H119" s="186">
        <f>+('2.2.3.6.WACC'!G$28*'6.3.IPME'!H$21+'2.2.3.1.TasasDeprec'!$C119*'6.3.IPME'!H$22-('6.3.IPME'!H$22-'6.3.IPME'!H$21))/(1-'6.5.TasaImpuestos'!G$8)</f>
        <v>0.36538100565642095</v>
      </c>
      <c r="I119" s="186">
        <f t="shared" si="4"/>
        <v>0.36538100565642095</v>
      </c>
      <c r="J119" s="186">
        <f t="shared" si="5"/>
        <v>0.33666674229120203</v>
      </c>
      <c r="K119" s="186">
        <f>+('2.2.3.6.WACC'!H$28*'6.3.IPME'!I$21+'2.2.3.1.TasasDeprec'!$C119*'6.3.IPME'!I$22-('6.3.IPME'!I$22-'6.3.IPME'!I$21))/(1-'6.5.TasaImpuestos'!H$8)</f>
        <v>0.33666674229120203</v>
      </c>
      <c r="L119" s="186">
        <f>+('2.2.3.6.WACC'!I$28*'6.3.IPME'!J$21+'2.2.3.1.TasasDeprec'!$C119*'6.3.IPME'!J$22-('6.3.IPME'!J$22-'6.3.IPME'!J$21))/(1-'6.5.TasaImpuestos'!I$8)</f>
        <v>0.31123646201951288</v>
      </c>
      <c r="M119" s="186">
        <f>+('2.2.3.6.WACC'!J$28*'6.3.IPME'!K$21+'2.2.3.1.TasasDeprec'!$C119*'6.3.IPME'!K$22-('6.3.IPME'!K$22-'6.3.IPME'!K$21))/(1-'6.5.TasaImpuestos'!J$8)</f>
        <v>0.33520842127176448</v>
      </c>
      <c r="N119" s="186">
        <f>+('2.2.3.6.WACC'!K$28*'6.3.IPME'!L$21+'2.2.3.1.TasasDeprec'!$C119*'6.3.IPME'!L$22-('6.3.IPME'!L$22-'6.3.IPME'!L$21))/(1-'6.5.TasaImpuestos'!K$8)</f>
        <v>0.33151583608040214</v>
      </c>
    </row>
    <row r="120" spans="1:14" x14ac:dyDescent="0.2">
      <c r="A120" s="131"/>
      <c r="B120" s="169" t="s">
        <v>486</v>
      </c>
      <c r="C120" s="186">
        <f>+('2.2.3.6.WACC'!C$28*'6.3.IPME'!D$21+'2.2.3.1.TasasDeprec'!$C120*'6.3.IPME'!D$22-('6.3.IPME'!D$22-'6.3.IPME'!D$21))/(1-'6.5.TasaImpuestos'!C$8)</f>
        <v>0.33707774053189543</v>
      </c>
      <c r="D120" s="186">
        <f>+('2.2.3.6.WACC'!D$28*'6.3.IPME'!E$21+'2.2.3.1.TasasDeprec'!$C120*'6.3.IPME'!E$22-('6.3.IPME'!E$22-'6.3.IPME'!E$21))/(1-'6.5.TasaImpuestos'!D$8)</f>
        <v>0.32355508923681398</v>
      </c>
      <c r="E120" s="186">
        <f>+('2.2.3.6.WACC'!E$28*'6.3.IPME'!F$21+'2.2.3.1.TasasDeprec'!$C120*'6.3.IPME'!F$22-('6.3.IPME'!F$22-'6.3.IPME'!F$21))/(1-'6.5.TasaImpuestos'!E$8)</f>
        <v>0.32306223877560053</v>
      </c>
      <c r="F120" s="186">
        <f>+('2.2.3.6.WACC'!F$28*'6.3.IPME'!G$21+'2.2.3.1.TasasDeprec'!$C120*'6.3.IPME'!G$22-('6.3.IPME'!G$22-'6.3.IPME'!G$21))/(1-'6.5.TasaImpuestos'!F$8)</f>
        <v>0.3392707984858932</v>
      </c>
      <c r="G120" s="186">
        <f t="shared" si="3"/>
        <v>0.36538100565642095</v>
      </c>
      <c r="H120" s="186">
        <f>+('2.2.3.6.WACC'!G$28*'6.3.IPME'!H$21+'2.2.3.1.TasasDeprec'!$C120*'6.3.IPME'!H$22-('6.3.IPME'!H$22-'6.3.IPME'!H$21))/(1-'6.5.TasaImpuestos'!G$8)</f>
        <v>0.36538100565642095</v>
      </c>
      <c r="I120" s="186">
        <f t="shared" si="4"/>
        <v>0.36538100565642095</v>
      </c>
      <c r="J120" s="186">
        <f t="shared" si="5"/>
        <v>0.33666674229120203</v>
      </c>
      <c r="K120" s="186">
        <f>+('2.2.3.6.WACC'!H$28*'6.3.IPME'!I$21+'2.2.3.1.TasasDeprec'!$C120*'6.3.IPME'!I$22-('6.3.IPME'!I$22-'6.3.IPME'!I$21))/(1-'6.5.TasaImpuestos'!H$8)</f>
        <v>0.33666674229120203</v>
      </c>
      <c r="L120" s="186">
        <f>+('2.2.3.6.WACC'!I$28*'6.3.IPME'!J$21+'2.2.3.1.TasasDeprec'!$C120*'6.3.IPME'!J$22-('6.3.IPME'!J$22-'6.3.IPME'!J$21))/(1-'6.5.TasaImpuestos'!I$8)</f>
        <v>0.31123646201951288</v>
      </c>
      <c r="M120" s="186">
        <f>+('2.2.3.6.WACC'!J$28*'6.3.IPME'!K$21+'2.2.3.1.TasasDeprec'!$C120*'6.3.IPME'!K$22-('6.3.IPME'!K$22-'6.3.IPME'!K$21))/(1-'6.5.TasaImpuestos'!J$8)</f>
        <v>0.33520842127176448</v>
      </c>
      <c r="N120" s="186">
        <f>+('2.2.3.6.WACC'!K$28*'6.3.IPME'!L$21+'2.2.3.1.TasasDeprec'!$C120*'6.3.IPME'!L$22-('6.3.IPME'!L$22-'6.3.IPME'!L$21))/(1-'6.5.TasaImpuestos'!K$8)</f>
        <v>0.33151583608040214</v>
      </c>
    </row>
    <row r="121" spans="1:14" x14ac:dyDescent="0.2">
      <c r="A121" s="131"/>
      <c r="B121" s="169" t="s">
        <v>310</v>
      </c>
      <c r="C121" s="186">
        <f>+('2.2.3.6.WACC'!C$28*'6.3.IPME'!D$21+'2.2.3.1.TasasDeprec'!$C121*'6.3.IPME'!D$22-('6.3.IPME'!D$22-'6.3.IPME'!D$21))/(1-'6.5.TasaImpuestos'!C$8)</f>
        <v>0.33707774053189543</v>
      </c>
      <c r="D121" s="186">
        <f>+('2.2.3.6.WACC'!D$28*'6.3.IPME'!E$21+'2.2.3.1.TasasDeprec'!$C121*'6.3.IPME'!E$22-('6.3.IPME'!E$22-'6.3.IPME'!E$21))/(1-'6.5.TasaImpuestos'!D$8)</f>
        <v>0.32355508923681398</v>
      </c>
      <c r="E121" s="186">
        <f>+('2.2.3.6.WACC'!E$28*'6.3.IPME'!F$21+'2.2.3.1.TasasDeprec'!$C121*'6.3.IPME'!F$22-('6.3.IPME'!F$22-'6.3.IPME'!F$21))/(1-'6.5.TasaImpuestos'!E$8)</f>
        <v>0.32306223877560053</v>
      </c>
      <c r="F121" s="186">
        <f>+('2.2.3.6.WACC'!F$28*'6.3.IPME'!G$21+'2.2.3.1.TasasDeprec'!$C121*'6.3.IPME'!G$22-('6.3.IPME'!G$22-'6.3.IPME'!G$21))/(1-'6.5.TasaImpuestos'!F$8)</f>
        <v>0.3392707984858932</v>
      </c>
      <c r="G121" s="186">
        <f t="shared" si="3"/>
        <v>0.36538100565642095</v>
      </c>
      <c r="H121" s="186">
        <f>+('2.2.3.6.WACC'!G$28*'6.3.IPME'!H$21+'2.2.3.1.TasasDeprec'!$C121*'6.3.IPME'!H$22-('6.3.IPME'!H$22-'6.3.IPME'!H$21))/(1-'6.5.TasaImpuestos'!G$8)</f>
        <v>0.36538100565642095</v>
      </c>
      <c r="I121" s="186">
        <f t="shared" si="4"/>
        <v>0.36538100565642095</v>
      </c>
      <c r="J121" s="186">
        <f t="shared" si="5"/>
        <v>0.33666674229120203</v>
      </c>
      <c r="K121" s="186">
        <f>+('2.2.3.6.WACC'!H$28*'6.3.IPME'!I$21+'2.2.3.1.TasasDeprec'!$C121*'6.3.IPME'!I$22-('6.3.IPME'!I$22-'6.3.IPME'!I$21))/(1-'6.5.TasaImpuestos'!H$8)</f>
        <v>0.33666674229120203</v>
      </c>
      <c r="L121" s="186">
        <f>+('2.2.3.6.WACC'!I$28*'6.3.IPME'!J$21+'2.2.3.1.TasasDeprec'!$C121*'6.3.IPME'!J$22-('6.3.IPME'!J$22-'6.3.IPME'!J$21))/(1-'6.5.TasaImpuestos'!I$8)</f>
        <v>0.31123646201951288</v>
      </c>
      <c r="M121" s="186">
        <f>+('2.2.3.6.WACC'!J$28*'6.3.IPME'!K$21+'2.2.3.1.TasasDeprec'!$C121*'6.3.IPME'!K$22-('6.3.IPME'!K$22-'6.3.IPME'!K$21))/(1-'6.5.TasaImpuestos'!J$8)</f>
        <v>0.33520842127176448</v>
      </c>
      <c r="N121" s="186">
        <f>+('2.2.3.6.WACC'!K$28*'6.3.IPME'!L$21+'2.2.3.1.TasasDeprec'!$C121*'6.3.IPME'!L$22-('6.3.IPME'!L$22-'6.3.IPME'!L$21))/(1-'6.5.TasaImpuestos'!K$8)</f>
        <v>0.33151583608040214</v>
      </c>
    </row>
    <row r="122" spans="1:14" x14ac:dyDescent="0.2">
      <c r="A122" s="131"/>
      <c r="B122" s="173" t="s">
        <v>311</v>
      </c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</row>
    <row r="123" spans="1:14" x14ac:dyDescent="0.2">
      <c r="A123" s="131"/>
      <c r="B123" s="31" t="s">
        <v>312</v>
      </c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</row>
    <row r="124" spans="1:14" x14ac:dyDescent="0.2">
      <c r="A124" s="131"/>
      <c r="B124" s="172" t="s">
        <v>313</v>
      </c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</row>
    <row r="125" spans="1:14" x14ac:dyDescent="0.2">
      <c r="A125" s="131"/>
      <c r="B125" s="225" t="s">
        <v>314</v>
      </c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</row>
    <row r="126" spans="1:14" x14ac:dyDescent="0.2">
      <c r="A126" s="131"/>
      <c r="B126" s="227" t="s">
        <v>315</v>
      </c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</row>
    <row r="127" spans="1:14" x14ac:dyDescent="0.2">
      <c r="A127" s="131"/>
      <c r="B127" s="228" t="s">
        <v>396</v>
      </c>
      <c r="C127" s="186">
        <f>+('2.2.3.6.WACC'!C$28*'6.4.IPMC'!D$21+'2.2.3.1.TasasDeprec'!$C127*'6.4.IPMC'!D$22-('6.4.IPMC'!D$22-'6.4.IPMC'!D$21))/(1-'6.5.TasaImpuestos'!C$8)</f>
        <v>0.12858221927888419</v>
      </c>
      <c r="D127" s="186">
        <f>+('2.2.3.6.WACC'!D$28*'6.4.IPMC'!E$21+'2.2.3.1.TasasDeprec'!$C127*'6.4.IPMC'!E$22-('6.4.IPMC'!E$22-'6.4.IPMC'!E$21))/(1-'6.5.TasaImpuestos'!D$8)</f>
        <v>0.16435419758357486</v>
      </c>
      <c r="E127" s="186">
        <f>+('2.2.3.6.WACC'!E$28*'6.4.IPMC'!F$21+'2.2.3.1.TasasDeprec'!$C127*'6.4.IPMC'!F$22-('6.4.IPMC'!F$22-'6.4.IPMC'!F$21))/(1-'6.5.TasaImpuestos'!E$8)</f>
        <v>0.18670526998296302</v>
      </c>
      <c r="F127" s="186">
        <f>+('2.2.3.6.WACC'!F$28*'6.4.IPMC'!G$21+'2.2.3.1.TasasDeprec'!$C127*'6.4.IPMC'!G$22-('6.4.IPMC'!G$22-'6.4.IPMC'!G$21))/(1-'6.5.TasaImpuestos'!F$8)</f>
        <v>0.21262432110493504</v>
      </c>
      <c r="G127" s="186">
        <f t="shared" si="3"/>
        <v>0.26196358567333172</v>
      </c>
      <c r="H127" s="186">
        <f>+('2.2.3.6.WACC'!G$28*'6.4.IPMC'!H$21+'2.2.3.1.TasasDeprec'!$C127*'6.4.IPMC'!H$22-('6.4.IPMC'!H$22-'6.4.IPMC'!H$21))/(1-'6.5.TasaImpuestos'!G$8)</f>
        <v>0.26196358567333172</v>
      </c>
      <c r="I127" s="186">
        <f t="shared" si="4"/>
        <v>0.26196358567333172</v>
      </c>
      <c r="J127" s="186">
        <f t="shared" si="5"/>
        <v>0.18974679067800657</v>
      </c>
      <c r="K127" s="186">
        <f>+('2.2.3.6.WACC'!H$28*'6.4.IPMC'!I$21+'2.2.3.1.TasasDeprec'!$C127*'6.4.IPMC'!I$22-('6.4.IPMC'!I$22-'6.4.IPMC'!I$21))/(1-'6.5.TasaImpuestos'!H$8)</f>
        <v>0.18974679067800657</v>
      </c>
      <c r="L127" s="186">
        <f>+('2.2.3.6.WACC'!I$28*'6.4.IPMC'!J$21+'2.2.3.1.TasasDeprec'!$C127*'6.4.IPMC'!J$22-('6.4.IPMC'!J$22-'6.4.IPMC'!J$21))/(1-'6.5.TasaImpuestos'!I$8)</f>
        <v>8.4981012333111991E-2</v>
      </c>
      <c r="M127" s="186">
        <f>+('2.2.3.6.WACC'!J$28*'6.4.IPMC'!K$21+'2.2.3.1.TasasDeprec'!$C127*'6.4.IPMC'!K$22-('6.4.IPMC'!K$22-'6.4.IPMC'!K$21))/(1-'6.5.TasaImpuestos'!J$8)</f>
        <v>0.12739525851712591</v>
      </c>
      <c r="N127" s="186">
        <f>+('2.2.3.6.WACC'!K$28*'6.4.IPMC'!L$21+'2.2.3.1.TasasDeprec'!$C127*'6.4.IPMC'!L$22-('6.4.IPMC'!L$22-'6.4.IPMC'!L$21))/(1-'6.5.TasaImpuestos'!K$8)</f>
        <v>0.18633746105604501</v>
      </c>
    </row>
    <row r="128" spans="1:14" x14ac:dyDescent="0.2">
      <c r="A128" s="131"/>
      <c r="B128" s="228" t="s">
        <v>397</v>
      </c>
      <c r="C128" s="186">
        <f>+('2.2.3.6.WACC'!C$28*'6.4.IPMC'!D$21+'2.2.3.1.TasasDeprec'!$C128*'6.4.IPMC'!D$22-('6.4.IPMC'!D$22-'6.4.IPMC'!D$21))/(1-'6.5.TasaImpuestos'!C$8)</f>
        <v>0.12858221927888419</v>
      </c>
      <c r="D128" s="186">
        <f>+('2.2.3.6.WACC'!D$28*'6.4.IPMC'!E$21+'2.2.3.1.TasasDeprec'!$C128*'6.4.IPMC'!E$22-('6.4.IPMC'!E$22-'6.4.IPMC'!E$21))/(1-'6.5.TasaImpuestos'!D$8)</f>
        <v>0.16435419758357486</v>
      </c>
      <c r="E128" s="186">
        <f>+('2.2.3.6.WACC'!E$28*'6.4.IPMC'!F$21+'2.2.3.1.TasasDeprec'!$C128*'6.4.IPMC'!F$22-('6.4.IPMC'!F$22-'6.4.IPMC'!F$21))/(1-'6.5.TasaImpuestos'!E$8)</f>
        <v>0.18670526998296302</v>
      </c>
      <c r="F128" s="186">
        <f>+('2.2.3.6.WACC'!F$28*'6.4.IPMC'!G$21+'2.2.3.1.TasasDeprec'!$C128*'6.4.IPMC'!G$22-('6.4.IPMC'!G$22-'6.4.IPMC'!G$21))/(1-'6.5.TasaImpuestos'!F$8)</f>
        <v>0.21262432110493504</v>
      </c>
      <c r="G128" s="186">
        <f t="shared" si="3"/>
        <v>0.26196358567333172</v>
      </c>
      <c r="H128" s="186">
        <f>+('2.2.3.6.WACC'!G$28*'6.4.IPMC'!H$21+'2.2.3.1.TasasDeprec'!$C128*'6.4.IPMC'!H$22-('6.4.IPMC'!H$22-'6.4.IPMC'!H$21))/(1-'6.5.TasaImpuestos'!G$8)</f>
        <v>0.26196358567333172</v>
      </c>
      <c r="I128" s="186">
        <f t="shared" si="4"/>
        <v>0.26196358567333172</v>
      </c>
      <c r="J128" s="186">
        <f t="shared" si="5"/>
        <v>0.18974679067800657</v>
      </c>
      <c r="K128" s="186">
        <f>+('2.2.3.6.WACC'!H$28*'6.4.IPMC'!I$21+'2.2.3.1.TasasDeprec'!$C128*'6.4.IPMC'!I$22-('6.4.IPMC'!I$22-'6.4.IPMC'!I$21))/(1-'6.5.TasaImpuestos'!H$8)</f>
        <v>0.18974679067800657</v>
      </c>
      <c r="L128" s="186">
        <f>+('2.2.3.6.WACC'!I$28*'6.4.IPMC'!J$21+'2.2.3.1.TasasDeprec'!$C128*'6.4.IPMC'!J$22-('6.4.IPMC'!J$22-'6.4.IPMC'!J$21))/(1-'6.5.TasaImpuestos'!I$8)</f>
        <v>8.4981012333111991E-2</v>
      </c>
      <c r="M128" s="186">
        <f>+('2.2.3.6.WACC'!J$28*'6.4.IPMC'!K$21+'2.2.3.1.TasasDeprec'!$C128*'6.4.IPMC'!K$22-('6.4.IPMC'!K$22-'6.4.IPMC'!K$21))/(1-'6.5.TasaImpuestos'!J$8)</f>
        <v>0.12739525851712591</v>
      </c>
      <c r="N128" s="186">
        <f>+('2.2.3.6.WACC'!K$28*'6.4.IPMC'!L$21+'2.2.3.1.TasasDeprec'!$C128*'6.4.IPMC'!L$22-('6.4.IPMC'!L$22-'6.4.IPMC'!L$21))/(1-'6.5.TasaImpuestos'!K$8)</f>
        <v>0.18633746105604501</v>
      </c>
    </row>
    <row r="129" spans="1:14" x14ac:dyDescent="0.2">
      <c r="A129" s="131"/>
      <c r="B129" s="228" t="s">
        <v>398</v>
      </c>
      <c r="C129" s="186">
        <f>+('2.2.3.6.WACC'!C$28*'6.4.IPMC'!D$21+'2.2.3.1.TasasDeprec'!$C129*'6.4.IPMC'!D$22-('6.4.IPMC'!D$22-'6.4.IPMC'!D$21))/(1-'6.5.TasaImpuestos'!C$8)</f>
        <v>0.12858221927888419</v>
      </c>
      <c r="D129" s="186">
        <f>+('2.2.3.6.WACC'!D$28*'6.4.IPMC'!E$21+'2.2.3.1.TasasDeprec'!$C129*'6.4.IPMC'!E$22-('6.4.IPMC'!E$22-'6.4.IPMC'!E$21))/(1-'6.5.TasaImpuestos'!D$8)</f>
        <v>0.16435419758357486</v>
      </c>
      <c r="E129" s="186">
        <f>+('2.2.3.6.WACC'!E$28*'6.4.IPMC'!F$21+'2.2.3.1.TasasDeprec'!$C129*'6.4.IPMC'!F$22-('6.4.IPMC'!F$22-'6.4.IPMC'!F$21))/(1-'6.5.TasaImpuestos'!E$8)</f>
        <v>0.18670526998296302</v>
      </c>
      <c r="F129" s="186">
        <f>+('2.2.3.6.WACC'!F$28*'6.4.IPMC'!G$21+'2.2.3.1.TasasDeprec'!$C129*'6.4.IPMC'!G$22-('6.4.IPMC'!G$22-'6.4.IPMC'!G$21))/(1-'6.5.TasaImpuestos'!F$8)</f>
        <v>0.21262432110493504</v>
      </c>
      <c r="G129" s="186">
        <f t="shared" si="3"/>
        <v>0.26196358567333172</v>
      </c>
      <c r="H129" s="186">
        <f>+('2.2.3.6.WACC'!G$28*'6.4.IPMC'!H$21+'2.2.3.1.TasasDeprec'!$C129*'6.4.IPMC'!H$22-('6.4.IPMC'!H$22-'6.4.IPMC'!H$21))/(1-'6.5.TasaImpuestos'!G$8)</f>
        <v>0.26196358567333172</v>
      </c>
      <c r="I129" s="186">
        <f t="shared" si="4"/>
        <v>0.26196358567333172</v>
      </c>
      <c r="J129" s="186">
        <f t="shared" si="5"/>
        <v>0.18974679067800657</v>
      </c>
      <c r="K129" s="186">
        <f>+('2.2.3.6.WACC'!H$28*'6.4.IPMC'!I$21+'2.2.3.1.TasasDeprec'!$C129*'6.4.IPMC'!I$22-('6.4.IPMC'!I$22-'6.4.IPMC'!I$21))/(1-'6.5.TasaImpuestos'!H$8)</f>
        <v>0.18974679067800657</v>
      </c>
      <c r="L129" s="186">
        <f>+('2.2.3.6.WACC'!I$28*'6.4.IPMC'!J$21+'2.2.3.1.TasasDeprec'!$C129*'6.4.IPMC'!J$22-('6.4.IPMC'!J$22-'6.4.IPMC'!J$21))/(1-'6.5.TasaImpuestos'!I$8)</f>
        <v>8.4981012333111991E-2</v>
      </c>
      <c r="M129" s="186">
        <f>+('2.2.3.6.WACC'!J$28*'6.4.IPMC'!K$21+'2.2.3.1.TasasDeprec'!$C129*'6.4.IPMC'!K$22-('6.4.IPMC'!K$22-'6.4.IPMC'!K$21))/(1-'6.5.TasaImpuestos'!J$8)</f>
        <v>0.12739525851712591</v>
      </c>
      <c r="N129" s="186">
        <f>+('2.2.3.6.WACC'!K$28*'6.4.IPMC'!L$21+'2.2.3.1.TasasDeprec'!$C129*'6.4.IPMC'!L$22-('6.4.IPMC'!L$22-'6.4.IPMC'!L$21))/(1-'6.5.TasaImpuestos'!K$8)</f>
        <v>0.18633746105604501</v>
      </c>
    </row>
    <row r="130" spans="1:14" x14ac:dyDescent="0.2">
      <c r="A130" s="131"/>
      <c r="B130" s="228" t="s">
        <v>399</v>
      </c>
      <c r="C130" s="186">
        <f>+('2.2.3.6.WACC'!C$28*'6.4.IPMC'!D$21+'2.2.3.1.TasasDeprec'!$C130*'6.4.IPMC'!D$22-('6.4.IPMC'!D$22-'6.4.IPMC'!D$21))/(1-'6.5.TasaImpuestos'!C$8)</f>
        <v>0.12858221927888419</v>
      </c>
      <c r="D130" s="186">
        <f>+('2.2.3.6.WACC'!D$28*'6.4.IPMC'!E$21+'2.2.3.1.TasasDeprec'!$C130*'6.4.IPMC'!E$22-('6.4.IPMC'!E$22-'6.4.IPMC'!E$21))/(1-'6.5.TasaImpuestos'!D$8)</f>
        <v>0.16435419758357486</v>
      </c>
      <c r="E130" s="186">
        <f>+('2.2.3.6.WACC'!E$28*'6.4.IPMC'!F$21+'2.2.3.1.TasasDeprec'!$C130*'6.4.IPMC'!F$22-('6.4.IPMC'!F$22-'6.4.IPMC'!F$21))/(1-'6.5.TasaImpuestos'!E$8)</f>
        <v>0.18670526998296302</v>
      </c>
      <c r="F130" s="186">
        <f>+('2.2.3.6.WACC'!F$28*'6.4.IPMC'!G$21+'2.2.3.1.TasasDeprec'!$C130*'6.4.IPMC'!G$22-('6.4.IPMC'!G$22-'6.4.IPMC'!G$21))/(1-'6.5.TasaImpuestos'!F$8)</f>
        <v>0.21262432110493504</v>
      </c>
      <c r="G130" s="186">
        <f t="shared" si="3"/>
        <v>0.26196358567333172</v>
      </c>
      <c r="H130" s="186">
        <f>+('2.2.3.6.WACC'!G$28*'6.4.IPMC'!H$21+'2.2.3.1.TasasDeprec'!$C130*'6.4.IPMC'!H$22-('6.4.IPMC'!H$22-'6.4.IPMC'!H$21))/(1-'6.5.TasaImpuestos'!G$8)</f>
        <v>0.26196358567333172</v>
      </c>
      <c r="I130" s="186">
        <f t="shared" si="4"/>
        <v>0.26196358567333172</v>
      </c>
      <c r="J130" s="186">
        <f t="shared" si="5"/>
        <v>0.18974679067800657</v>
      </c>
      <c r="K130" s="186">
        <f>+('2.2.3.6.WACC'!H$28*'6.4.IPMC'!I$21+'2.2.3.1.TasasDeprec'!$C130*'6.4.IPMC'!I$22-('6.4.IPMC'!I$22-'6.4.IPMC'!I$21))/(1-'6.5.TasaImpuestos'!H$8)</f>
        <v>0.18974679067800657</v>
      </c>
      <c r="L130" s="186">
        <f>+('2.2.3.6.WACC'!I$28*'6.4.IPMC'!J$21+'2.2.3.1.TasasDeprec'!$C130*'6.4.IPMC'!J$22-('6.4.IPMC'!J$22-'6.4.IPMC'!J$21))/(1-'6.5.TasaImpuestos'!I$8)</f>
        <v>8.4981012333111991E-2</v>
      </c>
      <c r="M130" s="186">
        <f>+('2.2.3.6.WACC'!J$28*'6.4.IPMC'!K$21+'2.2.3.1.TasasDeprec'!$C130*'6.4.IPMC'!K$22-('6.4.IPMC'!K$22-'6.4.IPMC'!K$21))/(1-'6.5.TasaImpuestos'!J$8)</f>
        <v>0.12739525851712591</v>
      </c>
      <c r="N130" s="186">
        <f>+('2.2.3.6.WACC'!K$28*'6.4.IPMC'!L$21+'2.2.3.1.TasasDeprec'!$C130*'6.4.IPMC'!L$22-('6.4.IPMC'!L$22-'6.4.IPMC'!L$21))/(1-'6.5.TasaImpuestos'!K$8)</f>
        <v>0.18633746105604501</v>
      </c>
    </row>
    <row r="131" spans="1:14" x14ac:dyDescent="0.2">
      <c r="A131" s="131"/>
      <c r="B131" s="228" t="s">
        <v>400</v>
      </c>
      <c r="C131" s="186">
        <f>+('2.2.3.6.WACC'!C$28*'6.4.IPMC'!D$21+'2.2.3.1.TasasDeprec'!$C131*'6.4.IPMC'!D$22-('6.4.IPMC'!D$22-'6.4.IPMC'!D$21))/(1-'6.5.TasaImpuestos'!C$8)</f>
        <v>0.12858221927888419</v>
      </c>
      <c r="D131" s="186">
        <f>+('2.2.3.6.WACC'!D$28*'6.4.IPMC'!E$21+'2.2.3.1.TasasDeprec'!$C131*'6.4.IPMC'!E$22-('6.4.IPMC'!E$22-'6.4.IPMC'!E$21))/(1-'6.5.TasaImpuestos'!D$8)</f>
        <v>0.16435419758357486</v>
      </c>
      <c r="E131" s="186">
        <f>+('2.2.3.6.WACC'!E$28*'6.4.IPMC'!F$21+'2.2.3.1.TasasDeprec'!$C131*'6.4.IPMC'!F$22-('6.4.IPMC'!F$22-'6.4.IPMC'!F$21))/(1-'6.5.TasaImpuestos'!E$8)</f>
        <v>0.18670526998296302</v>
      </c>
      <c r="F131" s="186">
        <f>+('2.2.3.6.WACC'!F$28*'6.4.IPMC'!G$21+'2.2.3.1.TasasDeprec'!$C131*'6.4.IPMC'!G$22-('6.4.IPMC'!G$22-'6.4.IPMC'!G$21))/(1-'6.5.TasaImpuestos'!F$8)</f>
        <v>0.21262432110493504</v>
      </c>
      <c r="G131" s="186">
        <f t="shared" si="3"/>
        <v>0.26196358567333172</v>
      </c>
      <c r="H131" s="186">
        <f>+('2.2.3.6.WACC'!G$28*'6.4.IPMC'!H$21+'2.2.3.1.TasasDeprec'!$C131*'6.4.IPMC'!H$22-('6.4.IPMC'!H$22-'6.4.IPMC'!H$21))/(1-'6.5.TasaImpuestos'!G$8)</f>
        <v>0.26196358567333172</v>
      </c>
      <c r="I131" s="186">
        <f t="shared" si="4"/>
        <v>0.26196358567333172</v>
      </c>
      <c r="J131" s="186">
        <f t="shared" si="5"/>
        <v>0.18974679067800657</v>
      </c>
      <c r="K131" s="186">
        <f>+('2.2.3.6.WACC'!H$28*'6.4.IPMC'!I$21+'2.2.3.1.TasasDeprec'!$C131*'6.4.IPMC'!I$22-('6.4.IPMC'!I$22-'6.4.IPMC'!I$21))/(1-'6.5.TasaImpuestos'!H$8)</f>
        <v>0.18974679067800657</v>
      </c>
      <c r="L131" s="186">
        <f>+('2.2.3.6.WACC'!I$28*'6.4.IPMC'!J$21+'2.2.3.1.TasasDeprec'!$C131*'6.4.IPMC'!J$22-('6.4.IPMC'!J$22-'6.4.IPMC'!J$21))/(1-'6.5.TasaImpuestos'!I$8)</f>
        <v>8.4981012333111991E-2</v>
      </c>
      <c r="M131" s="186">
        <f>+('2.2.3.6.WACC'!J$28*'6.4.IPMC'!K$21+'2.2.3.1.TasasDeprec'!$C131*'6.4.IPMC'!K$22-('6.4.IPMC'!K$22-'6.4.IPMC'!K$21))/(1-'6.5.TasaImpuestos'!J$8)</f>
        <v>0.12739525851712591</v>
      </c>
      <c r="N131" s="186">
        <f>+('2.2.3.6.WACC'!K$28*'6.4.IPMC'!L$21+'2.2.3.1.TasasDeprec'!$C131*'6.4.IPMC'!L$22-('6.4.IPMC'!L$22-'6.4.IPMC'!L$21))/(1-'6.5.TasaImpuestos'!K$8)</f>
        <v>0.18633746105604501</v>
      </c>
    </row>
    <row r="132" spans="1:14" x14ac:dyDescent="0.2">
      <c r="A132" s="131"/>
      <c r="B132" s="228" t="s">
        <v>401</v>
      </c>
      <c r="C132" s="186">
        <f>+('2.2.3.6.WACC'!C$28*'6.4.IPMC'!D$21+'2.2.3.1.TasasDeprec'!$C132*'6.4.IPMC'!D$22-('6.4.IPMC'!D$22-'6.4.IPMC'!D$21))/(1-'6.5.TasaImpuestos'!C$8)</f>
        <v>0.12858221927888419</v>
      </c>
      <c r="D132" s="186">
        <f>+('2.2.3.6.WACC'!D$28*'6.4.IPMC'!E$21+'2.2.3.1.TasasDeprec'!$C132*'6.4.IPMC'!E$22-('6.4.IPMC'!E$22-'6.4.IPMC'!E$21))/(1-'6.5.TasaImpuestos'!D$8)</f>
        <v>0.16435419758357486</v>
      </c>
      <c r="E132" s="186">
        <f>+('2.2.3.6.WACC'!E$28*'6.4.IPMC'!F$21+'2.2.3.1.TasasDeprec'!$C132*'6.4.IPMC'!F$22-('6.4.IPMC'!F$22-'6.4.IPMC'!F$21))/(1-'6.5.TasaImpuestos'!E$8)</f>
        <v>0.18670526998296302</v>
      </c>
      <c r="F132" s="186">
        <f>+('2.2.3.6.WACC'!F$28*'6.4.IPMC'!G$21+'2.2.3.1.TasasDeprec'!$C132*'6.4.IPMC'!G$22-('6.4.IPMC'!G$22-'6.4.IPMC'!G$21))/(1-'6.5.TasaImpuestos'!F$8)</f>
        <v>0.21262432110493504</v>
      </c>
      <c r="G132" s="186">
        <f t="shared" si="3"/>
        <v>0.26196358567333172</v>
      </c>
      <c r="H132" s="186">
        <f>+('2.2.3.6.WACC'!G$28*'6.4.IPMC'!H$21+'2.2.3.1.TasasDeprec'!$C132*'6.4.IPMC'!H$22-('6.4.IPMC'!H$22-'6.4.IPMC'!H$21))/(1-'6.5.TasaImpuestos'!G$8)</f>
        <v>0.26196358567333172</v>
      </c>
      <c r="I132" s="186">
        <f t="shared" si="4"/>
        <v>0.26196358567333172</v>
      </c>
      <c r="J132" s="186">
        <f t="shared" si="5"/>
        <v>0.18974679067800657</v>
      </c>
      <c r="K132" s="186">
        <f>+('2.2.3.6.WACC'!H$28*'6.4.IPMC'!I$21+'2.2.3.1.TasasDeprec'!$C132*'6.4.IPMC'!I$22-('6.4.IPMC'!I$22-'6.4.IPMC'!I$21))/(1-'6.5.TasaImpuestos'!H$8)</f>
        <v>0.18974679067800657</v>
      </c>
      <c r="L132" s="186">
        <f>+('2.2.3.6.WACC'!I$28*'6.4.IPMC'!J$21+'2.2.3.1.TasasDeprec'!$C132*'6.4.IPMC'!J$22-('6.4.IPMC'!J$22-'6.4.IPMC'!J$21))/(1-'6.5.TasaImpuestos'!I$8)</f>
        <v>8.4981012333111991E-2</v>
      </c>
      <c r="M132" s="186">
        <f>+('2.2.3.6.WACC'!J$28*'6.4.IPMC'!K$21+'2.2.3.1.TasasDeprec'!$C132*'6.4.IPMC'!K$22-('6.4.IPMC'!K$22-'6.4.IPMC'!K$21))/(1-'6.5.TasaImpuestos'!J$8)</f>
        <v>0.12739525851712591</v>
      </c>
      <c r="N132" s="186">
        <f>+('2.2.3.6.WACC'!K$28*'6.4.IPMC'!L$21+'2.2.3.1.TasasDeprec'!$C132*'6.4.IPMC'!L$22-('6.4.IPMC'!L$22-'6.4.IPMC'!L$21))/(1-'6.5.TasaImpuestos'!K$8)</f>
        <v>0.18633746105604501</v>
      </c>
    </row>
    <row r="133" spans="1:14" x14ac:dyDescent="0.2">
      <c r="A133" s="131"/>
      <c r="B133" s="228" t="s">
        <v>402</v>
      </c>
      <c r="C133" s="186">
        <f>+('2.2.3.6.WACC'!C$28*'6.4.IPMC'!D$21+'2.2.3.1.TasasDeprec'!$C133*'6.4.IPMC'!D$22-('6.4.IPMC'!D$22-'6.4.IPMC'!D$21))/(1-'6.5.TasaImpuestos'!C$8)</f>
        <v>0.12858221927888419</v>
      </c>
      <c r="D133" s="186">
        <f>+('2.2.3.6.WACC'!D$28*'6.4.IPMC'!E$21+'2.2.3.1.TasasDeprec'!$C133*'6.4.IPMC'!E$22-('6.4.IPMC'!E$22-'6.4.IPMC'!E$21))/(1-'6.5.TasaImpuestos'!D$8)</f>
        <v>0.16435419758357486</v>
      </c>
      <c r="E133" s="186">
        <f>+('2.2.3.6.WACC'!E$28*'6.4.IPMC'!F$21+'2.2.3.1.TasasDeprec'!$C133*'6.4.IPMC'!F$22-('6.4.IPMC'!F$22-'6.4.IPMC'!F$21))/(1-'6.5.TasaImpuestos'!E$8)</f>
        <v>0.18670526998296302</v>
      </c>
      <c r="F133" s="186">
        <f>+('2.2.3.6.WACC'!F$28*'6.4.IPMC'!G$21+'2.2.3.1.TasasDeprec'!$C133*'6.4.IPMC'!G$22-('6.4.IPMC'!G$22-'6.4.IPMC'!G$21))/(1-'6.5.TasaImpuestos'!F$8)</f>
        <v>0.21262432110493504</v>
      </c>
      <c r="G133" s="186">
        <f t="shared" si="3"/>
        <v>0.26196358567333172</v>
      </c>
      <c r="H133" s="186">
        <f>+('2.2.3.6.WACC'!G$28*'6.4.IPMC'!H$21+'2.2.3.1.TasasDeprec'!$C133*'6.4.IPMC'!H$22-('6.4.IPMC'!H$22-'6.4.IPMC'!H$21))/(1-'6.5.TasaImpuestos'!G$8)</f>
        <v>0.26196358567333172</v>
      </c>
      <c r="I133" s="186">
        <f t="shared" si="4"/>
        <v>0.26196358567333172</v>
      </c>
      <c r="J133" s="186">
        <f t="shared" si="5"/>
        <v>0.18974679067800657</v>
      </c>
      <c r="K133" s="186">
        <f>+('2.2.3.6.WACC'!H$28*'6.4.IPMC'!I$21+'2.2.3.1.TasasDeprec'!$C133*'6.4.IPMC'!I$22-('6.4.IPMC'!I$22-'6.4.IPMC'!I$21))/(1-'6.5.TasaImpuestos'!H$8)</f>
        <v>0.18974679067800657</v>
      </c>
      <c r="L133" s="186">
        <f>+('2.2.3.6.WACC'!I$28*'6.4.IPMC'!J$21+'2.2.3.1.TasasDeprec'!$C133*'6.4.IPMC'!J$22-('6.4.IPMC'!J$22-'6.4.IPMC'!J$21))/(1-'6.5.TasaImpuestos'!I$8)</f>
        <v>8.4981012333111991E-2</v>
      </c>
      <c r="M133" s="186">
        <f>+('2.2.3.6.WACC'!J$28*'6.4.IPMC'!K$21+'2.2.3.1.TasasDeprec'!$C133*'6.4.IPMC'!K$22-('6.4.IPMC'!K$22-'6.4.IPMC'!K$21))/(1-'6.5.TasaImpuestos'!J$8)</f>
        <v>0.12739525851712591</v>
      </c>
      <c r="N133" s="186">
        <f>+('2.2.3.6.WACC'!K$28*'6.4.IPMC'!L$21+'2.2.3.1.TasasDeprec'!$C133*'6.4.IPMC'!L$22-('6.4.IPMC'!L$22-'6.4.IPMC'!L$21))/(1-'6.5.TasaImpuestos'!K$8)</f>
        <v>0.18633746105604501</v>
      </c>
    </row>
    <row r="134" spans="1:14" x14ac:dyDescent="0.2">
      <c r="A134" s="131"/>
      <c r="B134" s="228" t="s">
        <v>403</v>
      </c>
      <c r="C134" s="186">
        <f>+('2.2.3.6.WACC'!C$28*'6.4.IPMC'!D$21+'2.2.3.1.TasasDeprec'!$C134*'6.4.IPMC'!D$22-('6.4.IPMC'!D$22-'6.4.IPMC'!D$21))/(1-'6.5.TasaImpuestos'!C$8)</f>
        <v>0.12858221927888419</v>
      </c>
      <c r="D134" s="186">
        <f>+('2.2.3.6.WACC'!D$28*'6.4.IPMC'!E$21+'2.2.3.1.TasasDeprec'!$C134*'6.4.IPMC'!E$22-('6.4.IPMC'!E$22-'6.4.IPMC'!E$21))/(1-'6.5.TasaImpuestos'!D$8)</f>
        <v>0.16435419758357486</v>
      </c>
      <c r="E134" s="186">
        <f>+('2.2.3.6.WACC'!E$28*'6.4.IPMC'!F$21+'2.2.3.1.TasasDeprec'!$C134*'6.4.IPMC'!F$22-('6.4.IPMC'!F$22-'6.4.IPMC'!F$21))/(1-'6.5.TasaImpuestos'!E$8)</f>
        <v>0.18670526998296302</v>
      </c>
      <c r="F134" s="186">
        <f>+('2.2.3.6.WACC'!F$28*'6.4.IPMC'!G$21+'2.2.3.1.TasasDeprec'!$C134*'6.4.IPMC'!G$22-('6.4.IPMC'!G$22-'6.4.IPMC'!G$21))/(1-'6.5.TasaImpuestos'!F$8)</f>
        <v>0.21262432110493504</v>
      </c>
      <c r="G134" s="186">
        <f t="shared" si="3"/>
        <v>0.26196358567333172</v>
      </c>
      <c r="H134" s="186">
        <f>+('2.2.3.6.WACC'!G$28*'6.4.IPMC'!H$21+'2.2.3.1.TasasDeprec'!$C134*'6.4.IPMC'!H$22-('6.4.IPMC'!H$22-'6.4.IPMC'!H$21))/(1-'6.5.TasaImpuestos'!G$8)</f>
        <v>0.26196358567333172</v>
      </c>
      <c r="I134" s="186">
        <f t="shared" si="4"/>
        <v>0.26196358567333172</v>
      </c>
      <c r="J134" s="186">
        <f t="shared" si="5"/>
        <v>0.18974679067800657</v>
      </c>
      <c r="K134" s="186">
        <f>+('2.2.3.6.WACC'!H$28*'6.4.IPMC'!I$21+'2.2.3.1.TasasDeprec'!$C134*'6.4.IPMC'!I$22-('6.4.IPMC'!I$22-'6.4.IPMC'!I$21))/(1-'6.5.TasaImpuestos'!H$8)</f>
        <v>0.18974679067800657</v>
      </c>
      <c r="L134" s="186">
        <f>+('2.2.3.6.WACC'!I$28*'6.4.IPMC'!J$21+'2.2.3.1.TasasDeprec'!$C134*'6.4.IPMC'!J$22-('6.4.IPMC'!J$22-'6.4.IPMC'!J$21))/(1-'6.5.TasaImpuestos'!I$8)</f>
        <v>8.4981012333111991E-2</v>
      </c>
      <c r="M134" s="186">
        <f>+('2.2.3.6.WACC'!J$28*'6.4.IPMC'!K$21+'2.2.3.1.TasasDeprec'!$C134*'6.4.IPMC'!K$22-('6.4.IPMC'!K$22-'6.4.IPMC'!K$21))/(1-'6.5.TasaImpuestos'!J$8)</f>
        <v>0.12739525851712591</v>
      </c>
      <c r="N134" s="186">
        <f>+('2.2.3.6.WACC'!K$28*'6.4.IPMC'!L$21+'2.2.3.1.TasasDeprec'!$C134*'6.4.IPMC'!L$22-('6.4.IPMC'!L$22-'6.4.IPMC'!L$21))/(1-'6.5.TasaImpuestos'!K$8)</f>
        <v>0.18633746105604501</v>
      </c>
    </row>
    <row r="135" spans="1:14" x14ac:dyDescent="0.2">
      <c r="A135" s="131"/>
      <c r="B135" s="228" t="s">
        <v>404</v>
      </c>
      <c r="C135" s="186">
        <f>+('2.2.3.6.WACC'!C$28*'6.4.IPMC'!D$21+'2.2.3.1.TasasDeprec'!$C135*'6.4.IPMC'!D$22-('6.4.IPMC'!D$22-'6.4.IPMC'!D$21))/(1-'6.5.TasaImpuestos'!C$8)</f>
        <v>0.12858221927888419</v>
      </c>
      <c r="D135" s="186">
        <f>+('2.2.3.6.WACC'!D$28*'6.4.IPMC'!E$21+'2.2.3.1.TasasDeprec'!$C135*'6.4.IPMC'!E$22-('6.4.IPMC'!E$22-'6.4.IPMC'!E$21))/(1-'6.5.TasaImpuestos'!D$8)</f>
        <v>0.16435419758357486</v>
      </c>
      <c r="E135" s="186">
        <f>+('2.2.3.6.WACC'!E$28*'6.4.IPMC'!F$21+'2.2.3.1.TasasDeprec'!$C135*'6.4.IPMC'!F$22-('6.4.IPMC'!F$22-'6.4.IPMC'!F$21))/(1-'6.5.TasaImpuestos'!E$8)</f>
        <v>0.18670526998296302</v>
      </c>
      <c r="F135" s="186">
        <f>+('2.2.3.6.WACC'!F$28*'6.4.IPMC'!G$21+'2.2.3.1.TasasDeprec'!$C135*'6.4.IPMC'!G$22-('6.4.IPMC'!G$22-'6.4.IPMC'!G$21))/(1-'6.5.TasaImpuestos'!F$8)</f>
        <v>0.21262432110493504</v>
      </c>
      <c r="G135" s="186">
        <f t="shared" si="3"/>
        <v>0.26196358567333172</v>
      </c>
      <c r="H135" s="186">
        <f>+('2.2.3.6.WACC'!G$28*'6.4.IPMC'!H$21+'2.2.3.1.TasasDeprec'!$C135*'6.4.IPMC'!H$22-('6.4.IPMC'!H$22-'6.4.IPMC'!H$21))/(1-'6.5.TasaImpuestos'!G$8)</f>
        <v>0.26196358567333172</v>
      </c>
      <c r="I135" s="186">
        <f t="shared" si="4"/>
        <v>0.26196358567333172</v>
      </c>
      <c r="J135" s="186">
        <f t="shared" si="5"/>
        <v>0.18974679067800657</v>
      </c>
      <c r="K135" s="186">
        <f>+('2.2.3.6.WACC'!H$28*'6.4.IPMC'!I$21+'2.2.3.1.TasasDeprec'!$C135*'6.4.IPMC'!I$22-('6.4.IPMC'!I$22-'6.4.IPMC'!I$21))/(1-'6.5.TasaImpuestos'!H$8)</f>
        <v>0.18974679067800657</v>
      </c>
      <c r="L135" s="186">
        <f>+('2.2.3.6.WACC'!I$28*'6.4.IPMC'!J$21+'2.2.3.1.TasasDeprec'!$C135*'6.4.IPMC'!J$22-('6.4.IPMC'!J$22-'6.4.IPMC'!J$21))/(1-'6.5.TasaImpuestos'!I$8)</f>
        <v>8.4981012333111991E-2</v>
      </c>
      <c r="M135" s="186">
        <f>+('2.2.3.6.WACC'!J$28*'6.4.IPMC'!K$21+'2.2.3.1.TasasDeprec'!$C135*'6.4.IPMC'!K$22-('6.4.IPMC'!K$22-'6.4.IPMC'!K$21))/(1-'6.5.TasaImpuestos'!J$8)</f>
        <v>0.12739525851712591</v>
      </c>
      <c r="N135" s="186">
        <f>+('2.2.3.6.WACC'!K$28*'6.4.IPMC'!L$21+'2.2.3.1.TasasDeprec'!$C135*'6.4.IPMC'!L$22-('6.4.IPMC'!L$22-'6.4.IPMC'!L$21))/(1-'6.5.TasaImpuestos'!K$8)</f>
        <v>0.18633746105604501</v>
      </c>
    </row>
    <row r="136" spans="1:14" x14ac:dyDescent="0.2">
      <c r="A136" s="131"/>
      <c r="B136" s="228" t="s">
        <v>405</v>
      </c>
      <c r="C136" s="186">
        <f>+('2.2.3.6.WACC'!C$28*'6.4.IPMC'!D$21+'2.2.3.1.TasasDeprec'!$C136*'6.4.IPMC'!D$22-('6.4.IPMC'!D$22-'6.4.IPMC'!D$21))/(1-'6.5.TasaImpuestos'!C$8)</f>
        <v>0.12858221927888419</v>
      </c>
      <c r="D136" s="186">
        <f>+('2.2.3.6.WACC'!D$28*'6.4.IPMC'!E$21+'2.2.3.1.TasasDeprec'!$C136*'6.4.IPMC'!E$22-('6.4.IPMC'!E$22-'6.4.IPMC'!E$21))/(1-'6.5.TasaImpuestos'!D$8)</f>
        <v>0.16435419758357486</v>
      </c>
      <c r="E136" s="186">
        <f>+('2.2.3.6.WACC'!E$28*'6.4.IPMC'!F$21+'2.2.3.1.TasasDeprec'!$C136*'6.4.IPMC'!F$22-('6.4.IPMC'!F$22-'6.4.IPMC'!F$21))/(1-'6.5.TasaImpuestos'!E$8)</f>
        <v>0.18670526998296302</v>
      </c>
      <c r="F136" s="186">
        <f>+('2.2.3.6.WACC'!F$28*'6.4.IPMC'!G$21+'2.2.3.1.TasasDeprec'!$C136*'6.4.IPMC'!G$22-('6.4.IPMC'!G$22-'6.4.IPMC'!G$21))/(1-'6.5.TasaImpuestos'!F$8)</f>
        <v>0.21262432110493504</v>
      </c>
      <c r="G136" s="186">
        <f t="shared" si="3"/>
        <v>0.26196358567333172</v>
      </c>
      <c r="H136" s="186">
        <f>+('2.2.3.6.WACC'!G$28*'6.4.IPMC'!H$21+'2.2.3.1.TasasDeprec'!$C136*'6.4.IPMC'!H$22-('6.4.IPMC'!H$22-'6.4.IPMC'!H$21))/(1-'6.5.TasaImpuestos'!G$8)</f>
        <v>0.26196358567333172</v>
      </c>
      <c r="I136" s="186">
        <f t="shared" si="4"/>
        <v>0.26196358567333172</v>
      </c>
      <c r="J136" s="186">
        <f t="shared" si="5"/>
        <v>0.18974679067800657</v>
      </c>
      <c r="K136" s="186">
        <f>+('2.2.3.6.WACC'!H$28*'6.4.IPMC'!I$21+'2.2.3.1.TasasDeprec'!$C136*'6.4.IPMC'!I$22-('6.4.IPMC'!I$22-'6.4.IPMC'!I$21))/(1-'6.5.TasaImpuestos'!H$8)</f>
        <v>0.18974679067800657</v>
      </c>
      <c r="L136" s="186">
        <f>+('2.2.3.6.WACC'!I$28*'6.4.IPMC'!J$21+'2.2.3.1.TasasDeprec'!$C136*'6.4.IPMC'!J$22-('6.4.IPMC'!J$22-'6.4.IPMC'!J$21))/(1-'6.5.TasaImpuestos'!I$8)</f>
        <v>8.4981012333111991E-2</v>
      </c>
      <c r="M136" s="186">
        <f>+('2.2.3.6.WACC'!J$28*'6.4.IPMC'!K$21+'2.2.3.1.TasasDeprec'!$C136*'6.4.IPMC'!K$22-('6.4.IPMC'!K$22-'6.4.IPMC'!K$21))/(1-'6.5.TasaImpuestos'!J$8)</f>
        <v>0.12739525851712591</v>
      </c>
      <c r="N136" s="186">
        <f>+('2.2.3.6.WACC'!K$28*'6.4.IPMC'!L$21+'2.2.3.1.TasasDeprec'!$C136*'6.4.IPMC'!L$22-('6.4.IPMC'!L$22-'6.4.IPMC'!L$21))/(1-'6.5.TasaImpuestos'!K$8)</f>
        <v>0.18633746105604501</v>
      </c>
    </row>
    <row r="137" spans="1:14" x14ac:dyDescent="0.2">
      <c r="A137" s="131"/>
      <c r="B137" s="228" t="s">
        <v>406</v>
      </c>
      <c r="C137" s="186">
        <f>+('2.2.3.6.WACC'!C$28*'6.4.IPMC'!D$21+'2.2.3.1.TasasDeprec'!$C137*'6.4.IPMC'!D$22-('6.4.IPMC'!D$22-'6.4.IPMC'!D$21))/(1-'6.5.TasaImpuestos'!C$8)</f>
        <v>0.12858221927888419</v>
      </c>
      <c r="D137" s="186">
        <f>+('2.2.3.6.WACC'!D$28*'6.4.IPMC'!E$21+'2.2.3.1.TasasDeprec'!$C137*'6.4.IPMC'!E$22-('6.4.IPMC'!E$22-'6.4.IPMC'!E$21))/(1-'6.5.TasaImpuestos'!D$8)</f>
        <v>0.16435419758357486</v>
      </c>
      <c r="E137" s="186">
        <f>+('2.2.3.6.WACC'!E$28*'6.4.IPMC'!F$21+'2.2.3.1.TasasDeprec'!$C137*'6.4.IPMC'!F$22-('6.4.IPMC'!F$22-'6.4.IPMC'!F$21))/(1-'6.5.TasaImpuestos'!E$8)</f>
        <v>0.18670526998296302</v>
      </c>
      <c r="F137" s="186">
        <f>+('2.2.3.6.WACC'!F$28*'6.4.IPMC'!G$21+'2.2.3.1.TasasDeprec'!$C137*'6.4.IPMC'!G$22-('6.4.IPMC'!G$22-'6.4.IPMC'!G$21))/(1-'6.5.TasaImpuestos'!F$8)</f>
        <v>0.21262432110493504</v>
      </c>
      <c r="G137" s="186">
        <f t="shared" si="3"/>
        <v>0.26196358567333172</v>
      </c>
      <c r="H137" s="186">
        <f>+('2.2.3.6.WACC'!G$28*'6.4.IPMC'!H$21+'2.2.3.1.TasasDeprec'!$C137*'6.4.IPMC'!H$22-('6.4.IPMC'!H$22-'6.4.IPMC'!H$21))/(1-'6.5.TasaImpuestos'!G$8)</f>
        <v>0.26196358567333172</v>
      </c>
      <c r="I137" s="186">
        <f t="shared" si="4"/>
        <v>0.26196358567333172</v>
      </c>
      <c r="J137" s="186">
        <f t="shared" si="5"/>
        <v>0.18974679067800657</v>
      </c>
      <c r="K137" s="186">
        <f>+('2.2.3.6.WACC'!H$28*'6.4.IPMC'!I$21+'2.2.3.1.TasasDeprec'!$C137*'6.4.IPMC'!I$22-('6.4.IPMC'!I$22-'6.4.IPMC'!I$21))/(1-'6.5.TasaImpuestos'!H$8)</f>
        <v>0.18974679067800657</v>
      </c>
      <c r="L137" s="186">
        <f>+('2.2.3.6.WACC'!I$28*'6.4.IPMC'!J$21+'2.2.3.1.TasasDeprec'!$C137*'6.4.IPMC'!J$22-('6.4.IPMC'!J$22-'6.4.IPMC'!J$21))/(1-'6.5.TasaImpuestos'!I$8)</f>
        <v>8.4981012333111991E-2</v>
      </c>
      <c r="M137" s="186">
        <f>+('2.2.3.6.WACC'!J$28*'6.4.IPMC'!K$21+'2.2.3.1.TasasDeprec'!$C137*'6.4.IPMC'!K$22-('6.4.IPMC'!K$22-'6.4.IPMC'!K$21))/(1-'6.5.TasaImpuestos'!J$8)</f>
        <v>0.12739525851712591</v>
      </c>
      <c r="N137" s="186">
        <f>+('2.2.3.6.WACC'!K$28*'6.4.IPMC'!L$21+'2.2.3.1.TasasDeprec'!$C137*'6.4.IPMC'!L$22-('6.4.IPMC'!L$22-'6.4.IPMC'!L$21))/(1-'6.5.TasaImpuestos'!K$8)</f>
        <v>0.18633746105604501</v>
      </c>
    </row>
    <row r="138" spans="1:14" x14ac:dyDescent="0.2">
      <c r="A138" s="131"/>
      <c r="B138" s="228" t="s">
        <v>407</v>
      </c>
      <c r="C138" s="186">
        <f>+('2.2.3.6.WACC'!C$28*'6.4.IPMC'!D$21+'2.2.3.1.TasasDeprec'!$C138*'6.4.IPMC'!D$22-('6.4.IPMC'!D$22-'6.4.IPMC'!D$21))/(1-'6.5.TasaImpuestos'!C$8)</f>
        <v>0.12858221927888419</v>
      </c>
      <c r="D138" s="186">
        <f>+('2.2.3.6.WACC'!D$28*'6.4.IPMC'!E$21+'2.2.3.1.TasasDeprec'!$C138*'6.4.IPMC'!E$22-('6.4.IPMC'!E$22-'6.4.IPMC'!E$21))/(1-'6.5.TasaImpuestos'!D$8)</f>
        <v>0.16435419758357486</v>
      </c>
      <c r="E138" s="186">
        <f>+('2.2.3.6.WACC'!E$28*'6.4.IPMC'!F$21+'2.2.3.1.TasasDeprec'!$C138*'6.4.IPMC'!F$22-('6.4.IPMC'!F$22-'6.4.IPMC'!F$21))/(1-'6.5.TasaImpuestos'!E$8)</f>
        <v>0.18670526998296302</v>
      </c>
      <c r="F138" s="186">
        <f>+('2.2.3.6.WACC'!F$28*'6.4.IPMC'!G$21+'2.2.3.1.TasasDeprec'!$C138*'6.4.IPMC'!G$22-('6.4.IPMC'!G$22-'6.4.IPMC'!G$21))/(1-'6.5.TasaImpuestos'!F$8)</f>
        <v>0.21262432110493504</v>
      </c>
      <c r="G138" s="186">
        <f t="shared" si="3"/>
        <v>0.26196358567333172</v>
      </c>
      <c r="H138" s="186">
        <f>+('2.2.3.6.WACC'!G$28*'6.4.IPMC'!H$21+'2.2.3.1.TasasDeprec'!$C138*'6.4.IPMC'!H$22-('6.4.IPMC'!H$22-'6.4.IPMC'!H$21))/(1-'6.5.TasaImpuestos'!G$8)</f>
        <v>0.26196358567333172</v>
      </c>
      <c r="I138" s="186">
        <f t="shared" si="4"/>
        <v>0.26196358567333172</v>
      </c>
      <c r="J138" s="186">
        <f t="shared" si="5"/>
        <v>0.18974679067800657</v>
      </c>
      <c r="K138" s="186">
        <f>+('2.2.3.6.WACC'!H$28*'6.4.IPMC'!I$21+'2.2.3.1.TasasDeprec'!$C138*'6.4.IPMC'!I$22-('6.4.IPMC'!I$22-'6.4.IPMC'!I$21))/(1-'6.5.TasaImpuestos'!H$8)</f>
        <v>0.18974679067800657</v>
      </c>
      <c r="L138" s="186">
        <f>+('2.2.3.6.WACC'!I$28*'6.4.IPMC'!J$21+'2.2.3.1.TasasDeprec'!$C138*'6.4.IPMC'!J$22-('6.4.IPMC'!J$22-'6.4.IPMC'!J$21))/(1-'6.5.TasaImpuestos'!I$8)</f>
        <v>8.4981012333111991E-2</v>
      </c>
      <c r="M138" s="186">
        <f>+('2.2.3.6.WACC'!J$28*'6.4.IPMC'!K$21+'2.2.3.1.TasasDeprec'!$C138*'6.4.IPMC'!K$22-('6.4.IPMC'!K$22-'6.4.IPMC'!K$21))/(1-'6.5.TasaImpuestos'!J$8)</f>
        <v>0.12739525851712591</v>
      </c>
      <c r="N138" s="186">
        <f>+('2.2.3.6.WACC'!K$28*'6.4.IPMC'!L$21+'2.2.3.1.TasasDeprec'!$C138*'6.4.IPMC'!L$22-('6.4.IPMC'!L$22-'6.4.IPMC'!L$21))/(1-'6.5.TasaImpuestos'!K$8)</f>
        <v>0.18633746105604501</v>
      </c>
    </row>
    <row r="139" spans="1:14" x14ac:dyDescent="0.2">
      <c r="A139" s="131"/>
      <c r="B139" s="228" t="s">
        <v>408</v>
      </c>
      <c r="C139" s="186">
        <f>+('2.2.3.6.WACC'!C$28*'6.4.IPMC'!D$21+'2.2.3.1.TasasDeprec'!$C139*'6.4.IPMC'!D$22-('6.4.IPMC'!D$22-'6.4.IPMC'!D$21))/(1-'6.5.TasaImpuestos'!C$8)</f>
        <v>0.12858221927888419</v>
      </c>
      <c r="D139" s="186">
        <f>+('2.2.3.6.WACC'!D$28*'6.4.IPMC'!E$21+'2.2.3.1.TasasDeprec'!$C139*'6.4.IPMC'!E$22-('6.4.IPMC'!E$22-'6.4.IPMC'!E$21))/(1-'6.5.TasaImpuestos'!D$8)</f>
        <v>0.16435419758357486</v>
      </c>
      <c r="E139" s="186">
        <f>+('2.2.3.6.WACC'!E$28*'6.4.IPMC'!F$21+'2.2.3.1.TasasDeprec'!$C139*'6.4.IPMC'!F$22-('6.4.IPMC'!F$22-'6.4.IPMC'!F$21))/(1-'6.5.TasaImpuestos'!E$8)</f>
        <v>0.18670526998296302</v>
      </c>
      <c r="F139" s="186">
        <f>+('2.2.3.6.WACC'!F$28*'6.4.IPMC'!G$21+'2.2.3.1.TasasDeprec'!$C139*'6.4.IPMC'!G$22-('6.4.IPMC'!G$22-'6.4.IPMC'!G$21))/(1-'6.5.TasaImpuestos'!F$8)</f>
        <v>0.21262432110493504</v>
      </c>
      <c r="G139" s="186">
        <f t="shared" ref="G139:G202" si="6">+H139</f>
        <v>0.26196358567333172</v>
      </c>
      <c r="H139" s="186">
        <f>+('2.2.3.6.WACC'!G$28*'6.4.IPMC'!H$21+'2.2.3.1.TasasDeprec'!$C139*'6.4.IPMC'!H$22-('6.4.IPMC'!H$22-'6.4.IPMC'!H$21))/(1-'6.5.TasaImpuestos'!G$8)</f>
        <v>0.26196358567333172</v>
      </c>
      <c r="I139" s="186">
        <f t="shared" ref="I139:I202" si="7">+H139</f>
        <v>0.26196358567333172</v>
      </c>
      <c r="J139" s="186">
        <f t="shared" ref="J139:J202" si="8">+K139</f>
        <v>0.18974679067800657</v>
      </c>
      <c r="K139" s="186">
        <f>+('2.2.3.6.WACC'!H$28*'6.4.IPMC'!I$21+'2.2.3.1.TasasDeprec'!$C139*'6.4.IPMC'!I$22-('6.4.IPMC'!I$22-'6.4.IPMC'!I$21))/(1-'6.5.TasaImpuestos'!H$8)</f>
        <v>0.18974679067800657</v>
      </c>
      <c r="L139" s="186">
        <f>+('2.2.3.6.WACC'!I$28*'6.4.IPMC'!J$21+'2.2.3.1.TasasDeprec'!$C139*'6.4.IPMC'!J$22-('6.4.IPMC'!J$22-'6.4.IPMC'!J$21))/(1-'6.5.TasaImpuestos'!I$8)</f>
        <v>8.4981012333111991E-2</v>
      </c>
      <c r="M139" s="186">
        <f>+('2.2.3.6.WACC'!J$28*'6.4.IPMC'!K$21+'2.2.3.1.TasasDeprec'!$C139*'6.4.IPMC'!K$22-('6.4.IPMC'!K$22-'6.4.IPMC'!K$21))/(1-'6.5.TasaImpuestos'!J$8)</f>
        <v>0.12739525851712591</v>
      </c>
      <c r="N139" s="186">
        <f>+('2.2.3.6.WACC'!K$28*'6.4.IPMC'!L$21+'2.2.3.1.TasasDeprec'!$C139*'6.4.IPMC'!L$22-('6.4.IPMC'!L$22-'6.4.IPMC'!L$21))/(1-'6.5.TasaImpuestos'!K$8)</f>
        <v>0.18633746105604501</v>
      </c>
    </row>
    <row r="140" spans="1:14" x14ac:dyDescent="0.2">
      <c r="A140" s="131"/>
      <c r="B140" s="228" t="s">
        <v>409</v>
      </c>
      <c r="C140" s="186">
        <f>+('2.2.3.6.WACC'!C$28*'6.4.IPMC'!D$21+'2.2.3.1.TasasDeprec'!$C140*'6.4.IPMC'!D$22-('6.4.IPMC'!D$22-'6.4.IPMC'!D$21))/(1-'6.5.TasaImpuestos'!C$8)</f>
        <v>0.12858221927888419</v>
      </c>
      <c r="D140" s="186">
        <f>+('2.2.3.6.WACC'!D$28*'6.4.IPMC'!E$21+'2.2.3.1.TasasDeprec'!$C140*'6.4.IPMC'!E$22-('6.4.IPMC'!E$22-'6.4.IPMC'!E$21))/(1-'6.5.TasaImpuestos'!D$8)</f>
        <v>0.16435419758357486</v>
      </c>
      <c r="E140" s="186">
        <f>+('2.2.3.6.WACC'!E$28*'6.4.IPMC'!F$21+'2.2.3.1.TasasDeprec'!$C140*'6.4.IPMC'!F$22-('6.4.IPMC'!F$22-'6.4.IPMC'!F$21))/(1-'6.5.TasaImpuestos'!E$8)</f>
        <v>0.18670526998296302</v>
      </c>
      <c r="F140" s="186">
        <f>+('2.2.3.6.WACC'!F$28*'6.4.IPMC'!G$21+'2.2.3.1.TasasDeprec'!$C140*'6.4.IPMC'!G$22-('6.4.IPMC'!G$22-'6.4.IPMC'!G$21))/(1-'6.5.TasaImpuestos'!F$8)</f>
        <v>0.21262432110493504</v>
      </c>
      <c r="G140" s="186">
        <f t="shared" si="6"/>
        <v>0.26196358567333172</v>
      </c>
      <c r="H140" s="186">
        <f>+('2.2.3.6.WACC'!G$28*'6.4.IPMC'!H$21+'2.2.3.1.TasasDeprec'!$C140*'6.4.IPMC'!H$22-('6.4.IPMC'!H$22-'6.4.IPMC'!H$21))/(1-'6.5.TasaImpuestos'!G$8)</f>
        <v>0.26196358567333172</v>
      </c>
      <c r="I140" s="186">
        <f t="shared" si="7"/>
        <v>0.26196358567333172</v>
      </c>
      <c r="J140" s="186">
        <f t="shared" si="8"/>
        <v>0.18974679067800657</v>
      </c>
      <c r="K140" s="186">
        <f>+('2.2.3.6.WACC'!H$28*'6.4.IPMC'!I$21+'2.2.3.1.TasasDeprec'!$C140*'6.4.IPMC'!I$22-('6.4.IPMC'!I$22-'6.4.IPMC'!I$21))/(1-'6.5.TasaImpuestos'!H$8)</f>
        <v>0.18974679067800657</v>
      </c>
      <c r="L140" s="186">
        <f>+('2.2.3.6.WACC'!I$28*'6.4.IPMC'!J$21+'2.2.3.1.TasasDeprec'!$C140*'6.4.IPMC'!J$22-('6.4.IPMC'!J$22-'6.4.IPMC'!J$21))/(1-'6.5.TasaImpuestos'!I$8)</f>
        <v>8.4981012333111991E-2</v>
      </c>
      <c r="M140" s="186">
        <f>+('2.2.3.6.WACC'!J$28*'6.4.IPMC'!K$21+'2.2.3.1.TasasDeprec'!$C140*'6.4.IPMC'!K$22-('6.4.IPMC'!K$22-'6.4.IPMC'!K$21))/(1-'6.5.TasaImpuestos'!J$8)</f>
        <v>0.12739525851712591</v>
      </c>
      <c r="N140" s="186">
        <f>+('2.2.3.6.WACC'!K$28*'6.4.IPMC'!L$21+'2.2.3.1.TasasDeprec'!$C140*'6.4.IPMC'!L$22-('6.4.IPMC'!L$22-'6.4.IPMC'!L$21))/(1-'6.5.TasaImpuestos'!K$8)</f>
        <v>0.18633746105604501</v>
      </c>
    </row>
    <row r="141" spans="1:14" x14ac:dyDescent="0.2">
      <c r="A141" s="131"/>
      <c r="B141" s="228" t="s">
        <v>410</v>
      </c>
      <c r="C141" s="186">
        <f>+('2.2.3.6.WACC'!C$28*'6.4.IPMC'!D$21+'2.2.3.1.TasasDeprec'!$C141*'6.4.IPMC'!D$22-('6.4.IPMC'!D$22-'6.4.IPMC'!D$21))/(1-'6.5.TasaImpuestos'!C$8)</f>
        <v>0.12858221927888419</v>
      </c>
      <c r="D141" s="186">
        <f>+('2.2.3.6.WACC'!D$28*'6.4.IPMC'!E$21+'2.2.3.1.TasasDeprec'!$C141*'6.4.IPMC'!E$22-('6.4.IPMC'!E$22-'6.4.IPMC'!E$21))/(1-'6.5.TasaImpuestos'!D$8)</f>
        <v>0.16435419758357486</v>
      </c>
      <c r="E141" s="186">
        <f>+('2.2.3.6.WACC'!E$28*'6.4.IPMC'!F$21+'2.2.3.1.TasasDeprec'!$C141*'6.4.IPMC'!F$22-('6.4.IPMC'!F$22-'6.4.IPMC'!F$21))/(1-'6.5.TasaImpuestos'!E$8)</f>
        <v>0.18670526998296302</v>
      </c>
      <c r="F141" s="186">
        <f>+('2.2.3.6.WACC'!F$28*'6.4.IPMC'!G$21+'2.2.3.1.TasasDeprec'!$C141*'6.4.IPMC'!G$22-('6.4.IPMC'!G$22-'6.4.IPMC'!G$21))/(1-'6.5.TasaImpuestos'!F$8)</f>
        <v>0.21262432110493504</v>
      </c>
      <c r="G141" s="186">
        <f t="shared" si="6"/>
        <v>0.26196358567333172</v>
      </c>
      <c r="H141" s="186">
        <f>+('2.2.3.6.WACC'!G$28*'6.4.IPMC'!H$21+'2.2.3.1.TasasDeprec'!$C141*'6.4.IPMC'!H$22-('6.4.IPMC'!H$22-'6.4.IPMC'!H$21))/(1-'6.5.TasaImpuestos'!G$8)</f>
        <v>0.26196358567333172</v>
      </c>
      <c r="I141" s="186">
        <f t="shared" si="7"/>
        <v>0.26196358567333172</v>
      </c>
      <c r="J141" s="186">
        <f t="shared" si="8"/>
        <v>0.18974679067800657</v>
      </c>
      <c r="K141" s="186">
        <f>+('2.2.3.6.WACC'!H$28*'6.4.IPMC'!I$21+'2.2.3.1.TasasDeprec'!$C141*'6.4.IPMC'!I$22-('6.4.IPMC'!I$22-'6.4.IPMC'!I$21))/(1-'6.5.TasaImpuestos'!H$8)</f>
        <v>0.18974679067800657</v>
      </c>
      <c r="L141" s="186">
        <f>+('2.2.3.6.WACC'!I$28*'6.4.IPMC'!J$21+'2.2.3.1.TasasDeprec'!$C141*'6.4.IPMC'!J$22-('6.4.IPMC'!J$22-'6.4.IPMC'!J$21))/(1-'6.5.TasaImpuestos'!I$8)</f>
        <v>8.4981012333111991E-2</v>
      </c>
      <c r="M141" s="186">
        <f>+('2.2.3.6.WACC'!J$28*'6.4.IPMC'!K$21+'2.2.3.1.TasasDeprec'!$C141*'6.4.IPMC'!K$22-('6.4.IPMC'!K$22-'6.4.IPMC'!K$21))/(1-'6.5.TasaImpuestos'!J$8)</f>
        <v>0.12739525851712591</v>
      </c>
      <c r="N141" s="186">
        <f>+('2.2.3.6.WACC'!K$28*'6.4.IPMC'!L$21+'2.2.3.1.TasasDeprec'!$C141*'6.4.IPMC'!L$22-('6.4.IPMC'!L$22-'6.4.IPMC'!L$21))/(1-'6.5.TasaImpuestos'!K$8)</f>
        <v>0.18633746105604501</v>
      </c>
    </row>
    <row r="142" spans="1:14" x14ac:dyDescent="0.2">
      <c r="A142" s="131"/>
      <c r="B142" s="228" t="s">
        <v>411</v>
      </c>
      <c r="C142" s="186">
        <f>+('2.2.3.6.WACC'!C$28*'6.4.IPMC'!D$21+'2.2.3.1.TasasDeprec'!$C142*'6.4.IPMC'!D$22-('6.4.IPMC'!D$22-'6.4.IPMC'!D$21))/(1-'6.5.TasaImpuestos'!C$8)</f>
        <v>0.12858221927888419</v>
      </c>
      <c r="D142" s="186">
        <f>+('2.2.3.6.WACC'!D$28*'6.4.IPMC'!E$21+'2.2.3.1.TasasDeprec'!$C142*'6.4.IPMC'!E$22-('6.4.IPMC'!E$22-'6.4.IPMC'!E$21))/(1-'6.5.TasaImpuestos'!D$8)</f>
        <v>0.16435419758357486</v>
      </c>
      <c r="E142" s="186">
        <f>+('2.2.3.6.WACC'!E$28*'6.4.IPMC'!F$21+'2.2.3.1.TasasDeprec'!$C142*'6.4.IPMC'!F$22-('6.4.IPMC'!F$22-'6.4.IPMC'!F$21))/(1-'6.5.TasaImpuestos'!E$8)</f>
        <v>0.18670526998296302</v>
      </c>
      <c r="F142" s="186">
        <f>+('2.2.3.6.WACC'!F$28*'6.4.IPMC'!G$21+'2.2.3.1.TasasDeprec'!$C142*'6.4.IPMC'!G$22-('6.4.IPMC'!G$22-'6.4.IPMC'!G$21))/(1-'6.5.TasaImpuestos'!F$8)</f>
        <v>0.21262432110493504</v>
      </c>
      <c r="G142" s="186">
        <f t="shared" si="6"/>
        <v>0.26196358567333172</v>
      </c>
      <c r="H142" s="186">
        <f>+('2.2.3.6.WACC'!G$28*'6.4.IPMC'!H$21+'2.2.3.1.TasasDeprec'!$C142*'6.4.IPMC'!H$22-('6.4.IPMC'!H$22-'6.4.IPMC'!H$21))/(1-'6.5.TasaImpuestos'!G$8)</f>
        <v>0.26196358567333172</v>
      </c>
      <c r="I142" s="186">
        <f t="shared" si="7"/>
        <v>0.26196358567333172</v>
      </c>
      <c r="J142" s="186">
        <f t="shared" si="8"/>
        <v>0.18974679067800657</v>
      </c>
      <c r="K142" s="186">
        <f>+('2.2.3.6.WACC'!H$28*'6.4.IPMC'!I$21+'2.2.3.1.TasasDeprec'!$C142*'6.4.IPMC'!I$22-('6.4.IPMC'!I$22-'6.4.IPMC'!I$21))/(1-'6.5.TasaImpuestos'!H$8)</f>
        <v>0.18974679067800657</v>
      </c>
      <c r="L142" s="186">
        <f>+('2.2.3.6.WACC'!I$28*'6.4.IPMC'!J$21+'2.2.3.1.TasasDeprec'!$C142*'6.4.IPMC'!J$22-('6.4.IPMC'!J$22-'6.4.IPMC'!J$21))/(1-'6.5.TasaImpuestos'!I$8)</f>
        <v>8.4981012333111991E-2</v>
      </c>
      <c r="M142" s="186">
        <f>+('2.2.3.6.WACC'!J$28*'6.4.IPMC'!K$21+'2.2.3.1.TasasDeprec'!$C142*'6.4.IPMC'!K$22-('6.4.IPMC'!K$22-'6.4.IPMC'!K$21))/(1-'6.5.TasaImpuestos'!J$8)</f>
        <v>0.12739525851712591</v>
      </c>
      <c r="N142" s="186">
        <f>+('2.2.3.6.WACC'!K$28*'6.4.IPMC'!L$21+'2.2.3.1.TasasDeprec'!$C142*'6.4.IPMC'!L$22-('6.4.IPMC'!L$22-'6.4.IPMC'!L$21))/(1-'6.5.TasaImpuestos'!K$8)</f>
        <v>0.18633746105604501</v>
      </c>
    </row>
    <row r="143" spans="1:14" x14ac:dyDescent="0.2">
      <c r="A143" s="131"/>
      <c r="B143" s="228" t="s">
        <v>412</v>
      </c>
      <c r="C143" s="186">
        <f>+('2.2.3.6.WACC'!C$28*'6.4.IPMC'!D$21+'2.2.3.1.TasasDeprec'!$C143*'6.4.IPMC'!D$22-('6.4.IPMC'!D$22-'6.4.IPMC'!D$21))/(1-'6.5.TasaImpuestos'!C$8)</f>
        <v>0.12858221927888419</v>
      </c>
      <c r="D143" s="186">
        <f>+('2.2.3.6.WACC'!D$28*'6.4.IPMC'!E$21+'2.2.3.1.TasasDeprec'!$C143*'6.4.IPMC'!E$22-('6.4.IPMC'!E$22-'6.4.IPMC'!E$21))/(1-'6.5.TasaImpuestos'!D$8)</f>
        <v>0.16435419758357486</v>
      </c>
      <c r="E143" s="186">
        <f>+('2.2.3.6.WACC'!E$28*'6.4.IPMC'!F$21+'2.2.3.1.TasasDeprec'!$C143*'6.4.IPMC'!F$22-('6.4.IPMC'!F$22-'6.4.IPMC'!F$21))/(1-'6.5.TasaImpuestos'!E$8)</f>
        <v>0.18670526998296302</v>
      </c>
      <c r="F143" s="186">
        <f>+('2.2.3.6.WACC'!F$28*'6.4.IPMC'!G$21+'2.2.3.1.TasasDeprec'!$C143*'6.4.IPMC'!G$22-('6.4.IPMC'!G$22-'6.4.IPMC'!G$21))/(1-'6.5.TasaImpuestos'!F$8)</f>
        <v>0.21262432110493504</v>
      </c>
      <c r="G143" s="186">
        <f t="shared" si="6"/>
        <v>0.26196358567333172</v>
      </c>
      <c r="H143" s="186">
        <f>+('2.2.3.6.WACC'!G$28*'6.4.IPMC'!H$21+'2.2.3.1.TasasDeprec'!$C143*'6.4.IPMC'!H$22-('6.4.IPMC'!H$22-'6.4.IPMC'!H$21))/(1-'6.5.TasaImpuestos'!G$8)</f>
        <v>0.26196358567333172</v>
      </c>
      <c r="I143" s="186">
        <f t="shared" si="7"/>
        <v>0.26196358567333172</v>
      </c>
      <c r="J143" s="186">
        <f t="shared" si="8"/>
        <v>0.18974679067800657</v>
      </c>
      <c r="K143" s="186">
        <f>+('2.2.3.6.WACC'!H$28*'6.4.IPMC'!I$21+'2.2.3.1.TasasDeprec'!$C143*'6.4.IPMC'!I$22-('6.4.IPMC'!I$22-'6.4.IPMC'!I$21))/(1-'6.5.TasaImpuestos'!H$8)</f>
        <v>0.18974679067800657</v>
      </c>
      <c r="L143" s="186">
        <f>+('2.2.3.6.WACC'!I$28*'6.4.IPMC'!J$21+'2.2.3.1.TasasDeprec'!$C143*'6.4.IPMC'!J$22-('6.4.IPMC'!J$22-'6.4.IPMC'!J$21))/(1-'6.5.TasaImpuestos'!I$8)</f>
        <v>8.4981012333111991E-2</v>
      </c>
      <c r="M143" s="186">
        <f>+('2.2.3.6.WACC'!J$28*'6.4.IPMC'!K$21+'2.2.3.1.TasasDeprec'!$C143*'6.4.IPMC'!K$22-('6.4.IPMC'!K$22-'6.4.IPMC'!K$21))/(1-'6.5.TasaImpuestos'!J$8)</f>
        <v>0.12739525851712591</v>
      </c>
      <c r="N143" s="186">
        <f>+('2.2.3.6.WACC'!K$28*'6.4.IPMC'!L$21+'2.2.3.1.TasasDeprec'!$C143*'6.4.IPMC'!L$22-('6.4.IPMC'!L$22-'6.4.IPMC'!L$21))/(1-'6.5.TasaImpuestos'!K$8)</f>
        <v>0.18633746105604501</v>
      </c>
    </row>
    <row r="144" spans="1:14" x14ac:dyDescent="0.2">
      <c r="A144" s="131"/>
      <c r="B144" s="228" t="s">
        <v>413</v>
      </c>
      <c r="C144" s="186">
        <f>+('2.2.3.6.WACC'!C$28*'6.4.IPMC'!D$21+'2.2.3.1.TasasDeprec'!$C144*'6.4.IPMC'!D$22-('6.4.IPMC'!D$22-'6.4.IPMC'!D$21))/(1-'6.5.TasaImpuestos'!C$8)</f>
        <v>0.12858221927888419</v>
      </c>
      <c r="D144" s="186">
        <f>+('2.2.3.6.WACC'!D$28*'6.4.IPMC'!E$21+'2.2.3.1.TasasDeprec'!$C144*'6.4.IPMC'!E$22-('6.4.IPMC'!E$22-'6.4.IPMC'!E$21))/(1-'6.5.TasaImpuestos'!D$8)</f>
        <v>0.16435419758357486</v>
      </c>
      <c r="E144" s="186">
        <f>+('2.2.3.6.WACC'!E$28*'6.4.IPMC'!F$21+'2.2.3.1.TasasDeprec'!$C144*'6.4.IPMC'!F$22-('6.4.IPMC'!F$22-'6.4.IPMC'!F$21))/(1-'6.5.TasaImpuestos'!E$8)</f>
        <v>0.18670526998296302</v>
      </c>
      <c r="F144" s="186">
        <f>+('2.2.3.6.WACC'!F$28*'6.4.IPMC'!G$21+'2.2.3.1.TasasDeprec'!$C144*'6.4.IPMC'!G$22-('6.4.IPMC'!G$22-'6.4.IPMC'!G$21))/(1-'6.5.TasaImpuestos'!F$8)</f>
        <v>0.21262432110493504</v>
      </c>
      <c r="G144" s="186">
        <f t="shared" si="6"/>
        <v>0.26196358567333172</v>
      </c>
      <c r="H144" s="186">
        <f>+('2.2.3.6.WACC'!G$28*'6.4.IPMC'!H$21+'2.2.3.1.TasasDeprec'!$C144*'6.4.IPMC'!H$22-('6.4.IPMC'!H$22-'6.4.IPMC'!H$21))/(1-'6.5.TasaImpuestos'!G$8)</f>
        <v>0.26196358567333172</v>
      </c>
      <c r="I144" s="186">
        <f t="shared" si="7"/>
        <v>0.26196358567333172</v>
      </c>
      <c r="J144" s="186">
        <f t="shared" si="8"/>
        <v>0.18974679067800657</v>
      </c>
      <c r="K144" s="186">
        <f>+('2.2.3.6.WACC'!H$28*'6.4.IPMC'!I$21+'2.2.3.1.TasasDeprec'!$C144*'6.4.IPMC'!I$22-('6.4.IPMC'!I$22-'6.4.IPMC'!I$21))/(1-'6.5.TasaImpuestos'!H$8)</f>
        <v>0.18974679067800657</v>
      </c>
      <c r="L144" s="186">
        <f>+('2.2.3.6.WACC'!I$28*'6.4.IPMC'!J$21+'2.2.3.1.TasasDeprec'!$C144*'6.4.IPMC'!J$22-('6.4.IPMC'!J$22-'6.4.IPMC'!J$21))/(1-'6.5.TasaImpuestos'!I$8)</f>
        <v>8.4981012333111991E-2</v>
      </c>
      <c r="M144" s="186">
        <f>+('2.2.3.6.WACC'!J$28*'6.4.IPMC'!K$21+'2.2.3.1.TasasDeprec'!$C144*'6.4.IPMC'!K$22-('6.4.IPMC'!K$22-'6.4.IPMC'!K$21))/(1-'6.5.TasaImpuestos'!J$8)</f>
        <v>0.12739525851712591</v>
      </c>
      <c r="N144" s="186">
        <f>+('2.2.3.6.WACC'!K$28*'6.4.IPMC'!L$21+'2.2.3.1.TasasDeprec'!$C144*'6.4.IPMC'!L$22-('6.4.IPMC'!L$22-'6.4.IPMC'!L$21))/(1-'6.5.TasaImpuestos'!K$8)</f>
        <v>0.18633746105604501</v>
      </c>
    </row>
    <row r="145" spans="1:14" x14ac:dyDescent="0.2">
      <c r="A145" s="131"/>
      <c r="B145" s="228" t="s">
        <v>414</v>
      </c>
      <c r="C145" s="186">
        <f>+('2.2.3.6.WACC'!C$28*'6.4.IPMC'!D$21+'2.2.3.1.TasasDeprec'!$C145*'6.4.IPMC'!D$22-('6.4.IPMC'!D$22-'6.4.IPMC'!D$21))/(1-'6.5.TasaImpuestos'!C$8)</f>
        <v>0.12858221927888419</v>
      </c>
      <c r="D145" s="186">
        <f>+('2.2.3.6.WACC'!D$28*'6.4.IPMC'!E$21+'2.2.3.1.TasasDeprec'!$C145*'6.4.IPMC'!E$22-('6.4.IPMC'!E$22-'6.4.IPMC'!E$21))/(1-'6.5.TasaImpuestos'!D$8)</f>
        <v>0.16435419758357486</v>
      </c>
      <c r="E145" s="186">
        <f>+('2.2.3.6.WACC'!E$28*'6.4.IPMC'!F$21+'2.2.3.1.TasasDeprec'!$C145*'6.4.IPMC'!F$22-('6.4.IPMC'!F$22-'6.4.IPMC'!F$21))/(1-'6.5.TasaImpuestos'!E$8)</f>
        <v>0.18670526998296302</v>
      </c>
      <c r="F145" s="186">
        <f>+('2.2.3.6.WACC'!F$28*'6.4.IPMC'!G$21+'2.2.3.1.TasasDeprec'!$C145*'6.4.IPMC'!G$22-('6.4.IPMC'!G$22-'6.4.IPMC'!G$21))/(1-'6.5.TasaImpuestos'!F$8)</f>
        <v>0.21262432110493504</v>
      </c>
      <c r="G145" s="186">
        <f t="shared" si="6"/>
        <v>0.26196358567333172</v>
      </c>
      <c r="H145" s="186">
        <f>+('2.2.3.6.WACC'!G$28*'6.4.IPMC'!H$21+'2.2.3.1.TasasDeprec'!$C145*'6.4.IPMC'!H$22-('6.4.IPMC'!H$22-'6.4.IPMC'!H$21))/(1-'6.5.TasaImpuestos'!G$8)</f>
        <v>0.26196358567333172</v>
      </c>
      <c r="I145" s="186">
        <f t="shared" si="7"/>
        <v>0.26196358567333172</v>
      </c>
      <c r="J145" s="186">
        <f t="shared" si="8"/>
        <v>0.18974679067800657</v>
      </c>
      <c r="K145" s="186">
        <f>+('2.2.3.6.WACC'!H$28*'6.4.IPMC'!I$21+'2.2.3.1.TasasDeprec'!$C145*'6.4.IPMC'!I$22-('6.4.IPMC'!I$22-'6.4.IPMC'!I$21))/(1-'6.5.TasaImpuestos'!H$8)</f>
        <v>0.18974679067800657</v>
      </c>
      <c r="L145" s="186">
        <f>+('2.2.3.6.WACC'!I$28*'6.4.IPMC'!J$21+'2.2.3.1.TasasDeprec'!$C145*'6.4.IPMC'!J$22-('6.4.IPMC'!J$22-'6.4.IPMC'!J$21))/(1-'6.5.TasaImpuestos'!I$8)</f>
        <v>8.4981012333111991E-2</v>
      </c>
      <c r="M145" s="186">
        <f>+('2.2.3.6.WACC'!J$28*'6.4.IPMC'!K$21+'2.2.3.1.TasasDeprec'!$C145*'6.4.IPMC'!K$22-('6.4.IPMC'!K$22-'6.4.IPMC'!K$21))/(1-'6.5.TasaImpuestos'!J$8)</f>
        <v>0.12739525851712591</v>
      </c>
      <c r="N145" s="186">
        <f>+('2.2.3.6.WACC'!K$28*'6.4.IPMC'!L$21+'2.2.3.1.TasasDeprec'!$C145*'6.4.IPMC'!L$22-('6.4.IPMC'!L$22-'6.4.IPMC'!L$21))/(1-'6.5.TasaImpuestos'!K$8)</f>
        <v>0.18633746105604501</v>
      </c>
    </row>
    <row r="146" spans="1:14" x14ac:dyDescent="0.2">
      <c r="A146" s="131"/>
      <c r="B146" s="228" t="s">
        <v>415</v>
      </c>
      <c r="C146" s="186">
        <f>+('2.2.3.6.WACC'!C$28*'6.4.IPMC'!D$21+'2.2.3.1.TasasDeprec'!$C146*'6.4.IPMC'!D$22-('6.4.IPMC'!D$22-'6.4.IPMC'!D$21))/(1-'6.5.TasaImpuestos'!C$8)</f>
        <v>0.12858221927888419</v>
      </c>
      <c r="D146" s="186">
        <f>+('2.2.3.6.WACC'!D$28*'6.4.IPMC'!E$21+'2.2.3.1.TasasDeprec'!$C146*'6.4.IPMC'!E$22-('6.4.IPMC'!E$22-'6.4.IPMC'!E$21))/(1-'6.5.TasaImpuestos'!D$8)</f>
        <v>0.16435419758357486</v>
      </c>
      <c r="E146" s="186">
        <f>+('2.2.3.6.WACC'!E$28*'6.4.IPMC'!F$21+'2.2.3.1.TasasDeprec'!$C146*'6.4.IPMC'!F$22-('6.4.IPMC'!F$22-'6.4.IPMC'!F$21))/(1-'6.5.TasaImpuestos'!E$8)</f>
        <v>0.18670526998296302</v>
      </c>
      <c r="F146" s="186">
        <f>+('2.2.3.6.WACC'!F$28*'6.4.IPMC'!G$21+'2.2.3.1.TasasDeprec'!$C146*'6.4.IPMC'!G$22-('6.4.IPMC'!G$22-'6.4.IPMC'!G$21))/(1-'6.5.TasaImpuestos'!F$8)</f>
        <v>0.21262432110493504</v>
      </c>
      <c r="G146" s="186">
        <f t="shared" si="6"/>
        <v>0.26196358567333172</v>
      </c>
      <c r="H146" s="186">
        <f>+('2.2.3.6.WACC'!G$28*'6.4.IPMC'!H$21+'2.2.3.1.TasasDeprec'!$C146*'6.4.IPMC'!H$22-('6.4.IPMC'!H$22-'6.4.IPMC'!H$21))/(1-'6.5.TasaImpuestos'!G$8)</f>
        <v>0.26196358567333172</v>
      </c>
      <c r="I146" s="186">
        <f t="shared" si="7"/>
        <v>0.26196358567333172</v>
      </c>
      <c r="J146" s="186">
        <f t="shared" si="8"/>
        <v>0.18974679067800657</v>
      </c>
      <c r="K146" s="186">
        <f>+('2.2.3.6.WACC'!H$28*'6.4.IPMC'!I$21+'2.2.3.1.TasasDeprec'!$C146*'6.4.IPMC'!I$22-('6.4.IPMC'!I$22-'6.4.IPMC'!I$21))/(1-'6.5.TasaImpuestos'!H$8)</f>
        <v>0.18974679067800657</v>
      </c>
      <c r="L146" s="186">
        <f>+('2.2.3.6.WACC'!I$28*'6.4.IPMC'!J$21+'2.2.3.1.TasasDeprec'!$C146*'6.4.IPMC'!J$22-('6.4.IPMC'!J$22-'6.4.IPMC'!J$21))/(1-'6.5.TasaImpuestos'!I$8)</f>
        <v>8.4981012333111991E-2</v>
      </c>
      <c r="M146" s="186">
        <f>+('2.2.3.6.WACC'!J$28*'6.4.IPMC'!K$21+'2.2.3.1.TasasDeprec'!$C146*'6.4.IPMC'!K$22-('6.4.IPMC'!K$22-'6.4.IPMC'!K$21))/(1-'6.5.TasaImpuestos'!J$8)</f>
        <v>0.12739525851712591</v>
      </c>
      <c r="N146" s="186">
        <f>+('2.2.3.6.WACC'!K$28*'6.4.IPMC'!L$21+'2.2.3.1.TasasDeprec'!$C146*'6.4.IPMC'!L$22-('6.4.IPMC'!L$22-'6.4.IPMC'!L$21))/(1-'6.5.TasaImpuestos'!K$8)</f>
        <v>0.18633746105604501</v>
      </c>
    </row>
    <row r="147" spans="1:14" x14ac:dyDescent="0.2">
      <c r="A147" s="131"/>
      <c r="B147" s="227" t="s">
        <v>317</v>
      </c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</row>
    <row r="148" spans="1:14" x14ac:dyDescent="0.2">
      <c r="A148" s="131"/>
      <c r="B148" s="228" t="s">
        <v>535</v>
      </c>
      <c r="C148" s="186">
        <f>+('2.2.3.6.WACC'!C$28*'6.3.IPME'!D$21+'2.2.3.1.TasasDeprec'!$C148*'6.3.IPME'!D$22-('6.3.IPME'!D$22-'6.3.IPME'!D$21))/(1-'6.5.TasaImpuestos'!C$8)</f>
        <v>0.22250559588456284</v>
      </c>
      <c r="D148" s="186">
        <f>+('2.2.3.6.WACC'!D$28*'6.3.IPME'!E$21+'2.2.3.1.TasasDeprec'!$C148*'6.3.IPME'!E$22-('6.3.IPME'!E$22-'6.3.IPME'!E$21))/(1-'6.5.TasaImpuestos'!D$8)</f>
        <v>0.20527030646136404</v>
      </c>
      <c r="E148" s="186">
        <f>+('2.2.3.6.WACC'!E$28*'6.3.IPME'!F$21+'2.2.3.1.TasasDeprec'!$C148*'6.3.IPME'!F$22-('6.3.IPME'!F$22-'6.3.IPME'!F$21))/(1-'6.5.TasaImpuestos'!E$8)</f>
        <v>0.20509767431478282</v>
      </c>
      <c r="F148" s="186">
        <f>+('2.2.3.6.WACC'!F$28*'6.3.IPME'!G$21+'2.2.3.1.TasasDeprec'!$C148*'6.3.IPME'!G$22-('6.3.IPME'!G$22-'6.3.IPME'!G$21))/(1-'6.5.TasaImpuestos'!F$8)</f>
        <v>0.2219313754032162</v>
      </c>
      <c r="G148" s="186">
        <f t="shared" si="6"/>
        <v>0.25513241564654987</v>
      </c>
      <c r="H148" s="186">
        <f>+('2.2.3.6.WACC'!G$28*'6.3.IPME'!H$21+'2.2.3.1.TasasDeprec'!$C148*'6.3.IPME'!H$22-('6.3.IPME'!H$22-'6.3.IPME'!H$21))/(1-'6.5.TasaImpuestos'!G$8)</f>
        <v>0.25513241564654987</v>
      </c>
      <c r="I148" s="186">
        <f t="shared" si="7"/>
        <v>0.25513241564654987</v>
      </c>
      <c r="J148" s="186">
        <f t="shared" si="8"/>
        <v>0.22786233447861137</v>
      </c>
      <c r="K148" s="186">
        <f>+('2.2.3.6.WACC'!H$28*'6.3.IPME'!I$21+'2.2.3.1.TasasDeprec'!$C148*'6.3.IPME'!I$22-('6.3.IPME'!I$22-'6.3.IPME'!I$21))/(1-'6.5.TasaImpuestos'!H$8)</f>
        <v>0.22786233447861137</v>
      </c>
      <c r="L148" s="186">
        <f>+('2.2.3.6.WACC'!I$28*'6.3.IPME'!J$21+'2.2.3.1.TasasDeprec'!$C148*'6.3.IPME'!J$22-('6.3.IPME'!J$22-'6.3.IPME'!J$21))/(1-'6.5.TasaImpuestos'!I$8)</f>
        <v>0.19892032930419618</v>
      </c>
      <c r="M148" s="186">
        <f>+('2.2.3.6.WACC'!J$28*'6.3.IPME'!K$21+'2.2.3.1.TasasDeprec'!$C148*'6.3.IPME'!K$22-('6.3.IPME'!K$22-'6.3.IPME'!K$21))/(1-'6.5.TasaImpuestos'!J$8)</f>
        <v>0.2231953824775583</v>
      </c>
      <c r="N148" s="186">
        <f>+('2.2.3.6.WACC'!K$28*'6.3.IPME'!L$21+'2.2.3.1.TasasDeprec'!$C148*'6.3.IPME'!L$22-('6.3.IPME'!L$22-'6.3.IPME'!L$21))/(1-'6.5.TasaImpuestos'!K$8)</f>
        <v>0.21947949904396208</v>
      </c>
    </row>
    <row r="149" spans="1:14" x14ac:dyDescent="0.2">
      <c r="A149" s="131"/>
      <c r="B149" s="228" t="s">
        <v>536</v>
      </c>
      <c r="C149" s="186">
        <f>+('2.2.3.6.WACC'!C$28*'6.3.IPME'!D$21+'2.2.3.1.TasasDeprec'!$C149*'6.3.IPME'!D$22-('6.3.IPME'!D$22-'6.3.IPME'!D$21))/(1-'6.5.TasaImpuestos'!C$8)</f>
        <v>0.27263090916777089</v>
      </c>
      <c r="D149" s="186">
        <f>+('2.2.3.6.WACC'!D$28*'6.3.IPME'!E$21+'2.2.3.1.TasasDeprec'!$C149*'6.3.IPME'!E$22-('6.3.IPME'!E$22-'6.3.IPME'!E$21))/(1-'6.5.TasaImpuestos'!D$8)</f>
        <v>0.25701989892562344</v>
      </c>
      <c r="E149" s="186">
        <f>+('2.2.3.6.WACC'!E$28*'6.3.IPME'!F$21+'2.2.3.1.TasasDeprec'!$C149*'6.3.IPME'!F$22-('6.3.IPME'!F$22-'6.3.IPME'!F$21))/(1-'6.5.TasaImpuestos'!E$8)</f>
        <v>0.25670717126639059</v>
      </c>
      <c r="F149" s="186">
        <f>+('2.2.3.6.WACC'!F$28*'6.3.IPME'!G$21+'2.2.3.1.TasasDeprec'!$C149*'6.3.IPME'!G$22-('6.3.IPME'!G$22-'6.3.IPME'!G$21))/(1-'6.5.TasaImpuestos'!F$8)</f>
        <v>0.27326737300188741</v>
      </c>
      <c r="G149" s="186">
        <f t="shared" si="6"/>
        <v>0.3033661737758685</v>
      </c>
      <c r="H149" s="186">
        <f>+('2.2.3.6.WACC'!G$28*'6.3.IPME'!H$21+'2.2.3.1.TasasDeprec'!$C149*'6.3.IPME'!H$22-('6.3.IPME'!H$22-'6.3.IPME'!H$21))/(1-'6.5.TasaImpuestos'!G$8)</f>
        <v>0.3033661737758685</v>
      </c>
      <c r="I149" s="186">
        <f t="shared" si="7"/>
        <v>0.3033661737758685</v>
      </c>
      <c r="J149" s="186">
        <f t="shared" si="8"/>
        <v>0.27546426289661979</v>
      </c>
      <c r="K149" s="186">
        <f>+('2.2.3.6.WACC'!H$28*'6.3.IPME'!I$21+'2.2.3.1.TasasDeprec'!$C149*'6.3.IPME'!I$22-('6.3.IPME'!I$22-'6.3.IPME'!I$21))/(1-'6.5.TasaImpuestos'!H$8)</f>
        <v>0.27546426289661979</v>
      </c>
      <c r="L149" s="186">
        <f>+('2.2.3.6.WACC'!I$28*'6.3.IPME'!J$21+'2.2.3.1.TasasDeprec'!$C149*'6.3.IPME'!J$22-('6.3.IPME'!J$22-'6.3.IPME'!J$21))/(1-'6.5.TasaImpuestos'!I$8)</f>
        <v>0.24805863736714728</v>
      </c>
      <c r="M149" s="186">
        <f>+('2.2.3.6.WACC'!J$28*'6.3.IPME'!K$21+'2.2.3.1.TasasDeprec'!$C149*'6.3.IPME'!K$22-('6.3.IPME'!K$22-'6.3.IPME'!K$21))/(1-'6.5.TasaImpuestos'!J$8)</f>
        <v>0.27220108695002349</v>
      </c>
      <c r="N149" s="186">
        <f>+('2.2.3.6.WACC'!K$28*'6.3.IPME'!L$21+'2.2.3.1.TasasDeprec'!$C149*'6.3.IPME'!L$22-('6.3.IPME'!L$22-'6.3.IPME'!L$21))/(1-'6.5.TasaImpuestos'!K$8)</f>
        <v>0.26849539649740461</v>
      </c>
    </row>
    <row r="150" spans="1:14" x14ac:dyDescent="0.2">
      <c r="A150" s="131"/>
      <c r="B150" s="228" t="s">
        <v>537</v>
      </c>
      <c r="C150" s="186">
        <f>+('2.2.3.6.WACC'!C$28*'6.3.IPME'!D$21+'2.2.3.1.TasasDeprec'!$C150*'6.3.IPME'!D$22-('6.3.IPME'!D$22-'6.3.IPME'!D$21))/(1-'6.5.TasaImpuestos'!C$8)</f>
        <v>0.27263090916777089</v>
      </c>
      <c r="D150" s="186">
        <f>+('2.2.3.6.WACC'!D$28*'6.3.IPME'!E$21+'2.2.3.1.TasasDeprec'!$C150*'6.3.IPME'!E$22-('6.3.IPME'!E$22-'6.3.IPME'!E$21))/(1-'6.5.TasaImpuestos'!D$8)</f>
        <v>0.25701989892562344</v>
      </c>
      <c r="E150" s="186">
        <f>+('2.2.3.6.WACC'!E$28*'6.3.IPME'!F$21+'2.2.3.1.TasasDeprec'!$C150*'6.3.IPME'!F$22-('6.3.IPME'!F$22-'6.3.IPME'!F$21))/(1-'6.5.TasaImpuestos'!E$8)</f>
        <v>0.25670717126639059</v>
      </c>
      <c r="F150" s="186">
        <f>+('2.2.3.6.WACC'!F$28*'6.3.IPME'!G$21+'2.2.3.1.TasasDeprec'!$C150*'6.3.IPME'!G$22-('6.3.IPME'!G$22-'6.3.IPME'!G$21))/(1-'6.5.TasaImpuestos'!F$8)</f>
        <v>0.27326737300188741</v>
      </c>
      <c r="G150" s="186">
        <f t="shared" si="6"/>
        <v>0.3033661737758685</v>
      </c>
      <c r="H150" s="186">
        <f>+('2.2.3.6.WACC'!G$28*'6.3.IPME'!H$21+'2.2.3.1.TasasDeprec'!$C150*'6.3.IPME'!H$22-('6.3.IPME'!H$22-'6.3.IPME'!H$21))/(1-'6.5.TasaImpuestos'!G$8)</f>
        <v>0.3033661737758685</v>
      </c>
      <c r="I150" s="186">
        <f t="shared" si="7"/>
        <v>0.3033661737758685</v>
      </c>
      <c r="J150" s="186">
        <f t="shared" si="8"/>
        <v>0.27546426289661979</v>
      </c>
      <c r="K150" s="186">
        <f>+('2.2.3.6.WACC'!H$28*'6.3.IPME'!I$21+'2.2.3.1.TasasDeprec'!$C150*'6.3.IPME'!I$22-('6.3.IPME'!I$22-'6.3.IPME'!I$21))/(1-'6.5.TasaImpuestos'!H$8)</f>
        <v>0.27546426289661979</v>
      </c>
      <c r="L150" s="186">
        <f>+('2.2.3.6.WACC'!I$28*'6.3.IPME'!J$21+'2.2.3.1.TasasDeprec'!$C150*'6.3.IPME'!J$22-('6.3.IPME'!J$22-'6.3.IPME'!J$21))/(1-'6.5.TasaImpuestos'!I$8)</f>
        <v>0.24805863736714728</v>
      </c>
      <c r="M150" s="186">
        <f>+('2.2.3.6.WACC'!J$28*'6.3.IPME'!K$21+'2.2.3.1.TasasDeprec'!$C150*'6.3.IPME'!K$22-('6.3.IPME'!K$22-'6.3.IPME'!K$21))/(1-'6.5.TasaImpuestos'!J$8)</f>
        <v>0.27220108695002349</v>
      </c>
      <c r="N150" s="186">
        <f>+('2.2.3.6.WACC'!K$28*'6.3.IPME'!L$21+'2.2.3.1.TasasDeprec'!$C150*'6.3.IPME'!L$22-('6.3.IPME'!L$22-'6.3.IPME'!L$21))/(1-'6.5.TasaImpuestos'!K$8)</f>
        <v>0.26849539649740461</v>
      </c>
    </row>
    <row r="151" spans="1:14" x14ac:dyDescent="0.2">
      <c r="A151" s="131"/>
      <c r="B151" s="228" t="s">
        <v>538</v>
      </c>
      <c r="C151" s="186">
        <f>+('2.2.3.6.WACC'!C$28*'6.3.IPME'!D$21+'2.2.3.1.TasasDeprec'!$C151*'6.3.IPME'!D$22-('6.3.IPME'!D$22-'6.3.IPME'!D$21))/(1-'6.5.TasaImpuestos'!C$8)</f>
        <v>0.27263090916777089</v>
      </c>
      <c r="D151" s="186">
        <f>+('2.2.3.6.WACC'!D$28*'6.3.IPME'!E$21+'2.2.3.1.TasasDeprec'!$C151*'6.3.IPME'!E$22-('6.3.IPME'!E$22-'6.3.IPME'!E$21))/(1-'6.5.TasaImpuestos'!D$8)</f>
        <v>0.25701989892562344</v>
      </c>
      <c r="E151" s="186">
        <f>+('2.2.3.6.WACC'!E$28*'6.3.IPME'!F$21+'2.2.3.1.TasasDeprec'!$C151*'6.3.IPME'!F$22-('6.3.IPME'!F$22-'6.3.IPME'!F$21))/(1-'6.5.TasaImpuestos'!E$8)</f>
        <v>0.25670717126639059</v>
      </c>
      <c r="F151" s="186">
        <f>+('2.2.3.6.WACC'!F$28*'6.3.IPME'!G$21+'2.2.3.1.TasasDeprec'!$C151*'6.3.IPME'!G$22-('6.3.IPME'!G$22-'6.3.IPME'!G$21))/(1-'6.5.TasaImpuestos'!F$8)</f>
        <v>0.27326737300188741</v>
      </c>
      <c r="G151" s="186">
        <f t="shared" si="6"/>
        <v>0.3033661737758685</v>
      </c>
      <c r="H151" s="186">
        <f>+('2.2.3.6.WACC'!G$28*'6.3.IPME'!H$21+'2.2.3.1.TasasDeprec'!$C151*'6.3.IPME'!H$22-('6.3.IPME'!H$22-'6.3.IPME'!H$21))/(1-'6.5.TasaImpuestos'!G$8)</f>
        <v>0.3033661737758685</v>
      </c>
      <c r="I151" s="186">
        <f t="shared" si="7"/>
        <v>0.3033661737758685</v>
      </c>
      <c r="J151" s="186">
        <f t="shared" si="8"/>
        <v>0.27546426289661979</v>
      </c>
      <c r="K151" s="186">
        <f>+('2.2.3.6.WACC'!H$28*'6.3.IPME'!I$21+'2.2.3.1.TasasDeprec'!$C151*'6.3.IPME'!I$22-('6.3.IPME'!I$22-'6.3.IPME'!I$21))/(1-'6.5.TasaImpuestos'!H$8)</f>
        <v>0.27546426289661979</v>
      </c>
      <c r="L151" s="186">
        <f>+('2.2.3.6.WACC'!I$28*'6.3.IPME'!J$21+'2.2.3.1.TasasDeprec'!$C151*'6.3.IPME'!J$22-('6.3.IPME'!J$22-'6.3.IPME'!J$21))/(1-'6.5.TasaImpuestos'!I$8)</f>
        <v>0.24805863736714728</v>
      </c>
      <c r="M151" s="186">
        <f>+('2.2.3.6.WACC'!J$28*'6.3.IPME'!K$21+'2.2.3.1.TasasDeprec'!$C151*'6.3.IPME'!K$22-('6.3.IPME'!K$22-'6.3.IPME'!K$21))/(1-'6.5.TasaImpuestos'!J$8)</f>
        <v>0.27220108695002349</v>
      </c>
      <c r="N151" s="186">
        <f>+('2.2.3.6.WACC'!K$28*'6.3.IPME'!L$21+'2.2.3.1.TasasDeprec'!$C151*'6.3.IPME'!L$22-('6.3.IPME'!L$22-'6.3.IPME'!L$21))/(1-'6.5.TasaImpuestos'!K$8)</f>
        <v>0.26849539649740461</v>
      </c>
    </row>
    <row r="152" spans="1:14" x14ac:dyDescent="0.2">
      <c r="A152" s="131"/>
      <c r="B152" s="228" t="s">
        <v>539</v>
      </c>
      <c r="C152" s="186">
        <f>+('2.2.3.6.WACC'!C$28*'6.3.IPME'!D$21+'2.2.3.1.TasasDeprec'!$C152*'6.3.IPME'!D$22-('6.3.IPME'!D$22-'6.3.IPME'!D$21))/(1-'6.5.TasaImpuestos'!C$8)</f>
        <v>0.33707774053189543</v>
      </c>
      <c r="D152" s="186">
        <f>+('2.2.3.6.WACC'!D$28*'6.3.IPME'!E$21+'2.2.3.1.TasasDeprec'!$C152*'6.3.IPME'!E$22-('6.3.IPME'!E$22-'6.3.IPME'!E$21))/(1-'6.5.TasaImpuestos'!D$8)</f>
        <v>0.32355508923681398</v>
      </c>
      <c r="E152" s="186">
        <f>+('2.2.3.6.WACC'!E$28*'6.3.IPME'!F$21+'2.2.3.1.TasasDeprec'!$C152*'6.3.IPME'!F$22-('6.3.IPME'!F$22-'6.3.IPME'!F$21))/(1-'6.5.TasaImpuestos'!E$8)</f>
        <v>0.32306223877560053</v>
      </c>
      <c r="F152" s="186">
        <f>+('2.2.3.6.WACC'!F$28*'6.3.IPME'!G$21+'2.2.3.1.TasasDeprec'!$C152*'6.3.IPME'!G$22-('6.3.IPME'!G$22-'6.3.IPME'!G$21))/(1-'6.5.TasaImpuestos'!F$8)</f>
        <v>0.3392707984858932</v>
      </c>
      <c r="G152" s="186">
        <f t="shared" si="6"/>
        <v>0.36538100565642095</v>
      </c>
      <c r="H152" s="186">
        <f>+('2.2.3.6.WACC'!G$28*'6.3.IPME'!H$21+'2.2.3.1.TasasDeprec'!$C152*'6.3.IPME'!H$22-('6.3.IPME'!H$22-'6.3.IPME'!H$21))/(1-'6.5.TasaImpuestos'!G$8)</f>
        <v>0.36538100565642095</v>
      </c>
      <c r="I152" s="186">
        <f t="shared" si="7"/>
        <v>0.36538100565642095</v>
      </c>
      <c r="J152" s="186">
        <f t="shared" si="8"/>
        <v>0.33666674229120203</v>
      </c>
      <c r="K152" s="186">
        <f>+('2.2.3.6.WACC'!H$28*'6.3.IPME'!I$21+'2.2.3.1.TasasDeprec'!$C152*'6.3.IPME'!I$22-('6.3.IPME'!I$22-'6.3.IPME'!I$21))/(1-'6.5.TasaImpuestos'!H$8)</f>
        <v>0.33666674229120203</v>
      </c>
      <c r="L152" s="186">
        <f>+('2.2.3.6.WACC'!I$28*'6.3.IPME'!J$21+'2.2.3.1.TasasDeprec'!$C152*'6.3.IPME'!J$22-('6.3.IPME'!J$22-'6.3.IPME'!J$21))/(1-'6.5.TasaImpuestos'!I$8)</f>
        <v>0.31123646201951288</v>
      </c>
      <c r="M152" s="186">
        <f>+('2.2.3.6.WACC'!J$28*'6.3.IPME'!K$21+'2.2.3.1.TasasDeprec'!$C152*'6.3.IPME'!K$22-('6.3.IPME'!K$22-'6.3.IPME'!K$21))/(1-'6.5.TasaImpuestos'!J$8)</f>
        <v>0.33520842127176448</v>
      </c>
      <c r="N152" s="186">
        <f>+('2.2.3.6.WACC'!K$28*'6.3.IPME'!L$21+'2.2.3.1.TasasDeprec'!$C152*'6.3.IPME'!L$22-('6.3.IPME'!L$22-'6.3.IPME'!L$21))/(1-'6.5.TasaImpuestos'!K$8)</f>
        <v>0.33151583608040214</v>
      </c>
    </row>
    <row r="153" spans="1:14" x14ac:dyDescent="0.2">
      <c r="A153" s="131"/>
      <c r="B153" s="228" t="s">
        <v>299</v>
      </c>
      <c r="C153" s="186">
        <f>+('2.2.3.6.WACC'!C$28*'6.3.IPME'!D$21+'2.2.3.1.TasasDeprec'!$C153*'6.3.IPME'!D$22-('6.3.IPME'!D$22-'6.3.IPME'!D$21))/(1-'6.5.TasaImpuestos'!C$8)</f>
        <v>0.33707774053189543</v>
      </c>
      <c r="D153" s="186">
        <f>+('2.2.3.6.WACC'!D$28*'6.3.IPME'!E$21+'2.2.3.1.TasasDeprec'!$C153*'6.3.IPME'!E$22-('6.3.IPME'!E$22-'6.3.IPME'!E$21))/(1-'6.5.TasaImpuestos'!D$8)</f>
        <v>0.32355508923681398</v>
      </c>
      <c r="E153" s="186">
        <f>+('2.2.3.6.WACC'!E$28*'6.3.IPME'!F$21+'2.2.3.1.TasasDeprec'!$C153*'6.3.IPME'!F$22-('6.3.IPME'!F$22-'6.3.IPME'!F$21))/(1-'6.5.TasaImpuestos'!E$8)</f>
        <v>0.32306223877560053</v>
      </c>
      <c r="F153" s="186">
        <f>+('2.2.3.6.WACC'!F$28*'6.3.IPME'!G$21+'2.2.3.1.TasasDeprec'!$C153*'6.3.IPME'!G$22-('6.3.IPME'!G$22-'6.3.IPME'!G$21))/(1-'6.5.TasaImpuestos'!F$8)</f>
        <v>0.3392707984858932</v>
      </c>
      <c r="G153" s="186">
        <f t="shared" si="6"/>
        <v>0.36538100565642095</v>
      </c>
      <c r="H153" s="186">
        <f>+('2.2.3.6.WACC'!G$28*'6.3.IPME'!H$21+'2.2.3.1.TasasDeprec'!$C153*'6.3.IPME'!H$22-('6.3.IPME'!H$22-'6.3.IPME'!H$21))/(1-'6.5.TasaImpuestos'!G$8)</f>
        <v>0.36538100565642095</v>
      </c>
      <c r="I153" s="186">
        <f t="shared" si="7"/>
        <v>0.36538100565642095</v>
      </c>
      <c r="J153" s="186">
        <f t="shared" si="8"/>
        <v>0.33666674229120203</v>
      </c>
      <c r="K153" s="186">
        <f>+('2.2.3.6.WACC'!H$28*'6.3.IPME'!I$21+'2.2.3.1.TasasDeprec'!$C153*'6.3.IPME'!I$22-('6.3.IPME'!I$22-'6.3.IPME'!I$21))/(1-'6.5.TasaImpuestos'!H$8)</f>
        <v>0.33666674229120203</v>
      </c>
      <c r="L153" s="186">
        <f>+('2.2.3.6.WACC'!I$28*'6.3.IPME'!J$21+'2.2.3.1.TasasDeprec'!$C153*'6.3.IPME'!J$22-('6.3.IPME'!J$22-'6.3.IPME'!J$21))/(1-'6.5.TasaImpuestos'!I$8)</f>
        <v>0.31123646201951288</v>
      </c>
      <c r="M153" s="186">
        <f>+('2.2.3.6.WACC'!J$28*'6.3.IPME'!K$21+'2.2.3.1.TasasDeprec'!$C153*'6.3.IPME'!K$22-('6.3.IPME'!K$22-'6.3.IPME'!K$21))/(1-'6.5.TasaImpuestos'!J$8)</f>
        <v>0.33520842127176448</v>
      </c>
      <c r="N153" s="186">
        <f>+('2.2.3.6.WACC'!K$28*'6.3.IPME'!L$21+'2.2.3.1.TasasDeprec'!$C153*'6.3.IPME'!L$22-('6.3.IPME'!L$22-'6.3.IPME'!L$21))/(1-'6.5.TasaImpuestos'!K$8)</f>
        <v>0.33151583608040214</v>
      </c>
    </row>
    <row r="154" spans="1:14" x14ac:dyDescent="0.2">
      <c r="A154" s="131"/>
      <c r="B154" s="228" t="s">
        <v>535</v>
      </c>
      <c r="C154" s="186">
        <f>+('2.2.3.6.WACC'!C$28*'6.3.IPME'!D$21+'2.2.3.1.TasasDeprec'!$C154*'6.3.IPME'!D$22-('6.3.IPME'!D$22-'6.3.IPME'!D$21))/(1-'6.5.TasaImpuestos'!C$8)</f>
        <v>0.22250559588456284</v>
      </c>
      <c r="D154" s="186">
        <f>+('2.2.3.6.WACC'!D$28*'6.3.IPME'!E$21+'2.2.3.1.TasasDeprec'!$C154*'6.3.IPME'!E$22-('6.3.IPME'!E$22-'6.3.IPME'!E$21))/(1-'6.5.TasaImpuestos'!D$8)</f>
        <v>0.20527030646136404</v>
      </c>
      <c r="E154" s="186">
        <f>+('2.2.3.6.WACC'!E$28*'6.3.IPME'!F$21+'2.2.3.1.TasasDeprec'!$C154*'6.3.IPME'!F$22-('6.3.IPME'!F$22-'6.3.IPME'!F$21))/(1-'6.5.TasaImpuestos'!E$8)</f>
        <v>0.20509767431478282</v>
      </c>
      <c r="F154" s="186">
        <f>+('2.2.3.6.WACC'!F$28*'6.3.IPME'!G$21+'2.2.3.1.TasasDeprec'!$C154*'6.3.IPME'!G$22-('6.3.IPME'!G$22-'6.3.IPME'!G$21))/(1-'6.5.TasaImpuestos'!F$8)</f>
        <v>0.2219313754032162</v>
      </c>
      <c r="G154" s="186">
        <f t="shared" si="6"/>
        <v>0.25513241564654987</v>
      </c>
      <c r="H154" s="186">
        <f>+('2.2.3.6.WACC'!G$28*'6.3.IPME'!H$21+'2.2.3.1.TasasDeprec'!$C154*'6.3.IPME'!H$22-('6.3.IPME'!H$22-'6.3.IPME'!H$21))/(1-'6.5.TasaImpuestos'!G$8)</f>
        <v>0.25513241564654987</v>
      </c>
      <c r="I154" s="186">
        <f t="shared" si="7"/>
        <v>0.25513241564654987</v>
      </c>
      <c r="J154" s="186">
        <f t="shared" si="8"/>
        <v>0.22786233447861137</v>
      </c>
      <c r="K154" s="186">
        <f>+('2.2.3.6.WACC'!H$28*'6.3.IPME'!I$21+'2.2.3.1.TasasDeprec'!$C154*'6.3.IPME'!I$22-('6.3.IPME'!I$22-'6.3.IPME'!I$21))/(1-'6.5.TasaImpuestos'!H$8)</f>
        <v>0.22786233447861137</v>
      </c>
      <c r="L154" s="186">
        <f>+('2.2.3.6.WACC'!I$28*'6.3.IPME'!J$21+'2.2.3.1.TasasDeprec'!$C154*'6.3.IPME'!J$22-('6.3.IPME'!J$22-'6.3.IPME'!J$21))/(1-'6.5.TasaImpuestos'!I$8)</f>
        <v>0.19892032930419618</v>
      </c>
      <c r="M154" s="186">
        <f>+('2.2.3.6.WACC'!J$28*'6.3.IPME'!K$21+'2.2.3.1.TasasDeprec'!$C154*'6.3.IPME'!K$22-('6.3.IPME'!K$22-'6.3.IPME'!K$21))/(1-'6.5.TasaImpuestos'!J$8)</f>
        <v>0.2231953824775583</v>
      </c>
      <c r="N154" s="186">
        <f>+('2.2.3.6.WACC'!K$28*'6.3.IPME'!L$21+'2.2.3.1.TasasDeprec'!$C154*'6.3.IPME'!L$22-('6.3.IPME'!L$22-'6.3.IPME'!L$21))/(1-'6.5.TasaImpuestos'!K$8)</f>
        <v>0.21947949904396208</v>
      </c>
    </row>
    <row r="155" spans="1:14" x14ac:dyDescent="0.2">
      <c r="A155" s="131"/>
      <c r="B155" s="228" t="s">
        <v>540</v>
      </c>
      <c r="C155" s="186">
        <f>+('2.2.3.6.WACC'!C$28*'6.3.IPME'!D$21+'2.2.3.1.TasasDeprec'!$C155*'6.3.IPME'!D$22-('6.3.IPME'!D$22-'6.3.IPME'!D$21))/(1-'6.5.TasaImpuestos'!C$8)</f>
        <v>0.42300684901739494</v>
      </c>
      <c r="D155" s="186">
        <f>+('2.2.3.6.WACC'!D$28*'6.3.IPME'!E$21+'2.2.3.1.TasasDeprec'!$C155*'6.3.IPME'!E$22-('6.3.IPME'!E$22-'6.3.IPME'!E$21))/(1-'6.5.TasaImpuestos'!D$8)</f>
        <v>0.41226867631840142</v>
      </c>
      <c r="E155" s="186">
        <f>+('2.2.3.6.WACC'!E$28*'6.3.IPME'!F$21+'2.2.3.1.TasasDeprec'!$C155*'6.3.IPME'!F$22-('6.3.IPME'!F$22-'6.3.IPME'!F$21))/(1-'6.5.TasaImpuestos'!E$8)</f>
        <v>0.41153566212121384</v>
      </c>
      <c r="F155" s="186">
        <f>+('2.2.3.6.WACC'!F$28*'6.3.IPME'!G$21+'2.2.3.1.TasasDeprec'!$C155*'6.3.IPME'!G$22-('6.3.IPME'!G$22-'6.3.IPME'!G$21))/(1-'6.5.TasaImpuestos'!F$8)</f>
        <v>0.42727536579790104</v>
      </c>
      <c r="G155" s="186">
        <f t="shared" si="6"/>
        <v>0.44806744816382432</v>
      </c>
      <c r="H155" s="186">
        <f>+('2.2.3.6.WACC'!G$28*'6.3.IPME'!H$21+'2.2.3.1.TasasDeprec'!$C155*'6.3.IPME'!H$22-('6.3.IPME'!H$22-'6.3.IPME'!H$21))/(1-'6.5.TasaImpuestos'!G$8)</f>
        <v>0.44806744816382432</v>
      </c>
      <c r="I155" s="186">
        <f t="shared" si="7"/>
        <v>0.44806744816382432</v>
      </c>
      <c r="J155" s="186">
        <f t="shared" si="8"/>
        <v>0.41827004815064506</v>
      </c>
      <c r="K155" s="186">
        <f>+('2.2.3.6.WACC'!H$28*'6.3.IPME'!I$21+'2.2.3.1.TasasDeprec'!$C155*'6.3.IPME'!I$22-('6.3.IPME'!I$22-'6.3.IPME'!I$21))/(1-'6.5.TasaImpuestos'!H$8)</f>
        <v>0.41827004815064506</v>
      </c>
      <c r="L155" s="186">
        <f>+('2.2.3.6.WACC'!I$28*'6.3.IPME'!J$21+'2.2.3.1.TasasDeprec'!$C155*'6.3.IPME'!J$22-('6.3.IPME'!J$22-'6.3.IPME'!J$21))/(1-'6.5.TasaImpuestos'!I$8)</f>
        <v>0.39547356155600055</v>
      </c>
      <c r="M155" s="186">
        <f>+('2.2.3.6.WACC'!J$28*'6.3.IPME'!K$21+'2.2.3.1.TasasDeprec'!$C155*'6.3.IPME'!K$22-('6.3.IPME'!K$22-'6.3.IPME'!K$21))/(1-'6.5.TasaImpuestos'!J$8)</f>
        <v>0.41921820036741908</v>
      </c>
      <c r="N155" s="186">
        <f>+('2.2.3.6.WACC'!K$28*'6.3.IPME'!L$21+'2.2.3.1.TasasDeprec'!$C155*'6.3.IPME'!L$22-('6.3.IPME'!L$22-'6.3.IPME'!L$21))/(1-'6.5.TasaImpuestos'!K$8)</f>
        <v>0.41554308885773222</v>
      </c>
    </row>
    <row r="156" spans="1:14" x14ac:dyDescent="0.2">
      <c r="A156" s="131"/>
      <c r="B156" s="228" t="s">
        <v>541</v>
      </c>
      <c r="C156" s="186">
        <f>+('2.2.3.6.WACC'!C$28*'6.3.IPME'!D$21+'2.2.3.1.TasasDeprec'!$C156*'6.3.IPME'!D$22-('6.3.IPME'!D$22-'6.3.IPME'!D$21))/(1-'6.5.TasaImpuestos'!C$8)</f>
        <v>0.42300684901739494</v>
      </c>
      <c r="D156" s="186">
        <f>+('2.2.3.6.WACC'!D$28*'6.3.IPME'!E$21+'2.2.3.1.TasasDeprec'!$C156*'6.3.IPME'!E$22-('6.3.IPME'!E$22-'6.3.IPME'!E$21))/(1-'6.5.TasaImpuestos'!D$8)</f>
        <v>0.41226867631840142</v>
      </c>
      <c r="E156" s="186">
        <f>+('2.2.3.6.WACC'!E$28*'6.3.IPME'!F$21+'2.2.3.1.TasasDeprec'!$C156*'6.3.IPME'!F$22-('6.3.IPME'!F$22-'6.3.IPME'!F$21))/(1-'6.5.TasaImpuestos'!E$8)</f>
        <v>0.41153566212121384</v>
      </c>
      <c r="F156" s="186">
        <f>+('2.2.3.6.WACC'!F$28*'6.3.IPME'!G$21+'2.2.3.1.TasasDeprec'!$C156*'6.3.IPME'!G$22-('6.3.IPME'!G$22-'6.3.IPME'!G$21))/(1-'6.5.TasaImpuestos'!F$8)</f>
        <v>0.42727536579790104</v>
      </c>
      <c r="G156" s="186">
        <f t="shared" si="6"/>
        <v>0.44806744816382432</v>
      </c>
      <c r="H156" s="186">
        <f>+('2.2.3.6.WACC'!G$28*'6.3.IPME'!H$21+'2.2.3.1.TasasDeprec'!$C156*'6.3.IPME'!H$22-('6.3.IPME'!H$22-'6.3.IPME'!H$21))/(1-'6.5.TasaImpuestos'!G$8)</f>
        <v>0.44806744816382432</v>
      </c>
      <c r="I156" s="186">
        <f t="shared" si="7"/>
        <v>0.44806744816382432</v>
      </c>
      <c r="J156" s="186">
        <f t="shared" si="8"/>
        <v>0.41827004815064506</v>
      </c>
      <c r="K156" s="186">
        <f>+('2.2.3.6.WACC'!H$28*'6.3.IPME'!I$21+'2.2.3.1.TasasDeprec'!$C156*'6.3.IPME'!I$22-('6.3.IPME'!I$22-'6.3.IPME'!I$21))/(1-'6.5.TasaImpuestos'!H$8)</f>
        <v>0.41827004815064506</v>
      </c>
      <c r="L156" s="186">
        <f>+('2.2.3.6.WACC'!I$28*'6.3.IPME'!J$21+'2.2.3.1.TasasDeprec'!$C156*'6.3.IPME'!J$22-('6.3.IPME'!J$22-'6.3.IPME'!J$21))/(1-'6.5.TasaImpuestos'!I$8)</f>
        <v>0.39547356155600055</v>
      </c>
      <c r="M156" s="186">
        <f>+('2.2.3.6.WACC'!J$28*'6.3.IPME'!K$21+'2.2.3.1.TasasDeprec'!$C156*'6.3.IPME'!K$22-('6.3.IPME'!K$22-'6.3.IPME'!K$21))/(1-'6.5.TasaImpuestos'!J$8)</f>
        <v>0.41921820036741908</v>
      </c>
      <c r="N156" s="186">
        <f>+('2.2.3.6.WACC'!K$28*'6.3.IPME'!L$21+'2.2.3.1.TasasDeprec'!$C156*'6.3.IPME'!L$22-('6.3.IPME'!L$22-'6.3.IPME'!L$21))/(1-'6.5.TasaImpuestos'!K$8)</f>
        <v>0.41554308885773222</v>
      </c>
    </row>
    <row r="157" spans="1:14" x14ac:dyDescent="0.2">
      <c r="A157" s="131"/>
      <c r="B157" s="228" t="s">
        <v>542</v>
      </c>
      <c r="C157" s="186">
        <f>+('2.2.3.6.WACC'!C$28*'6.3.IPME'!D$21+'2.2.3.1.TasasDeprec'!$C157*'6.3.IPME'!D$22-('6.3.IPME'!D$22-'6.3.IPME'!D$21))/(1-'6.5.TasaImpuestos'!C$8)</f>
        <v>0.33707774053189543</v>
      </c>
      <c r="D157" s="186">
        <f>+('2.2.3.6.WACC'!D$28*'6.3.IPME'!E$21+'2.2.3.1.TasasDeprec'!$C157*'6.3.IPME'!E$22-('6.3.IPME'!E$22-'6.3.IPME'!E$21))/(1-'6.5.TasaImpuestos'!D$8)</f>
        <v>0.32355508923681398</v>
      </c>
      <c r="E157" s="186">
        <f>+('2.2.3.6.WACC'!E$28*'6.3.IPME'!F$21+'2.2.3.1.TasasDeprec'!$C157*'6.3.IPME'!F$22-('6.3.IPME'!F$22-'6.3.IPME'!F$21))/(1-'6.5.TasaImpuestos'!E$8)</f>
        <v>0.32306223877560053</v>
      </c>
      <c r="F157" s="186">
        <f>+('2.2.3.6.WACC'!F$28*'6.3.IPME'!G$21+'2.2.3.1.TasasDeprec'!$C157*'6.3.IPME'!G$22-('6.3.IPME'!G$22-'6.3.IPME'!G$21))/(1-'6.5.TasaImpuestos'!F$8)</f>
        <v>0.3392707984858932</v>
      </c>
      <c r="G157" s="186">
        <f t="shared" si="6"/>
        <v>0.36538100565642095</v>
      </c>
      <c r="H157" s="186">
        <f>+('2.2.3.6.WACC'!G$28*'6.3.IPME'!H$21+'2.2.3.1.TasasDeprec'!$C157*'6.3.IPME'!H$22-('6.3.IPME'!H$22-'6.3.IPME'!H$21))/(1-'6.5.TasaImpuestos'!G$8)</f>
        <v>0.36538100565642095</v>
      </c>
      <c r="I157" s="186">
        <f t="shared" si="7"/>
        <v>0.36538100565642095</v>
      </c>
      <c r="J157" s="186">
        <f t="shared" si="8"/>
        <v>0.33666674229120203</v>
      </c>
      <c r="K157" s="186">
        <f>+('2.2.3.6.WACC'!H$28*'6.3.IPME'!I$21+'2.2.3.1.TasasDeprec'!$C157*'6.3.IPME'!I$22-('6.3.IPME'!I$22-'6.3.IPME'!I$21))/(1-'6.5.TasaImpuestos'!H$8)</f>
        <v>0.33666674229120203</v>
      </c>
      <c r="L157" s="186">
        <f>+('2.2.3.6.WACC'!I$28*'6.3.IPME'!J$21+'2.2.3.1.TasasDeprec'!$C157*'6.3.IPME'!J$22-('6.3.IPME'!J$22-'6.3.IPME'!J$21))/(1-'6.5.TasaImpuestos'!I$8)</f>
        <v>0.31123646201951288</v>
      </c>
      <c r="M157" s="186">
        <f>+('2.2.3.6.WACC'!J$28*'6.3.IPME'!K$21+'2.2.3.1.TasasDeprec'!$C157*'6.3.IPME'!K$22-('6.3.IPME'!K$22-'6.3.IPME'!K$21))/(1-'6.5.TasaImpuestos'!J$8)</f>
        <v>0.33520842127176448</v>
      </c>
      <c r="N157" s="186">
        <f>+('2.2.3.6.WACC'!K$28*'6.3.IPME'!L$21+'2.2.3.1.TasasDeprec'!$C157*'6.3.IPME'!L$22-('6.3.IPME'!L$22-'6.3.IPME'!L$21))/(1-'6.5.TasaImpuestos'!K$8)</f>
        <v>0.33151583608040214</v>
      </c>
    </row>
    <row r="158" spans="1:14" x14ac:dyDescent="0.2">
      <c r="A158" s="131"/>
      <c r="B158" s="228" t="s">
        <v>543</v>
      </c>
      <c r="C158" s="186">
        <f>+('2.2.3.6.WACC'!C$28*'6.3.IPME'!D$21+'2.2.3.1.TasasDeprec'!$C158*'6.3.IPME'!D$22-('6.3.IPME'!D$22-'6.3.IPME'!D$21))/(1-'6.5.TasaImpuestos'!C$8)</f>
        <v>0.33707774053189543</v>
      </c>
      <c r="D158" s="186">
        <f>+('2.2.3.6.WACC'!D$28*'6.3.IPME'!E$21+'2.2.3.1.TasasDeprec'!$C158*'6.3.IPME'!E$22-('6.3.IPME'!E$22-'6.3.IPME'!E$21))/(1-'6.5.TasaImpuestos'!D$8)</f>
        <v>0.32355508923681398</v>
      </c>
      <c r="E158" s="186">
        <f>+('2.2.3.6.WACC'!E$28*'6.3.IPME'!F$21+'2.2.3.1.TasasDeprec'!$C158*'6.3.IPME'!F$22-('6.3.IPME'!F$22-'6.3.IPME'!F$21))/(1-'6.5.TasaImpuestos'!E$8)</f>
        <v>0.32306223877560053</v>
      </c>
      <c r="F158" s="186">
        <f>+('2.2.3.6.WACC'!F$28*'6.3.IPME'!G$21+'2.2.3.1.TasasDeprec'!$C158*'6.3.IPME'!G$22-('6.3.IPME'!G$22-'6.3.IPME'!G$21))/(1-'6.5.TasaImpuestos'!F$8)</f>
        <v>0.3392707984858932</v>
      </c>
      <c r="G158" s="186">
        <f t="shared" si="6"/>
        <v>0.36538100565642095</v>
      </c>
      <c r="H158" s="186">
        <f>+('2.2.3.6.WACC'!G$28*'6.3.IPME'!H$21+'2.2.3.1.TasasDeprec'!$C158*'6.3.IPME'!H$22-('6.3.IPME'!H$22-'6.3.IPME'!H$21))/(1-'6.5.TasaImpuestos'!G$8)</f>
        <v>0.36538100565642095</v>
      </c>
      <c r="I158" s="186">
        <f t="shared" si="7"/>
        <v>0.36538100565642095</v>
      </c>
      <c r="J158" s="186">
        <f t="shared" si="8"/>
        <v>0.33666674229120203</v>
      </c>
      <c r="K158" s="186">
        <f>+('2.2.3.6.WACC'!H$28*'6.3.IPME'!I$21+'2.2.3.1.TasasDeprec'!$C158*'6.3.IPME'!I$22-('6.3.IPME'!I$22-'6.3.IPME'!I$21))/(1-'6.5.TasaImpuestos'!H$8)</f>
        <v>0.33666674229120203</v>
      </c>
      <c r="L158" s="186">
        <f>+('2.2.3.6.WACC'!I$28*'6.3.IPME'!J$21+'2.2.3.1.TasasDeprec'!$C158*'6.3.IPME'!J$22-('6.3.IPME'!J$22-'6.3.IPME'!J$21))/(1-'6.5.TasaImpuestos'!I$8)</f>
        <v>0.31123646201951288</v>
      </c>
      <c r="M158" s="186">
        <f>+('2.2.3.6.WACC'!J$28*'6.3.IPME'!K$21+'2.2.3.1.TasasDeprec'!$C158*'6.3.IPME'!K$22-('6.3.IPME'!K$22-'6.3.IPME'!K$21))/(1-'6.5.TasaImpuestos'!J$8)</f>
        <v>0.33520842127176448</v>
      </c>
      <c r="N158" s="186">
        <f>+('2.2.3.6.WACC'!K$28*'6.3.IPME'!L$21+'2.2.3.1.TasasDeprec'!$C158*'6.3.IPME'!L$22-('6.3.IPME'!L$22-'6.3.IPME'!L$21))/(1-'6.5.TasaImpuestos'!K$8)</f>
        <v>0.33151583608040214</v>
      </c>
    </row>
    <row r="159" spans="1:14" x14ac:dyDescent="0.2">
      <c r="A159" s="131"/>
      <c r="B159" s="228" t="s">
        <v>544</v>
      </c>
      <c r="C159" s="186">
        <f>+('2.2.3.6.WACC'!C$28*'6.3.IPME'!D$21+'2.2.3.1.TasasDeprec'!$C159*'6.3.IPME'!D$22-('6.3.IPME'!D$22-'6.3.IPME'!D$21))/(1-'6.5.TasaImpuestos'!C$8)</f>
        <v>0.42300684901739494</v>
      </c>
      <c r="D159" s="186">
        <f>+('2.2.3.6.WACC'!D$28*'6.3.IPME'!E$21+'2.2.3.1.TasasDeprec'!$C159*'6.3.IPME'!E$22-('6.3.IPME'!E$22-'6.3.IPME'!E$21))/(1-'6.5.TasaImpuestos'!D$8)</f>
        <v>0.41226867631840142</v>
      </c>
      <c r="E159" s="186">
        <f>+('2.2.3.6.WACC'!E$28*'6.3.IPME'!F$21+'2.2.3.1.TasasDeprec'!$C159*'6.3.IPME'!F$22-('6.3.IPME'!F$22-'6.3.IPME'!F$21))/(1-'6.5.TasaImpuestos'!E$8)</f>
        <v>0.41153566212121384</v>
      </c>
      <c r="F159" s="186">
        <f>+('2.2.3.6.WACC'!F$28*'6.3.IPME'!G$21+'2.2.3.1.TasasDeprec'!$C159*'6.3.IPME'!G$22-('6.3.IPME'!G$22-'6.3.IPME'!G$21))/(1-'6.5.TasaImpuestos'!F$8)</f>
        <v>0.42727536579790104</v>
      </c>
      <c r="G159" s="186">
        <f t="shared" si="6"/>
        <v>0.44806744816382432</v>
      </c>
      <c r="H159" s="186">
        <f>+('2.2.3.6.WACC'!G$28*'6.3.IPME'!H$21+'2.2.3.1.TasasDeprec'!$C159*'6.3.IPME'!H$22-('6.3.IPME'!H$22-'6.3.IPME'!H$21))/(1-'6.5.TasaImpuestos'!G$8)</f>
        <v>0.44806744816382432</v>
      </c>
      <c r="I159" s="186">
        <f t="shared" si="7"/>
        <v>0.44806744816382432</v>
      </c>
      <c r="J159" s="186">
        <f t="shared" si="8"/>
        <v>0.41827004815064506</v>
      </c>
      <c r="K159" s="186">
        <f>+('2.2.3.6.WACC'!H$28*'6.3.IPME'!I$21+'2.2.3.1.TasasDeprec'!$C159*'6.3.IPME'!I$22-('6.3.IPME'!I$22-'6.3.IPME'!I$21))/(1-'6.5.TasaImpuestos'!H$8)</f>
        <v>0.41827004815064506</v>
      </c>
      <c r="L159" s="186">
        <f>+('2.2.3.6.WACC'!I$28*'6.3.IPME'!J$21+'2.2.3.1.TasasDeprec'!$C159*'6.3.IPME'!J$22-('6.3.IPME'!J$22-'6.3.IPME'!J$21))/(1-'6.5.TasaImpuestos'!I$8)</f>
        <v>0.39547356155600055</v>
      </c>
      <c r="M159" s="186">
        <f>+('2.2.3.6.WACC'!J$28*'6.3.IPME'!K$21+'2.2.3.1.TasasDeprec'!$C159*'6.3.IPME'!K$22-('6.3.IPME'!K$22-'6.3.IPME'!K$21))/(1-'6.5.TasaImpuestos'!J$8)</f>
        <v>0.41921820036741908</v>
      </c>
      <c r="N159" s="186">
        <f>+('2.2.3.6.WACC'!K$28*'6.3.IPME'!L$21+'2.2.3.1.TasasDeprec'!$C159*'6.3.IPME'!L$22-('6.3.IPME'!L$22-'6.3.IPME'!L$21))/(1-'6.5.TasaImpuestos'!K$8)</f>
        <v>0.41554308885773222</v>
      </c>
    </row>
    <row r="160" spans="1:14" x14ac:dyDescent="0.2">
      <c r="A160" s="131"/>
      <c r="B160" s="228" t="s">
        <v>545</v>
      </c>
      <c r="C160" s="186">
        <f>+('2.2.3.6.WACC'!C$28*'6.3.IPME'!D$21+'2.2.3.1.TasasDeprec'!$C160*'6.3.IPME'!D$22-('6.3.IPME'!D$22-'6.3.IPME'!D$21))/(1-'6.5.TasaImpuestos'!C$8)</f>
        <v>0.42300684901739494</v>
      </c>
      <c r="D160" s="186">
        <f>+('2.2.3.6.WACC'!D$28*'6.3.IPME'!E$21+'2.2.3.1.TasasDeprec'!$C160*'6.3.IPME'!E$22-('6.3.IPME'!E$22-'6.3.IPME'!E$21))/(1-'6.5.TasaImpuestos'!D$8)</f>
        <v>0.41226867631840142</v>
      </c>
      <c r="E160" s="186">
        <f>+('2.2.3.6.WACC'!E$28*'6.3.IPME'!F$21+'2.2.3.1.TasasDeprec'!$C160*'6.3.IPME'!F$22-('6.3.IPME'!F$22-'6.3.IPME'!F$21))/(1-'6.5.TasaImpuestos'!E$8)</f>
        <v>0.41153566212121384</v>
      </c>
      <c r="F160" s="186">
        <f>+('2.2.3.6.WACC'!F$28*'6.3.IPME'!G$21+'2.2.3.1.TasasDeprec'!$C160*'6.3.IPME'!G$22-('6.3.IPME'!G$22-'6.3.IPME'!G$21))/(1-'6.5.TasaImpuestos'!F$8)</f>
        <v>0.42727536579790104</v>
      </c>
      <c r="G160" s="186">
        <f t="shared" si="6"/>
        <v>0.44806744816382432</v>
      </c>
      <c r="H160" s="186">
        <f>+('2.2.3.6.WACC'!G$28*'6.3.IPME'!H$21+'2.2.3.1.TasasDeprec'!$C160*'6.3.IPME'!H$22-('6.3.IPME'!H$22-'6.3.IPME'!H$21))/(1-'6.5.TasaImpuestos'!G$8)</f>
        <v>0.44806744816382432</v>
      </c>
      <c r="I160" s="186">
        <f t="shared" si="7"/>
        <v>0.44806744816382432</v>
      </c>
      <c r="J160" s="186">
        <f t="shared" si="8"/>
        <v>0.41827004815064506</v>
      </c>
      <c r="K160" s="186">
        <f>+('2.2.3.6.WACC'!H$28*'6.3.IPME'!I$21+'2.2.3.1.TasasDeprec'!$C160*'6.3.IPME'!I$22-('6.3.IPME'!I$22-'6.3.IPME'!I$21))/(1-'6.5.TasaImpuestos'!H$8)</f>
        <v>0.41827004815064506</v>
      </c>
      <c r="L160" s="186">
        <f>+('2.2.3.6.WACC'!I$28*'6.3.IPME'!J$21+'2.2.3.1.TasasDeprec'!$C160*'6.3.IPME'!J$22-('6.3.IPME'!J$22-'6.3.IPME'!J$21))/(1-'6.5.TasaImpuestos'!I$8)</f>
        <v>0.39547356155600055</v>
      </c>
      <c r="M160" s="186">
        <f>+('2.2.3.6.WACC'!J$28*'6.3.IPME'!K$21+'2.2.3.1.TasasDeprec'!$C160*'6.3.IPME'!K$22-('6.3.IPME'!K$22-'6.3.IPME'!K$21))/(1-'6.5.TasaImpuestos'!J$8)</f>
        <v>0.41921820036741908</v>
      </c>
      <c r="N160" s="186">
        <f>+('2.2.3.6.WACC'!K$28*'6.3.IPME'!L$21+'2.2.3.1.TasasDeprec'!$C160*'6.3.IPME'!L$22-('6.3.IPME'!L$22-'6.3.IPME'!L$21))/(1-'6.5.TasaImpuestos'!K$8)</f>
        <v>0.41554308885773222</v>
      </c>
    </row>
    <row r="161" spans="1:14" x14ac:dyDescent="0.2">
      <c r="A161" s="131"/>
      <c r="B161" s="228" t="s">
        <v>546</v>
      </c>
      <c r="C161" s="186">
        <f>+('2.2.3.6.WACC'!C$28*'6.3.IPME'!D$21+'2.2.3.1.TasasDeprec'!$C161*'6.3.IPME'!D$22-('6.3.IPME'!D$22-'6.3.IPME'!D$21))/(1-'6.5.TasaImpuestos'!C$8)</f>
        <v>0.33707774053189543</v>
      </c>
      <c r="D161" s="186">
        <f>+('2.2.3.6.WACC'!D$28*'6.3.IPME'!E$21+'2.2.3.1.TasasDeprec'!$C161*'6.3.IPME'!E$22-('6.3.IPME'!E$22-'6.3.IPME'!E$21))/(1-'6.5.TasaImpuestos'!D$8)</f>
        <v>0.32355508923681398</v>
      </c>
      <c r="E161" s="186">
        <f>+('2.2.3.6.WACC'!E$28*'6.3.IPME'!F$21+'2.2.3.1.TasasDeprec'!$C161*'6.3.IPME'!F$22-('6.3.IPME'!F$22-'6.3.IPME'!F$21))/(1-'6.5.TasaImpuestos'!E$8)</f>
        <v>0.32306223877560053</v>
      </c>
      <c r="F161" s="186">
        <f>+('2.2.3.6.WACC'!F$28*'6.3.IPME'!G$21+'2.2.3.1.TasasDeprec'!$C161*'6.3.IPME'!G$22-('6.3.IPME'!G$22-'6.3.IPME'!G$21))/(1-'6.5.TasaImpuestos'!F$8)</f>
        <v>0.3392707984858932</v>
      </c>
      <c r="G161" s="186">
        <f t="shared" si="6"/>
        <v>0.36538100565642095</v>
      </c>
      <c r="H161" s="186">
        <f>+('2.2.3.6.WACC'!G$28*'6.3.IPME'!H$21+'2.2.3.1.TasasDeprec'!$C161*'6.3.IPME'!H$22-('6.3.IPME'!H$22-'6.3.IPME'!H$21))/(1-'6.5.TasaImpuestos'!G$8)</f>
        <v>0.36538100565642095</v>
      </c>
      <c r="I161" s="186">
        <f t="shared" si="7"/>
        <v>0.36538100565642095</v>
      </c>
      <c r="J161" s="186">
        <f t="shared" si="8"/>
        <v>0.33666674229120203</v>
      </c>
      <c r="K161" s="186">
        <f>+('2.2.3.6.WACC'!H$28*'6.3.IPME'!I$21+'2.2.3.1.TasasDeprec'!$C161*'6.3.IPME'!I$22-('6.3.IPME'!I$22-'6.3.IPME'!I$21))/(1-'6.5.TasaImpuestos'!H$8)</f>
        <v>0.33666674229120203</v>
      </c>
      <c r="L161" s="186">
        <f>+('2.2.3.6.WACC'!I$28*'6.3.IPME'!J$21+'2.2.3.1.TasasDeprec'!$C161*'6.3.IPME'!J$22-('6.3.IPME'!J$22-'6.3.IPME'!J$21))/(1-'6.5.TasaImpuestos'!I$8)</f>
        <v>0.31123646201951288</v>
      </c>
      <c r="M161" s="186">
        <f>+('2.2.3.6.WACC'!J$28*'6.3.IPME'!K$21+'2.2.3.1.TasasDeprec'!$C161*'6.3.IPME'!K$22-('6.3.IPME'!K$22-'6.3.IPME'!K$21))/(1-'6.5.TasaImpuestos'!J$8)</f>
        <v>0.33520842127176448</v>
      </c>
      <c r="N161" s="186">
        <f>+('2.2.3.6.WACC'!K$28*'6.3.IPME'!L$21+'2.2.3.1.TasasDeprec'!$C161*'6.3.IPME'!L$22-('6.3.IPME'!L$22-'6.3.IPME'!L$21))/(1-'6.5.TasaImpuestos'!K$8)</f>
        <v>0.33151583608040214</v>
      </c>
    </row>
    <row r="162" spans="1:14" x14ac:dyDescent="0.2">
      <c r="A162" s="131"/>
      <c r="B162" s="228" t="s">
        <v>547</v>
      </c>
      <c r="C162" s="186">
        <f>+('2.2.3.6.WACC'!C$28*'6.3.IPME'!D$21+'2.2.3.1.TasasDeprec'!$C162*'6.3.IPME'!D$22-('6.3.IPME'!D$22-'6.3.IPME'!D$21))/(1-'6.5.TasaImpuestos'!C$8)</f>
        <v>0.33707774053189543</v>
      </c>
      <c r="D162" s="186">
        <f>+('2.2.3.6.WACC'!D$28*'6.3.IPME'!E$21+'2.2.3.1.TasasDeprec'!$C162*'6.3.IPME'!E$22-('6.3.IPME'!E$22-'6.3.IPME'!E$21))/(1-'6.5.TasaImpuestos'!D$8)</f>
        <v>0.32355508923681398</v>
      </c>
      <c r="E162" s="186">
        <f>+('2.2.3.6.WACC'!E$28*'6.3.IPME'!F$21+'2.2.3.1.TasasDeprec'!$C162*'6.3.IPME'!F$22-('6.3.IPME'!F$22-'6.3.IPME'!F$21))/(1-'6.5.TasaImpuestos'!E$8)</f>
        <v>0.32306223877560053</v>
      </c>
      <c r="F162" s="186">
        <f>+('2.2.3.6.WACC'!F$28*'6.3.IPME'!G$21+'2.2.3.1.TasasDeprec'!$C162*'6.3.IPME'!G$22-('6.3.IPME'!G$22-'6.3.IPME'!G$21))/(1-'6.5.TasaImpuestos'!F$8)</f>
        <v>0.3392707984858932</v>
      </c>
      <c r="G162" s="186">
        <f t="shared" si="6"/>
        <v>0.36538100565642095</v>
      </c>
      <c r="H162" s="186">
        <f>+('2.2.3.6.WACC'!G$28*'6.3.IPME'!H$21+'2.2.3.1.TasasDeprec'!$C162*'6.3.IPME'!H$22-('6.3.IPME'!H$22-'6.3.IPME'!H$21))/(1-'6.5.TasaImpuestos'!G$8)</f>
        <v>0.36538100565642095</v>
      </c>
      <c r="I162" s="186">
        <f t="shared" si="7"/>
        <v>0.36538100565642095</v>
      </c>
      <c r="J162" s="186">
        <f t="shared" si="8"/>
        <v>0.33666674229120203</v>
      </c>
      <c r="K162" s="186">
        <f>+('2.2.3.6.WACC'!H$28*'6.3.IPME'!I$21+'2.2.3.1.TasasDeprec'!$C162*'6.3.IPME'!I$22-('6.3.IPME'!I$22-'6.3.IPME'!I$21))/(1-'6.5.TasaImpuestos'!H$8)</f>
        <v>0.33666674229120203</v>
      </c>
      <c r="L162" s="186">
        <f>+('2.2.3.6.WACC'!I$28*'6.3.IPME'!J$21+'2.2.3.1.TasasDeprec'!$C162*'6.3.IPME'!J$22-('6.3.IPME'!J$22-'6.3.IPME'!J$21))/(1-'6.5.TasaImpuestos'!I$8)</f>
        <v>0.31123646201951288</v>
      </c>
      <c r="M162" s="186">
        <f>+('2.2.3.6.WACC'!J$28*'6.3.IPME'!K$21+'2.2.3.1.TasasDeprec'!$C162*'6.3.IPME'!K$22-('6.3.IPME'!K$22-'6.3.IPME'!K$21))/(1-'6.5.TasaImpuestos'!J$8)</f>
        <v>0.33520842127176448</v>
      </c>
      <c r="N162" s="186">
        <f>+('2.2.3.6.WACC'!K$28*'6.3.IPME'!L$21+'2.2.3.1.TasasDeprec'!$C162*'6.3.IPME'!L$22-('6.3.IPME'!L$22-'6.3.IPME'!L$21))/(1-'6.5.TasaImpuestos'!K$8)</f>
        <v>0.33151583608040214</v>
      </c>
    </row>
    <row r="163" spans="1:14" x14ac:dyDescent="0.2">
      <c r="A163" s="131"/>
      <c r="B163" s="228" t="s">
        <v>548</v>
      </c>
      <c r="C163" s="186">
        <f>+('2.2.3.6.WACC'!C$28*'6.3.IPME'!D$21+'2.2.3.1.TasasDeprec'!$C163*'6.3.IPME'!D$22-('6.3.IPME'!D$22-'6.3.IPME'!D$21))/(1-'6.5.TasaImpuestos'!C$8)</f>
        <v>0.33707774053189543</v>
      </c>
      <c r="D163" s="186">
        <f>+('2.2.3.6.WACC'!D$28*'6.3.IPME'!E$21+'2.2.3.1.TasasDeprec'!$C163*'6.3.IPME'!E$22-('6.3.IPME'!E$22-'6.3.IPME'!E$21))/(1-'6.5.TasaImpuestos'!D$8)</f>
        <v>0.32355508923681398</v>
      </c>
      <c r="E163" s="186">
        <f>+('2.2.3.6.WACC'!E$28*'6.3.IPME'!F$21+'2.2.3.1.TasasDeprec'!$C163*'6.3.IPME'!F$22-('6.3.IPME'!F$22-'6.3.IPME'!F$21))/(1-'6.5.TasaImpuestos'!E$8)</f>
        <v>0.32306223877560053</v>
      </c>
      <c r="F163" s="186">
        <f>+('2.2.3.6.WACC'!F$28*'6.3.IPME'!G$21+'2.2.3.1.TasasDeprec'!$C163*'6.3.IPME'!G$22-('6.3.IPME'!G$22-'6.3.IPME'!G$21))/(1-'6.5.TasaImpuestos'!F$8)</f>
        <v>0.3392707984858932</v>
      </c>
      <c r="G163" s="186">
        <f t="shared" si="6"/>
        <v>0.36538100565642095</v>
      </c>
      <c r="H163" s="186">
        <f>+('2.2.3.6.WACC'!G$28*'6.3.IPME'!H$21+'2.2.3.1.TasasDeprec'!$C163*'6.3.IPME'!H$22-('6.3.IPME'!H$22-'6.3.IPME'!H$21))/(1-'6.5.TasaImpuestos'!G$8)</f>
        <v>0.36538100565642095</v>
      </c>
      <c r="I163" s="186">
        <f t="shared" si="7"/>
        <v>0.36538100565642095</v>
      </c>
      <c r="J163" s="186">
        <f t="shared" si="8"/>
        <v>0.33666674229120203</v>
      </c>
      <c r="K163" s="186">
        <f>+('2.2.3.6.WACC'!H$28*'6.3.IPME'!I$21+'2.2.3.1.TasasDeprec'!$C163*'6.3.IPME'!I$22-('6.3.IPME'!I$22-'6.3.IPME'!I$21))/(1-'6.5.TasaImpuestos'!H$8)</f>
        <v>0.33666674229120203</v>
      </c>
      <c r="L163" s="186">
        <f>+('2.2.3.6.WACC'!I$28*'6.3.IPME'!J$21+'2.2.3.1.TasasDeprec'!$C163*'6.3.IPME'!J$22-('6.3.IPME'!J$22-'6.3.IPME'!J$21))/(1-'6.5.TasaImpuestos'!I$8)</f>
        <v>0.31123646201951288</v>
      </c>
      <c r="M163" s="186">
        <f>+('2.2.3.6.WACC'!J$28*'6.3.IPME'!K$21+'2.2.3.1.TasasDeprec'!$C163*'6.3.IPME'!K$22-('6.3.IPME'!K$22-'6.3.IPME'!K$21))/(1-'6.5.TasaImpuestos'!J$8)</f>
        <v>0.33520842127176448</v>
      </c>
      <c r="N163" s="186">
        <f>+('2.2.3.6.WACC'!K$28*'6.3.IPME'!L$21+'2.2.3.1.TasasDeprec'!$C163*'6.3.IPME'!L$22-('6.3.IPME'!L$22-'6.3.IPME'!L$21))/(1-'6.5.TasaImpuestos'!K$8)</f>
        <v>0.33151583608040214</v>
      </c>
    </row>
    <row r="164" spans="1:14" x14ac:dyDescent="0.2">
      <c r="A164" s="131"/>
      <c r="B164" s="228" t="s">
        <v>549</v>
      </c>
      <c r="C164" s="186">
        <f>+('2.2.3.6.WACC'!C$28*'6.3.IPME'!D$21+'2.2.3.1.TasasDeprec'!$C164*'6.3.IPME'!D$22-('6.3.IPME'!D$22-'6.3.IPME'!D$21))/(1-'6.5.TasaImpuestos'!C$8)</f>
        <v>0.33707774053189543</v>
      </c>
      <c r="D164" s="186">
        <f>+('2.2.3.6.WACC'!D$28*'6.3.IPME'!E$21+'2.2.3.1.TasasDeprec'!$C164*'6.3.IPME'!E$22-('6.3.IPME'!E$22-'6.3.IPME'!E$21))/(1-'6.5.TasaImpuestos'!D$8)</f>
        <v>0.32355508923681398</v>
      </c>
      <c r="E164" s="186">
        <f>+('2.2.3.6.WACC'!E$28*'6.3.IPME'!F$21+'2.2.3.1.TasasDeprec'!$C164*'6.3.IPME'!F$22-('6.3.IPME'!F$22-'6.3.IPME'!F$21))/(1-'6.5.TasaImpuestos'!E$8)</f>
        <v>0.32306223877560053</v>
      </c>
      <c r="F164" s="186">
        <f>+('2.2.3.6.WACC'!F$28*'6.3.IPME'!G$21+'2.2.3.1.TasasDeprec'!$C164*'6.3.IPME'!G$22-('6.3.IPME'!G$22-'6.3.IPME'!G$21))/(1-'6.5.TasaImpuestos'!F$8)</f>
        <v>0.3392707984858932</v>
      </c>
      <c r="G164" s="186">
        <f t="shared" si="6"/>
        <v>0.36538100565642095</v>
      </c>
      <c r="H164" s="186">
        <f>+('2.2.3.6.WACC'!G$28*'6.3.IPME'!H$21+'2.2.3.1.TasasDeprec'!$C164*'6.3.IPME'!H$22-('6.3.IPME'!H$22-'6.3.IPME'!H$21))/(1-'6.5.TasaImpuestos'!G$8)</f>
        <v>0.36538100565642095</v>
      </c>
      <c r="I164" s="186">
        <f t="shared" si="7"/>
        <v>0.36538100565642095</v>
      </c>
      <c r="J164" s="186">
        <f t="shared" si="8"/>
        <v>0.33666674229120203</v>
      </c>
      <c r="K164" s="186">
        <f>+('2.2.3.6.WACC'!H$28*'6.3.IPME'!I$21+'2.2.3.1.TasasDeprec'!$C164*'6.3.IPME'!I$22-('6.3.IPME'!I$22-'6.3.IPME'!I$21))/(1-'6.5.TasaImpuestos'!H$8)</f>
        <v>0.33666674229120203</v>
      </c>
      <c r="L164" s="186">
        <f>+('2.2.3.6.WACC'!I$28*'6.3.IPME'!J$21+'2.2.3.1.TasasDeprec'!$C164*'6.3.IPME'!J$22-('6.3.IPME'!J$22-'6.3.IPME'!J$21))/(1-'6.5.TasaImpuestos'!I$8)</f>
        <v>0.31123646201951288</v>
      </c>
      <c r="M164" s="186">
        <f>+('2.2.3.6.WACC'!J$28*'6.3.IPME'!K$21+'2.2.3.1.TasasDeprec'!$C164*'6.3.IPME'!K$22-('6.3.IPME'!K$22-'6.3.IPME'!K$21))/(1-'6.5.TasaImpuestos'!J$8)</f>
        <v>0.33520842127176448</v>
      </c>
      <c r="N164" s="186">
        <f>+('2.2.3.6.WACC'!K$28*'6.3.IPME'!L$21+'2.2.3.1.TasasDeprec'!$C164*'6.3.IPME'!L$22-('6.3.IPME'!L$22-'6.3.IPME'!L$21))/(1-'6.5.TasaImpuestos'!K$8)</f>
        <v>0.33151583608040214</v>
      </c>
    </row>
    <row r="165" spans="1:14" x14ac:dyDescent="0.2">
      <c r="A165" s="131"/>
      <c r="B165" s="228" t="s">
        <v>550</v>
      </c>
      <c r="C165" s="186">
        <f>+('2.2.3.6.WACC'!C$28*'6.3.IPME'!D$21+'2.2.3.1.TasasDeprec'!$C165*'6.3.IPME'!D$22-('6.3.IPME'!D$22-'6.3.IPME'!D$21))/(1-'6.5.TasaImpuestos'!C$8)</f>
        <v>0.33707774053189543</v>
      </c>
      <c r="D165" s="186">
        <f>+('2.2.3.6.WACC'!D$28*'6.3.IPME'!E$21+'2.2.3.1.TasasDeprec'!$C165*'6.3.IPME'!E$22-('6.3.IPME'!E$22-'6.3.IPME'!E$21))/(1-'6.5.TasaImpuestos'!D$8)</f>
        <v>0.32355508923681398</v>
      </c>
      <c r="E165" s="186">
        <f>+('2.2.3.6.WACC'!E$28*'6.3.IPME'!F$21+'2.2.3.1.TasasDeprec'!$C165*'6.3.IPME'!F$22-('6.3.IPME'!F$22-'6.3.IPME'!F$21))/(1-'6.5.TasaImpuestos'!E$8)</f>
        <v>0.32306223877560053</v>
      </c>
      <c r="F165" s="186">
        <f>+('2.2.3.6.WACC'!F$28*'6.3.IPME'!G$21+'2.2.3.1.TasasDeprec'!$C165*'6.3.IPME'!G$22-('6.3.IPME'!G$22-'6.3.IPME'!G$21))/(1-'6.5.TasaImpuestos'!F$8)</f>
        <v>0.3392707984858932</v>
      </c>
      <c r="G165" s="186">
        <f t="shared" si="6"/>
        <v>0.36538100565642095</v>
      </c>
      <c r="H165" s="186">
        <f>+('2.2.3.6.WACC'!G$28*'6.3.IPME'!H$21+'2.2.3.1.TasasDeprec'!$C165*'6.3.IPME'!H$22-('6.3.IPME'!H$22-'6.3.IPME'!H$21))/(1-'6.5.TasaImpuestos'!G$8)</f>
        <v>0.36538100565642095</v>
      </c>
      <c r="I165" s="186">
        <f t="shared" si="7"/>
        <v>0.36538100565642095</v>
      </c>
      <c r="J165" s="186">
        <f t="shared" si="8"/>
        <v>0.33666674229120203</v>
      </c>
      <c r="K165" s="186">
        <f>+('2.2.3.6.WACC'!H$28*'6.3.IPME'!I$21+'2.2.3.1.TasasDeprec'!$C165*'6.3.IPME'!I$22-('6.3.IPME'!I$22-'6.3.IPME'!I$21))/(1-'6.5.TasaImpuestos'!H$8)</f>
        <v>0.33666674229120203</v>
      </c>
      <c r="L165" s="186">
        <f>+('2.2.3.6.WACC'!I$28*'6.3.IPME'!J$21+'2.2.3.1.TasasDeprec'!$C165*'6.3.IPME'!J$22-('6.3.IPME'!J$22-'6.3.IPME'!J$21))/(1-'6.5.TasaImpuestos'!I$8)</f>
        <v>0.31123646201951288</v>
      </c>
      <c r="M165" s="186">
        <f>+('2.2.3.6.WACC'!J$28*'6.3.IPME'!K$21+'2.2.3.1.TasasDeprec'!$C165*'6.3.IPME'!K$22-('6.3.IPME'!K$22-'6.3.IPME'!K$21))/(1-'6.5.TasaImpuestos'!J$8)</f>
        <v>0.33520842127176448</v>
      </c>
      <c r="N165" s="186">
        <f>+('2.2.3.6.WACC'!K$28*'6.3.IPME'!L$21+'2.2.3.1.TasasDeprec'!$C165*'6.3.IPME'!L$22-('6.3.IPME'!L$22-'6.3.IPME'!L$21))/(1-'6.5.TasaImpuestos'!K$8)</f>
        <v>0.33151583608040214</v>
      </c>
    </row>
    <row r="166" spans="1:14" x14ac:dyDescent="0.2">
      <c r="A166" s="131"/>
      <c r="B166" s="228" t="s">
        <v>551</v>
      </c>
      <c r="C166" s="186">
        <f>+('2.2.3.6.WACC'!C$28*'6.3.IPME'!D$21+'2.2.3.1.TasasDeprec'!$C166*'6.3.IPME'!D$22-('6.3.IPME'!D$22-'6.3.IPME'!D$21))/(1-'6.5.TasaImpuestos'!C$8)</f>
        <v>0.22250559588456284</v>
      </c>
      <c r="D166" s="186">
        <f>+('2.2.3.6.WACC'!D$28*'6.3.IPME'!E$21+'2.2.3.1.TasasDeprec'!$C166*'6.3.IPME'!E$22-('6.3.IPME'!E$22-'6.3.IPME'!E$21))/(1-'6.5.TasaImpuestos'!D$8)</f>
        <v>0.20527030646136404</v>
      </c>
      <c r="E166" s="186">
        <f>+('2.2.3.6.WACC'!E$28*'6.3.IPME'!F$21+'2.2.3.1.TasasDeprec'!$C166*'6.3.IPME'!F$22-('6.3.IPME'!F$22-'6.3.IPME'!F$21))/(1-'6.5.TasaImpuestos'!E$8)</f>
        <v>0.20509767431478282</v>
      </c>
      <c r="F166" s="186">
        <f>+('2.2.3.6.WACC'!F$28*'6.3.IPME'!G$21+'2.2.3.1.TasasDeprec'!$C166*'6.3.IPME'!G$22-('6.3.IPME'!G$22-'6.3.IPME'!G$21))/(1-'6.5.TasaImpuestos'!F$8)</f>
        <v>0.2219313754032162</v>
      </c>
      <c r="G166" s="186">
        <f t="shared" si="6"/>
        <v>0.25513241564654987</v>
      </c>
      <c r="H166" s="186">
        <f>+('2.2.3.6.WACC'!G$28*'6.3.IPME'!H$21+'2.2.3.1.TasasDeprec'!$C166*'6.3.IPME'!H$22-('6.3.IPME'!H$22-'6.3.IPME'!H$21))/(1-'6.5.TasaImpuestos'!G$8)</f>
        <v>0.25513241564654987</v>
      </c>
      <c r="I166" s="186">
        <f t="shared" si="7"/>
        <v>0.25513241564654987</v>
      </c>
      <c r="J166" s="186">
        <f t="shared" si="8"/>
        <v>0.22786233447861137</v>
      </c>
      <c r="K166" s="186">
        <f>+('2.2.3.6.WACC'!H$28*'6.3.IPME'!I$21+'2.2.3.1.TasasDeprec'!$C166*'6.3.IPME'!I$22-('6.3.IPME'!I$22-'6.3.IPME'!I$21))/(1-'6.5.TasaImpuestos'!H$8)</f>
        <v>0.22786233447861137</v>
      </c>
      <c r="L166" s="186">
        <f>+('2.2.3.6.WACC'!I$28*'6.3.IPME'!J$21+'2.2.3.1.TasasDeprec'!$C166*'6.3.IPME'!J$22-('6.3.IPME'!J$22-'6.3.IPME'!J$21))/(1-'6.5.TasaImpuestos'!I$8)</f>
        <v>0.19892032930419618</v>
      </c>
      <c r="M166" s="186">
        <f>+('2.2.3.6.WACC'!J$28*'6.3.IPME'!K$21+'2.2.3.1.TasasDeprec'!$C166*'6.3.IPME'!K$22-('6.3.IPME'!K$22-'6.3.IPME'!K$21))/(1-'6.5.TasaImpuestos'!J$8)</f>
        <v>0.2231953824775583</v>
      </c>
      <c r="N166" s="186">
        <f>+('2.2.3.6.WACC'!K$28*'6.3.IPME'!L$21+'2.2.3.1.TasasDeprec'!$C166*'6.3.IPME'!L$22-('6.3.IPME'!L$22-'6.3.IPME'!L$21))/(1-'6.5.TasaImpuestos'!K$8)</f>
        <v>0.21947949904396208</v>
      </c>
    </row>
    <row r="167" spans="1:14" x14ac:dyDescent="0.2">
      <c r="A167" s="131"/>
      <c r="B167" s="228" t="s">
        <v>416</v>
      </c>
      <c r="C167" s="186">
        <f>+('2.2.3.6.WACC'!C$28*'6.3.IPME'!D$21+'2.2.3.1.TasasDeprec'!$C167*'6.3.IPME'!D$22-('6.3.IPME'!D$22-'6.3.IPME'!D$21))/(1-'6.5.TasaImpuestos'!C$8)</f>
        <v>0.33707774053189543</v>
      </c>
      <c r="D167" s="186">
        <f>+('2.2.3.6.WACC'!D$28*'6.3.IPME'!E$21+'2.2.3.1.TasasDeprec'!$C167*'6.3.IPME'!E$22-('6.3.IPME'!E$22-'6.3.IPME'!E$21))/(1-'6.5.TasaImpuestos'!D$8)</f>
        <v>0.32355508923681398</v>
      </c>
      <c r="E167" s="186">
        <f>+('2.2.3.6.WACC'!E$28*'6.3.IPME'!F$21+'2.2.3.1.TasasDeprec'!$C167*'6.3.IPME'!F$22-('6.3.IPME'!F$22-'6.3.IPME'!F$21))/(1-'6.5.TasaImpuestos'!E$8)</f>
        <v>0.32306223877560053</v>
      </c>
      <c r="F167" s="186">
        <f>+('2.2.3.6.WACC'!F$28*'6.3.IPME'!G$21+'2.2.3.1.TasasDeprec'!$C167*'6.3.IPME'!G$22-('6.3.IPME'!G$22-'6.3.IPME'!G$21))/(1-'6.5.TasaImpuestos'!F$8)</f>
        <v>0.3392707984858932</v>
      </c>
      <c r="G167" s="186">
        <f t="shared" si="6"/>
        <v>0.36538100565642095</v>
      </c>
      <c r="H167" s="186">
        <f>+('2.2.3.6.WACC'!G$28*'6.3.IPME'!H$21+'2.2.3.1.TasasDeprec'!$C167*'6.3.IPME'!H$22-('6.3.IPME'!H$22-'6.3.IPME'!H$21))/(1-'6.5.TasaImpuestos'!G$8)</f>
        <v>0.36538100565642095</v>
      </c>
      <c r="I167" s="186">
        <f t="shared" si="7"/>
        <v>0.36538100565642095</v>
      </c>
      <c r="J167" s="186">
        <f t="shared" si="8"/>
        <v>0.33666674229120203</v>
      </c>
      <c r="K167" s="186">
        <f>+('2.2.3.6.WACC'!H$28*'6.3.IPME'!I$21+'2.2.3.1.TasasDeprec'!$C167*'6.3.IPME'!I$22-('6.3.IPME'!I$22-'6.3.IPME'!I$21))/(1-'6.5.TasaImpuestos'!H$8)</f>
        <v>0.33666674229120203</v>
      </c>
      <c r="L167" s="186">
        <f>+('2.2.3.6.WACC'!I$28*'6.3.IPME'!J$21+'2.2.3.1.TasasDeprec'!$C167*'6.3.IPME'!J$22-('6.3.IPME'!J$22-'6.3.IPME'!J$21))/(1-'6.5.TasaImpuestos'!I$8)</f>
        <v>0.31123646201951288</v>
      </c>
      <c r="M167" s="186">
        <f>+('2.2.3.6.WACC'!J$28*'6.3.IPME'!K$21+'2.2.3.1.TasasDeprec'!$C167*'6.3.IPME'!K$22-('6.3.IPME'!K$22-'6.3.IPME'!K$21))/(1-'6.5.TasaImpuestos'!J$8)</f>
        <v>0.33520842127176448</v>
      </c>
      <c r="N167" s="186">
        <f>+('2.2.3.6.WACC'!K$28*'6.3.IPME'!L$21+'2.2.3.1.TasasDeprec'!$C167*'6.3.IPME'!L$22-('6.3.IPME'!L$22-'6.3.IPME'!L$21))/(1-'6.5.TasaImpuestos'!K$8)</f>
        <v>0.33151583608040214</v>
      </c>
    </row>
    <row r="168" spans="1:14" x14ac:dyDescent="0.2">
      <c r="A168" s="131"/>
      <c r="B168" s="228" t="s">
        <v>487</v>
      </c>
      <c r="C168" s="186">
        <f>+('2.2.3.6.WACC'!C$28*'6.3.IPME'!D$21+'2.2.3.1.TasasDeprec'!$C168*'6.3.IPME'!D$22-('6.3.IPME'!D$22-'6.3.IPME'!D$21))/(1-'6.5.TasaImpuestos'!C$8)</f>
        <v>0.33707774053189543</v>
      </c>
      <c r="D168" s="186">
        <f>+('2.2.3.6.WACC'!D$28*'6.3.IPME'!E$21+'2.2.3.1.TasasDeprec'!$C168*'6.3.IPME'!E$22-('6.3.IPME'!E$22-'6.3.IPME'!E$21))/(1-'6.5.TasaImpuestos'!D$8)</f>
        <v>0.32355508923681398</v>
      </c>
      <c r="E168" s="186">
        <f>+('2.2.3.6.WACC'!E$28*'6.3.IPME'!F$21+'2.2.3.1.TasasDeprec'!$C168*'6.3.IPME'!F$22-('6.3.IPME'!F$22-'6.3.IPME'!F$21))/(1-'6.5.TasaImpuestos'!E$8)</f>
        <v>0.32306223877560053</v>
      </c>
      <c r="F168" s="186">
        <f>+('2.2.3.6.WACC'!F$28*'6.3.IPME'!G$21+'2.2.3.1.TasasDeprec'!$C168*'6.3.IPME'!G$22-('6.3.IPME'!G$22-'6.3.IPME'!G$21))/(1-'6.5.TasaImpuestos'!F$8)</f>
        <v>0.3392707984858932</v>
      </c>
      <c r="G168" s="186">
        <f t="shared" si="6"/>
        <v>0.36538100565642095</v>
      </c>
      <c r="H168" s="186">
        <f>+('2.2.3.6.WACC'!G$28*'6.3.IPME'!H$21+'2.2.3.1.TasasDeprec'!$C168*'6.3.IPME'!H$22-('6.3.IPME'!H$22-'6.3.IPME'!H$21))/(1-'6.5.TasaImpuestos'!G$8)</f>
        <v>0.36538100565642095</v>
      </c>
      <c r="I168" s="186">
        <f t="shared" si="7"/>
        <v>0.36538100565642095</v>
      </c>
      <c r="J168" s="186">
        <f t="shared" si="8"/>
        <v>0.33666674229120203</v>
      </c>
      <c r="K168" s="186">
        <f>+('2.2.3.6.WACC'!H$28*'6.3.IPME'!I$21+'2.2.3.1.TasasDeprec'!$C168*'6.3.IPME'!I$22-('6.3.IPME'!I$22-'6.3.IPME'!I$21))/(1-'6.5.TasaImpuestos'!H$8)</f>
        <v>0.33666674229120203</v>
      </c>
      <c r="L168" s="186">
        <f>+('2.2.3.6.WACC'!I$28*'6.3.IPME'!J$21+'2.2.3.1.TasasDeprec'!$C168*'6.3.IPME'!J$22-('6.3.IPME'!J$22-'6.3.IPME'!J$21))/(1-'6.5.TasaImpuestos'!I$8)</f>
        <v>0.31123646201951288</v>
      </c>
      <c r="M168" s="186">
        <f>+('2.2.3.6.WACC'!J$28*'6.3.IPME'!K$21+'2.2.3.1.TasasDeprec'!$C168*'6.3.IPME'!K$22-('6.3.IPME'!K$22-'6.3.IPME'!K$21))/(1-'6.5.TasaImpuestos'!J$8)</f>
        <v>0.33520842127176448</v>
      </c>
      <c r="N168" s="186">
        <f>+('2.2.3.6.WACC'!K$28*'6.3.IPME'!L$21+'2.2.3.1.TasasDeprec'!$C168*'6.3.IPME'!L$22-('6.3.IPME'!L$22-'6.3.IPME'!L$21))/(1-'6.5.TasaImpuestos'!K$8)</f>
        <v>0.33151583608040214</v>
      </c>
    </row>
    <row r="169" spans="1:14" x14ac:dyDescent="0.2">
      <c r="A169" s="131"/>
      <c r="B169" s="228" t="s">
        <v>552</v>
      </c>
      <c r="C169" s="186">
        <f>+('2.2.3.6.WACC'!C$28*'6.3.IPME'!D$21+'2.2.3.1.TasasDeprec'!$C169*'6.3.IPME'!D$22-('6.3.IPME'!D$22-'6.3.IPME'!D$21))/(1-'6.5.TasaImpuestos'!C$8)</f>
        <v>0.19744293924295886</v>
      </c>
      <c r="D169" s="186">
        <f>+('2.2.3.6.WACC'!D$28*'6.3.IPME'!E$21+'2.2.3.1.TasasDeprec'!$C169*'6.3.IPME'!E$22-('6.3.IPME'!E$22-'6.3.IPME'!E$21))/(1-'6.5.TasaImpuestos'!D$8)</f>
        <v>0.17939551022923436</v>
      </c>
      <c r="E169" s="186">
        <f>+('2.2.3.6.WACC'!E$28*'6.3.IPME'!F$21+'2.2.3.1.TasasDeprec'!$C169*'6.3.IPME'!F$22-('6.3.IPME'!F$22-'6.3.IPME'!F$21))/(1-'6.5.TasaImpuestos'!E$8)</f>
        <v>0.17929292583897893</v>
      </c>
      <c r="F169" s="186">
        <f>+('2.2.3.6.WACC'!F$28*'6.3.IPME'!G$21+'2.2.3.1.TasasDeprec'!$C169*'6.3.IPME'!G$22-('6.3.IPME'!G$22-'6.3.IPME'!G$21))/(1-'6.5.TasaImpuestos'!F$8)</f>
        <v>0.1962633766038806</v>
      </c>
      <c r="G169" s="186">
        <f t="shared" si="6"/>
        <v>0.23101553658189056</v>
      </c>
      <c r="H169" s="186">
        <f>+('2.2.3.6.WACC'!G$28*'6.3.IPME'!H$21+'2.2.3.1.TasasDeprec'!$C169*'6.3.IPME'!H$22-('6.3.IPME'!H$22-'6.3.IPME'!H$21))/(1-'6.5.TasaImpuestos'!G$8)</f>
        <v>0.23101553658189056</v>
      </c>
      <c r="I169" s="186">
        <f t="shared" si="7"/>
        <v>0.23101553658189056</v>
      </c>
      <c r="J169" s="186">
        <f t="shared" si="8"/>
        <v>0.20406137026960716</v>
      </c>
      <c r="K169" s="186">
        <f>+('2.2.3.6.WACC'!H$28*'6.3.IPME'!I$21+'2.2.3.1.TasasDeprec'!$C169*'6.3.IPME'!I$22-('6.3.IPME'!I$22-'6.3.IPME'!I$21))/(1-'6.5.TasaImpuestos'!H$8)</f>
        <v>0.20406137026960716</v>
      </c>
      <c r="L169" s="186">
        <f>+('2.2.3.6.WACC'!I$28*'6.3.IPME'!J$21+'2.2.3.1.TasasDeprec'!$C169*'6.3.IPME'!J$22-('6.3.IPME'!J$22-'6.3.IPME'!J$21))/(1-'6.5.TasaImpuestos'!I$8)</f>
        <v>0.17435117527272068</v>
      </c>
      <c r="M169" s="186">
        <f>+('2.2.3.6.WACC'!J$28*'6.3.IPME'!K$21+'2.2.3.1.TasasDeprec'!$C169*'6.3.IPME'!K$22-('6.3.IPME'!K$22-'6.3.IPME'!K$21))/(1-'6.5.TasaImpuestos'!J$8)</f>
        <v>0.19869253024132569</v>
      </c>
      <c r="N169" s="186">
        <f>+('2.2.3.6.WACC'!K$28*'6.3.IPME'!L$21+'2.2.3.1.TasasDeprec'!$C169*'6.3.IPME'!L$22-('6.3.IPME'!L$22-'6.3.IPME'!L$21))/(1-'6.5.TasaImpuestos'!K$8)</f>
        <v>0.19497155031724081</v>
      </c>
    </row>
    <row r="170" spans="1:14" x14ac:dyDescent="0.2">
      <c r="A170" s="131"/>
      <c r="B170" s="228" t="s">
        <v>553</v>
      </c>
      <c r="C170" s="186">
        <f>+('2.2.3.6.WACC'!C$28*'6.3.IPME'!D$21+'2.2.3.1.TasasDeprec'!$C170*'6.3.IPME'!D$22-('6.3.IPME'!D$22-'6.3.IPME'!D$21))/(1-'6.5.TasaImpuestos'!C$8)</f>
        <v>0.22250559588456284</v>
      </c>
      <c r="D170" s="186">
        <f>+('2.2.3.6.WACC'!D$28*'6.3.IPME'!E$21+'2.2.3.1.TasasDeprec'!$C170*'6.3.IPME'!E$22-('6.3.IPME'!E$22-'6.3.IPME'!E$21))/(1-'6.5.TasaImpuestos'!D$8)</f>
        <v>0.20527030646136404</v>
      </c>
      <c r="E170" s="186">
        <f>+('2.2.3.6.WACC'!E$28*'6.3.IPME'!F$21+'2.2.3.1.TasasDeprec'!$C170*'6.3.IPME'!F$22-('6.3.IPME'!F$22-'6.3.IPME'!F$21))/(1-'6.5.TasaImpuestos'!E$8)</f>
        <v>0.20509767431478282</v>
      </c>
      <c r="F170" s="186">
        <f>+('2.2.3.6.WACC'!F$28*'6.3.IPME'!G$21+'2.2.3.1.TasasDeprec'!$C170*'6.3.IPME'!G$22-('6.3.IPME'!G$22-'6.3.IPME'!G$21))/(1-'6.5.TasaImpuestos'!F$8)</f>
        <v>0.2219313754032162</v>
      </c>
      <c r="G170" s="186">
        <f t="shared" si="6"/>
        <v>0.25513241564654987</v>
      </c>
      <c r="H170" s="186">
        <f>+('2.2.3.6.WACC'!G$28*'6.3.IPME'!H$21+'2.2.3.1.TasasDeprec'!$C170*'6.3.IPME'!H$22-('6.3.IPME'!H$22-'6.3.IPME'!H$21))/(1-'6.5.TasaImpuestos'!G$8)</f>
        <v>0.25513241564654987</v>
      </c>
      <c r="I170" s="186">
        <f t="shared" si="7"/>
        <v>0.25513241564654987</v>
      </c>
      <c r="J170" s="186">
        <f t="shared" si="8"/>
        <v>0.22786233447861137</v>
      </c>
      <c r="K170" s="186">
        <f>+('2.2.3.6.WACC'!H$28*'6.3.IPME'!I$21+'2.2.3.1.TasasDeprec'!$C170*'6.3.IPME'!I$22-('6.3.IPME'!I$22-'6.3.IPME'!I$21))/(1-'6.5.TasaImpuestos'!H$8)</f>
        <v>0.22786233447861137</v>
      </c>
      <c r="L170" s="186">
        <f>+('2.2.3.6.WACC'!I$28*'6.3.IPME'!J$21+'2.2.3.1.TasasDeprec'!$C170*'6.3.IPME'!J$22-('6.3.IPME'!J$22-'6.3.IPME'!J$21))/(1-'6.5.TasaImpuestos'!I$8)</f>
        <v>0.19892032930419618</v>
      </c>
      <c r="M170" s="186">
        <f>+('2.2.3.6.WACC'!J$28*'6.3.IPME'!K$21+'2.2.3.1.TasasDeprec'!$C170*'6.3.IPME'!K$22-('6.3.IPME'!K$22-'6.3.IPME'!K$21))/(1-'6.5.TasaImpuestos'!J$8)</f>
        <v>0.2231953824775583</v>
      </c>
      <c r="N170" s="186">
        <f>+('2.2.3.6.WACC'!K$28*'6.3.IPME'!L$21+'2.2.3.1.TasasDeprec'!$C170*'6.3.IPME'!L$22-('6.3.IPME'!L$22-'6.3.IPME'!L$21))/(1-'6.5.TasaImpuestos'!K$8)</f>
        <v>0.21947949904396208</v>
      </c>
    </row>
    <row r="171" spans="1:14" x14ac:dyDescent="0.2">
      <c r="A171" s="131"/>
      <c r="B171" s="225" t="s">
        <v>320</v>
      </c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</row>
    <row r="172" spans="1:14" x14ac:dyDescent="0.2">
      <c r="A172" s="131"/>
      <c r="B172" s="227" t="s">
        <v>315</v>
      </c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</row>
    <row r="173" spans="1:14" x14ac:dyDescent="0.2">
      <c r="A173" s="131"/>
      <c r="B173" s="228" t="s">
        <v>417</v>
      </c>
      <c r="C173" s="186">
        <f>+('2.2.3.6.WACC'!C$28*'6.4.IPMC'!D$21+'2.2.3.1.TasasDeprec'!$C173*'6.4.IPMC'!D$22-('6.4.IPMC'!D$22-'6.4.IPMC'!D$21))/(1-'6.5.TasaImpuestos'!C$8)</f>
        <v>0.14593328926153312</v>
      </c>
      <c r="D173" s="186">
        <f>+('2.2.3.6.WACC'!D$28*'6.4.IPMC'!E$21+'2.2.3.1.TasasDeprec'!$C173*'6.4.IPMC'!E$22-('6.4.IPMC'!E$22-'6.4.IPMC'!E$21))/(1-'6.5.TasaImpuestos'!D$8)</f>
        <v>0.18223305395809944</v>
      </c>
      <c r="E173" s="186">
        <f>+('2.2.3.6.WACC'!E$28*'6.4.IPMC'!F$21+'2.2.3.1.TasasDeprec'!$C173*'6.4.IPMC'!F$22-('6.4.IPMC'!F$22-'6.4.IPMC'!F$21))/(1-'6.5.TasaImpuestos'!E$8)</f>
        <v>0.20422867208808643</v>
      </c>
      <c r="F173" s="186">
        <f>+('2.2.3.6.WACC'!F$28*'6.4.IPMC'!G$21+'2.2.3.1.TasasDeprec'!$C173*'6.4.IPMC'!G$22-('6.4.IPMC'!G$22-'6.4.IPMC'!G$21))/(1-'6.5.TasaImpuestos'!F$8)</f>
        <v>0.22960435123183817</v>
      </c>
      <c r="G173" s="186">
        <f t="shared" si="6"/>
        <v>0.27723142612650109</v>
      </c>
      <c r="H173" s="186">
        <f>+('2.2.3.6.WACC'!G$28*'6.4.IPMC'!H$21+'2.2.3.1.TasasDeprec'!$C173*'6.4.IPMC'!H$22-('6.4.IPMC'!H$22-'6.4.IPMC'!H$21))/(1-'6.5.TasaImpuestos'!G$8)</f>
        <v>0.27723142612650109</v>
      </c>
      <c r="I173" s="186">
        <f t="shared" si="7"/>
        <v>0.27723142612650109</v>
      </c>
      <c r="J173" s="186">
        <f t="shared" si="8"/>
        <v>0.20459609068520535</v>
      </c>
      <c r="K173" s="186">
        <f>+('2.2.3.6.WACC'!H$28*'6.4.IPMC'!I$21+'2.2.3.1.TasasDeprec'!$C173*'6.4.IPMC'!I$22-('6.4.IPMC'!I$22-'6.4.IPMC'!I$21))/(1-'6.5.TasaImpuestos'!H$8)</f>
        <v>0.20459609068520535</v>
      </c>
      <c r="L173" s="186">
        <f>+('2.2.3.6.WACC'!I$28*'6.4.IPMC'!J$21+'2.2.3.1.TasasDeprec'!$C173*'6.4.IPMC'!J$22-('6.4.IPMC'!J$22-'6.4.IPMC'!J$21))/(1-'6.5.TasaImpuestos'!I$8)</f>
        <v>0.10099133173029262</v>
      </c>
      <c r="M173" s="186">
        <f>+('2.2.3.6.WACC'!J$28*'6.4.IPMC'!K$21+'2.2.3.1.TasasDeprec'!$C173*'6.4.IPMC'!K$22-('6.4.IPMC'!K$22-'6.4.IPMC'!K$21))/(1-'6.5.TasaImpuestos'!J$8)</f>
        <v>0.14388628564206998</v>
      </c>
      <c r="N173" s="186">
        <f>+('2.2.3.6.WACC'!K$28*'6.4.IPMC'!L$21+'2.2.3.1.TasasDeprec'!$C173*'6.4.IPMC'!L$22-('6.4.IPMC'!L$22-'6.4.IPMC'!L$21))/(1-'6.5.TasaImpuestos'!K$8)</f>
        <v>0.20267242714935299</v>
      </c>
    </row>
    <row r="174" spans="1:14" x14ac:dyDescent="0.2">
      <c r="A174" s="131"/>
      <c r="B174" s="227" t="s">
        <v>317</v>
      </c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</row>
    <row r="175" spans="1:14" x14ac:dyDescent="0.2">
      <c r="A175" s="131"/>
      <c r="B175" s="228" t="s">
        <v>554</v>
      </c>
      <c r="C175" s="186">
        <f>+('2.2.3.6.WACC'!C$28*'6.3.IPME'!D$21+'2.2.3.1.TasasDeprec'!$C175*'6.3.IPME'!D$22-('6.3.IPME'!D$22-'6.3.IPME'!D$21))/(1-'6.5.TasaImpuestos'!C$8)</f>
        <v>0.33707774053189543</v>
      </c>
      <c r="D175" s="186">
        <f>+('2.2.3.6.WACC'!D$28*'6.3.IPME'!E$21+'2.2.3.1.TasasDeprec'!$C175*'6.3.IPME'!E$22-('6.3.IPME'!E$22-'6.3.IPME'!E$21))/(1-'6.5.TasaImpuestos'!D$8)</f>
        <v>0.32355508923681398</v>
      </c>
      <c r="E175" s="186">
        <f>+('2.2.3.6.WACC'!E$28*'6.3.IPME'!F$21+'2.2.3.1.TasasDeprec'!$C175*'6.3.IPME'!F$22-('6.3.IPME'!F$22-'6.3.IPME'!F$21))/(1-'6.5.TasaImpuestos'!E$8)</f>
        <v>0.32306223877560053</v>
      </c>
      <c r="F175" s="186">
        <f>+('2.2.3.6.WACC'!F$28*'6.3.IPME'!G$21+'2.2.3.1.TasasDeprec'!$C175*'6.3.IPME'!G$22-('6.3.IPME'!G$22-'6.3.IPME'!G$21))/(1-'6.5.TasaImpuestos'!F$8)</f>
        <v>0.3392707984858932</v>
      </c>
      <c r="G175" s="186">
        <f t="shared" si="6"/>
        <v>0.36538100565642095</v>
      </c>
      <c r="H175" s="186">
        <f>+('2.2.3.6.WACC'!G$28*'6.3.IPME'!H$21+'2.2.3.1.TasasDeprec'!$C175*'6.3.IPME'!H$22-('6.3.IPME'!H$22-'6.3.IPME'!H$21))/(1-'6.5.TasaImpuestos'!G$8)</f>
        <v>0.36538100565642095</v>
      </c>
      <c r="I175" s="186">
        <f t="shared" si="7"/>
        <v>0.36538100565642095</v>
      </c>
      <c r="J175" s="186">
        <f t="shared" si="8"/>
        <v>0.33666674229120203</v>
      </c>
      <c r="K175" s="186">
        <f>+('2.2.3.6.WACC'!H$28*'6.3.IPME'!I$21+'2.2.3.1.TasasDeprec'!$C175*'6.3.IPME'!I$22-('6.3.IPME'!I$22-'6.3.IPME'!I$21))/(1-'6.5.TasaImpuestos'!H$8)</f>
        <v>0.33666674229120203</v>
      </c>
      <c r="L175" s="186">
        <f>+('2.2.3.6.WACC'!I$28*'6.3.IPME'!J$21+'2.2.3.1.TasasDeprec'!$C175*'6.3.IPME'!J$22-('6.3.IPME'!J$22-'6.3.IPME'!J$21))/(1-'6.5.TasaImpuestos'!I$8)</f>
        <v>0.31123646201951288</v>
      </c>
      <c r="M175" s="186">
        <f>+('2.2.3.6.WACC'!J$28*'6.3.IPME'!K$21+'2.2.3.1.TasasDeprec'!$C175*'6.3.IPME'!K$22-('6.3.IPME'!K$22-'6.3.IPME'!K$21))/(1-'6.5.TasaImpuestos'!J$8)</f>
        <v>0.33520842127176448</v>
      </c>
      <c r="N175" s="186">
        <f>+('2.2.3.6.WACC'!K$28*'6.3.IPME'!L$21+'2.2.3.1.TasasDeprec'!$C175*'6.3.IPME'!L$22-('6.3.IPME'!L$22-'6.3.IPME'!L$21))/(1-'6.5.TasaImpuestos'!K$8)</f>
        <v>0.33151583608040214</v>
      </c>
    </row>
    <row r="176" spans="1:14" x14ac:dyDescent="0.2">
      <c r="A176" s="131"/>
      <c r="B176" s="228" t="s">
        <v>555</v>
      </c>
      <c r="C176" s="186">
        <f>+('2.2.3.6.WACC'!C$28*'6.3.IPME'!D$21+'2.2.3.1.TasasDeprec'!$C176*'6.3.IPME'!D$22-('6.3.IPME'!D$22-'6.3.IPME'!D$21))/(1-'6.5.TasaImpuestos'!C$8)</f>
        <v>0.33707774053189543</v>
      </c>
      <c r="D176" s="186">
        <f>+('2.2.3.6.WACC'!D$28*'6.3.IPME'!E$21+'2.2.3.1.TasasDeprec'!$C176*'6.3.IPME'!E$22-('6.3.IPME'!E$22-'6.3.IPME'!E$21))/(1-'6.5.TasaImpuestos'!D$8)</f>
        <v>0.32355508923681398</v>
      </c>
      <c r="E176" s="186">
        <f>+('2.2.3.6.WACC'!E$28*'6.3.IPME'!F$21+'2.2.3.1.TasasDeprec'!$C176*'6.3.IPME'!F$22-('6.3.IPME'!F$22-'6.3.IPME'!F$21))/(1-'6.5.TasaImpuestos'!E$8)</f>
        <v>0.32306223877560053</v>
      </c>
      <c r="F176" s="186">
        <f>+('2.2.3.6.WACC'!F$28*'6.3.IPME'!G$21+'2.2.3.1.TasasDeprec'!$C176*'6.3.IPME'!G$22-('6.3.IPME'!G$22-'6.3.IPME'!G$21))/(1-'6.5.TasaImpuestos'!F$8)</f>
        <v>0.3392707984858932</v>
      </c>
      <c r="G176" s="186">
        <f t="shared" si="6"/>
        <v>0.36538100565642095</v>
      </c>
      <c r="H176" s="186">
        <f>+('2.2.3.6.WACC'!G$28*'6.3.IPME'!H$21+'2.2.3.1.TasasDeprec'!$C176*'6.3.IPME'!H$22-('6.3.IPME'!H$22-'6.3.IPME'!H$21))/(1-'6.5.TasaImpuestos'!G$8)</f>
        <v>0.36538100565642095</v>
      </c>
      <c r="I176" s="186">
        <f t="shared" si="7"/>
        <v>0.36538100565642095</v>
      </c>
      <c r="J176" s="186">
        <f t="shared" si="8"/>
        <v>0.33666674229120203</v>
      </c>
      <c r="K176" s="186">
        <f>+('2.2.3.6.WACC'!H$28*'6.3.IPME'!I$21+'2.2.3.1.TasasDeprec'!$C176*'6.3.IPME'!I$22-('6.3.IPME'!I$22-'6.3.IPME'!I$21))/(1-'6.5.TasaImpuestos'!H$8)</f>
        <v>0.33666674229120203</v>
      </c>
      <c r="L176" s="186">
        <f>+('2.2.3.6.WACC'!I$28*'6.3.IPME'!J$21+'2.2.3.1.TasasDeprec'!$C176*'6.3.IPME'!J$22-('6.3.IPME'!J$22-'6.3.IPME'!J$21))/(1-'6.5.TasaImpuestos'!I$8)</f>
        <v>0.31123646201951288</v>
      </c>
      <c r="M176" s="186">
        <f>+('2.2.3.6.WACC'!J$28*'6.3.IPME'!K$21+'2.2.3.1.TasasDeprec'!$C176*'6.3.IPME'!K$22-('6.3.IPME'!K$22-'6.3.IPME'!K$21))/(1-'6.5.TasaImpuestos'!J$8)</f>
        <v>0.33520842127176448</v>
      </c>
      <c r="N176" s="186">
        <f>+('2.2.3.6.WACC'!K$28*'6.3.IPME'!L$21+'2.2.3.1.TasasDeprec'!$C176*'6.3.IPME'!L$22-('6.3.IPME'!L$22-'6.3.IPME'!L$21))/(1-'6.5.TasaImpuestos'!K$8)</f>
        <v>0.33151583608040214</v>
      </c>
    </row>
    <row r="177" spans="1:14" x14ac:dyDescent="0.2">
      <c r="A177" s="131"/>
      <c r="B177" s="228" t="s">
        <v>556</v>
      </c>
      <c r="C177" s="186">
        <f>+('2.2.3.6.WACC'!C$28*'6.3.IPME'!D$21+'2.2.3.1.TasasDeprec'!$C177*'6.3.IPME'!D$22-('6.3.IPME'!D$22-'6.3.IPME'!D$21))/(1-'6.5.TasaImpuestos'!C$8)</f>
        <v>0.33707774053189543</v>
      </c>
      <c r="D177" s="186">
        <f>+('2.2.3.6.WACC'!D$28*'6.3.IPME'!E$21+'2.2.3.1.TasasDeprec'!$C177*'6.3.IPME'!E$22-('6.3.IPME'!E$22-'6.3.IPME'!E$21))/(1-'6.5.TasaImpuestos'!D$8)</f>
        <v>0.32355508923681398</v>
      </c>
      <c r="E177" s="186">
        <f>+('2.2.3.6.WACC'!E$28*'6.3.IPME'!F$21+'2.2.3.1.TasasDeprec'!$C177*'6.3.IPME'!F$22-('6.3.IPME'!F$22-'6.3.IPME'!F$21))/(1-'6.5.TasaImpuestos'!E$8)</f>
        <v>0.32306223877560053</v>
      </c>
      <c r="F177" s="186">
        <f>+('2.2.3.6.WACC'!F$28*'6.3.IPME'!G$21+'2.2.3.1.TasasDeprec'!$C177*'6.3.IPME'!G$22-('6.3.IPME'!G$22-'6.3.IPME'!G$21))/(1-'6.5.TasaImpuestos'!F$8)</f>
        <v>0.3392707984858932</v>
      </c>
      <c r="G177" s="186">
        <f t="shared" si="6"/>
        <v>0.36538100565642095</v>
      </c>
      <c r="H177" s="186">
        <f>+('2.2.3.6.WACC'!G$28*'6.3.IPME'!H$21+'2.2.3.1.TasasDeprec'!$C177*'6.3.IPME'!H$22-('6.3.IPME'!H$22-'6.3.IPME'!H$21))/(1-'6.5.TasaImpuestos'!G$8)</f>
        <v>0.36538100565642095</v>
      </c>
      <c r="I177" s="186">
        <f t="shared" si="7"/>
        <v>0.36538100565642095</v>
      </c>
      <c r="J177" s="186">
        <f t="shared" si="8"/>
        <v>0.33666674229120203</v>
      </c>
      <c r="K177" s="186">
        <f>+('2.2.3.6.WACC'!H$28*'6.3.IPME'!I$21+'2.2.3.1.TasasDeprec'!$C177*'6.3.IPME'!I$22-('6.3.IPME'!I$22-'6.3.IPME'!I$21))/(1-'6.5.TasaImpuestos'!H$8)</f>
        <v>0.33666674229120203</v>
      </c>
      <c r="L177" s="186">
        <f>+('2.2.3.6.WACC'!I$28*'6.3.IPME'!J$21+'2.2.3.1.TasasDeprec'!$C177*'6.3.IPME'!J$22-('6.3.IPME'!J$22-'6.3.IPME'!J$21))/(1-'6.5.TasaImpuestos'!I$8)</f>
        <v>0.31123646201951288</v>
      </c>
      <c r="M177" s="186">
        <f>+('2.2.3.6.WACC'!J$28*'6.3.IPME'!K$21+'2.2.3.1.TasasDeprec'!$C177*'6.3.IPME'!K$22-('6.3.IPME'!K$22-'6.3.IPME'!K$21))/(1-'6.5.TasaImpuestos'!J$8)</f>
        <v>0.33520842127176448</v>
      </c>
      <c r="N177" s="186">
        <f>+('2.2.3.6.WACC'!K$28*'6.3.IPME'!L$21+'2.2.3.1.TasasDeprec'!$C177*'6.3.IPME'!L$22-('6.3.IPME'!L$22-'6.3.IPME'!L$21))/(1-'6.5.TasaImpuestos'!K$8)</f>
        <v>0.33151583608040214</v>
      </c>
    </row>
    <row r="178" spans="1:14" x14ac:dyDescent="0.2">
      <c r="A178" s="131"/>
      <c r="B178" s="228" t="s">
        <v>557</v>
      </c>
      <c r="C178" s="186">
        <f>+('2.2.3.6.WACC'!C$28*'6.3.IPME'!D$21+'2.2.3.1.TasasDeprec'!$C178*'6.3.IPME'!D$22-('6.3.IPME'!D$22-'6.3.IPME'!D$21))/(1-'6.5.TasaImpuestos'!C$8)</f>
        <v>0.33707774053189543</v>
      </c>
      <c r="D178" s="186">
        <f>+('2.2.3.6.WACC'!D$28*'6.3.IPME'!E$21+'2.2.3.1.TasasDeprec'!$C178*'6.3.IPME'!E$22-('6.3.IPME'!E$22-'6.3.IPME'!E$21))/(1-'6.5.TasaImpuestos'!D$8)</f>
        <v>0.32355508923681398</v>
      </c>
      <c r="E178" s="186">
        <f>+('2.2.3.6.WACC'!E$28*'6.3.IPME'!F$21+'2.2.3.1.TasasDeprec'!$C178*'6.3.IPME'!F$22-('6.3.IPME'!F$22-'6.3.IPME'!F$21))/(1-'6.5.TasaImpuestos'!E$8)</f>
        <v>0.32306223877560053</v>
      </c>
      <c r="F178" s="186">
        <f>+('2.2.3.6.WACC'!F$28*'6.3.IPME'!G$21+'2.2.3.1.TasasDeprec'!$C178*'6.3.IPME'!G$22-('6.3.IPME'!G$22-'6.3.IPME'!G$21))/(1-'6.5.TasaImpuestos'!F$8)</f>
        <v>0.3392707984858932</v>
      </c>
      <c r="G178" s="186">
        <f t="shared" si="6"/>
        <v>0.36538100565642095</v>
      </c>
      <c r="H178" s="186">
        <f>+('2.2.3.6.WACC'!G$28*'6.3.IPME'!H$21+'2.2.3.1.TasasDeprec'!$C178*'6.3.IPME'!H$22-('6.3.IPME'!H$22-'6.3.IPME'!H$21))/(1-'6.5.TasaImpuestos'!G$8)</f>
        <v>0.36538100565642095</v>
      </c>
      <c r="I178" s="186">
        <f t="shared" si="7"/>
        <v>0.36538100565642095</v>
      </c>
      <c r="J178" s="186">
        <f t="shared" si="8"/>
        <v>0.33666674229120203</v>
      </c>
      <c r="K178" s="186">
        <f>+('2.2.3.6.WACC'!H$28*'6.3.IPME'!I$21+'2.2.3.1.TasasDeprec'!$C178*'6.3.IPME'!I$22-('6.3.IPME'!I$22-'6.3.IPME'!I$21))/(1-'6.5.TasaImpuestos'!H$8)</f>
        <v>0.33666674229120203</v>
      </c>
      <c r="L178" s="186">
        <f>+('2.2.3.6.WACC'!I$28*'6.3.IPME'!J$21+'2.2.3.1.TasasDeprec'!$C178*'6.3.IPME'!J$22-('6.3.IPME'!J$22-'6.3.IPME'!J$21))/(1-'6.5.TasaImpuestos'!I$8)</f>
        <v>0.31123646201951288</v>
      </c>
      <c r="M178" s="186">
        <f>+('2.2.3.6.WACC'!J$28*'6.3.IPME'!K$21+'2.2.3.1.TasasDeprec'!$C178*'6.3.IPME'!K$22-('6.3.IPME'!K$22-'6.3.IPME'!K$21))/(1-'6.5.TasaImpuestos'!J$8)</f>
        <v>0.33520842127176448</v>
      </c>
      <c r="N178" s="186">
        <f>+('2.2.3.6.WACC'!K$28*'6.3.IPME'!L$21+'2.2.3.1.TasasDeprec'!$C178*'6.3.IPME'!L$22-('6.3.IPME'!L$22-'6.3.IPME'!L$21))/(1-'6.5.TasaImpuestos'!K$8)</f>
        <v>0.33151583608040214</v>
      </c>
    </row>
    <row r="179" spans="1:14" x14ac:dyDescent="0.2">
      <c r="A179" s="131"/>
      <c r="B179" s="228" t="s">
        <v>558</v>
      </c>
      <c r="C179" s="186">
        <f>+('2.2.3.6.WACC'!C$28*'6.3.IPME'!D$21+'2.2.3.1.TasasDeprec'!$C179*'6.3.IPME'!D$22-('6.3.IPME'!D$22-'6.3.IPME'!D$21))/(1-'6.5.TasaImpuestos'!C$8)</f>
        <v>0.33707774053189543</v>
      </c>
      <c r="D179" s="186">
        <f>+('2.2.3.6.WACC'!D$28*'6.3.IPME'!E$21+'2.2.3.1.TasasDeprec'!$C179*'6.3.IPME'!E$22-('6.3.IPME'!E$22-'6.3.IPME'!E$21))/(1-'6.5.TasaImpuestos'!D$8)</f>
        <v>0.32355508923681398</v>
      </c>
      <c r="E179" s="186">
        <f>+('2.2.3.6.WACC'!E$28*'6.3.IPME'!F$21+'2.2.3.1.TasasDeprec'!$C179*'6.3.IPME'!F$22-('6.3.IPME'!F$22-'6.3.IPME'!F$21))/(1-'6.5.TasaImpuestos'!E$8)</f>
        <v>0.32306223877560053</v>
      </c>
      <c r="F179" s="186">
        <f>+('2.2.3.6.WACC'!F$28*'6.3.IPME'!G$21+'2.2.3.1.TasasDeprec'!$C179*'6.3.IPME'!G$22-('6.3.IPME'!G$22-'6.3.IPME'!G$21))/(1-'6.5.TasaImpuestos'!F$8)</f>
        <v>0.3392707984858932</v>
      </c>
      <c r="G179" s="186">
        <f t="shared" si="6"/>
        <v>0.36538100565642095</v>
      </c>
      <c r="H179" s="186">
        <f>+('2.2.3.6.WACC'!G$28*'6.3.IPME'!H$21+'2.2.3.1.TasasDeprec'!$C179*'6.3.IPME'!H$22-('6.3.IPME'!H$22-'6.3.IPME'!H$21))/(1-'6.5.TasaImpuestos'!G$8)</f>
        <v>0.36538100565642095</v>
      </c>
      <c r="I179" s="186">
        <f t="shared" si="7"/>
        <v>0.36538100565642095</v>
      </c>
      <c r="J179" s="186">
        <f t="shared" si="8"/>
        <v>0.33666674229120203</v>
      </c>
      <c r="K179" s="186">
        <f>+('2.2.3.6.WACC'!H$28*'6.3.IPME'!I$21+'2.2.3.1.TasasDeprec'!$C179*'6.3.IPME'!I$22-('6.3.IPME'!I$22-'6.3.IPME'!I$21))/(1-'6.5.TasaImpuestos'!H$8)</f>
        <v>0.33666674229120203</v>
      </c>
      <c r="L179" s="186">
        <f>+('2.2.3.6.WACC'!I$28*'6.3.IPME'!J$21+'2.2.3.1.TasasDeprec'!$C179*'6.3.IPME'!J$22-('6.3.IPME'!J$22-'6.3.IPME'!J$21))/(1-'6.5.TasaImpuestos'!I$8)</f>
        <v>0.31123646201951288</v>
      </c>
      <c r="M179" s="186">
        <f>+('2.2.3.6.WACC'!J$28*'6.3.IPME'!K$21+'2.2.3.1.TasasDeprec'!$C179*'6.3.IPME'!K$22-('6.3.IPME'!K$22-'6.3.IPME'!K$21))/(1-'6.5.TasaImpuestos'!J$8)</f>
        <v>0.33520842127176448</v>
      </c>
      <c r="N179" s="186">
        <f>+('2.2.3.6.WACC'!K$28*'6.3.IPME'!L$21+'2.2.3.1.TasasDeprec'!$C179*'6.3.IPME'!L$22-('6.3.IPME'!L$22-'6.3.IPME'!L$21))/(1-'6.5.TasaImpuestos'!K$8)</f>
        <v>0.33151583608040214</v>
      </c>
    </row>
    <row r="180" spans="1:14" x14ac:dyDescent="0.2">
      <c r="A180" s="131"/>
      <c r="B180" s="228" t="s">
        <v>321</v>
      </c>
      <c r="C180" s="186">
        <f>+('2.2.3.6.WACC'!C$28*'6.3.IPME'!D$21+'2.2.3.1.TasasDeprec'!$C180*'6.3.IPME'!D$22-('6.3.IPME'!D$22-'6.3.IPME'!D$21))/(1-'6.5.TasaImpuestos'!C$8)</f>
        <v>0.33707774053189543</v>
      </c>
      <c r="D180" s="186">
        <f>+('2.2.3.6.WACC'!D$28*'6.3.IPME'!E$21+'2.2.3.1.TasasDeprec'!$C180*'6.3.IPME'!E$22-('6.3.IPME'!E$22-'6.3.IPME'!E$21))/(1-'6.5.TasaImpuestos'!D$8)</f>
        <v>0.32355508923681398</v>
      </c>
      <c r="E180" s="186">
        <f>+('2.2.3.6.WACC'!E$28*'6.3.IPME'!F$21+'2.2.3.1.TasasDeprec'!$C180*'6.3.IPME'!F$22-('6.3.IPME'!F$22-'6.3.IPME'!F$21))/(1-'6.5.TasaImpuestos'!E$8)</f>
        <v>0.32306223877560053</v>
      </c>
      <c r="F180" s="186">
        <f>+('2.2.3.6.WACC'!F$28*'6.3.IPME'!G$21+'2.2.3.1.TasasDeprec'!$C180*'6.3.IPME'!G$22-('6.3.IPME'!G$22-'6.3.IPME'!G$21))/(1-'6.5.TasaImpuestos'!F$8)</f>
        <v>0.3392707984858932</v>
      </c>
      <c r="G180" s="186">
        <f t="shared" si="6"/>
        <v>0.36538100565642095</v>
      </c>
      <c r="H180" s="186">
        <f>+('2.2.3.6.WACC'!G$28*'6.3.IPME'!H$21+'2.2.3.1.TasasDeprec'!$C180*'6.3.IPME'!H$22-('6.3.IPME'!H$22-'6.3.IPME'!H$21))/(1-'6.5.TasaImpuestos'!G$8)</f>
        <v>0.36538100565642095</v>
      </c>
      <c r="I180" s="186">
        <f t="shared" si="7"/>
        <v>0.36538100565642095</v>
      </c>
      <c r="J180" s="186">
        <f t="shared" si="8"/>
        <v>0.33666674229120203</v>
      </c>
      <c r="K180" s="186">
        <f>+('2.2.3.6.WACC'!H$28*'6.3.IPME'!I$21+'2.2.3.1.TasasDeprec'!$C180*'6.3.IPME'!I$22-('6.3.IPME'!I$22-'6.3.IPME'!I$21))/(1-'6.5.TasaImpuestos'!H$8)</f>
        <v>0.33666674229120203</v>
      </c>
      <c r="L180" s="186">
        <f>+('2.2.3.6.WACC'!I$28*'6.3.IPME'!J$21+'2.2.3.1.TasasDeprec'!$C180*'6.3.IPME'!J$22-('6.3.IPME'!J$22-'6.3.IPME'!J$21))/(1-'6.5.TasaImpuestos'!I$8)</f>
        <v>0.31123646201951288</v>
      </c>
      <c r="M180" s="186">
        <f>+('2.2.3.6.WACC'!J$28*'6.3.IPME'!K$21+'2.2.3.1.TasasDeprec'!$C180*'6.3.IPME'!K$22-('6.3.IPME'!K$22-'6.3.IPME'!K$21))/(1-'6.5.TasaImpuestos'!J$8)</f>
        <v>0.33520842127176448</v>
      </c>
      <c r="N180" s="186">
        <f>+('2.2.3.6.WACC'!K$28*'6.3.IPME'!L$21+'2.2.3.1.TasasDeprec'!$C180*'6.3.IPME'!L$22-('6.3.IPME'!L$22-'6.3.IPME'!L$21))/(1-'6.5.TasaImpuestos'!K$8)</f>
        <v>0.33151583608040214</v>
      </c>
    </row>
    <row r="181" spans="1:14" x14ac:dyDescent="0.2">
      <c r="A181" s="131"/>
      <c r="B181" s="228" t="s">
        <v>559</v>
      </c>
      <c r="C181" s="186">
        <f>+('2.2.3.6.WACC'!C$28*'6.3.IPME'!D$21+'2.2.3.1.TasasDeprec'!$C181*'6.3.IPME'!D$22-('6.3.IPME'!D$22-'6.3.IPME'!D$21))/(1-'6.5.TasaImpuestos'!C$8)</f>
        <v>0.33707774053189543</v>
      </c>
      <c r="D181" s="186">
        <f>+('2.2.3.6.WACC'!D$28*'6.3.IPME'!E$21+'2.2.3.1.TasasDeprec'!$C181*'6.3.IPME'!E$22-('6.3.IPME'!E$22-'6.3.IPME'!E$21))/(1-'6.5.TasaImpuestos'!D$8)</f>
        <v>0.32355508923681398</v>
      </c>
      <c r="E181" s="186">
        <f>+('2.2.3.6.WACC'!E$28*'6.3.IPME'!F$21+'2.2.3.1.TasasDeprec'!$C181*'6.3.IPME'!F$22-('6.3.IPME'!F$22-'6.3.IPME'!F$21))/(1-'6.5.TasaImpuestos'!E$8)</f>
        <v>0.32306223877560053</v>
      </c>
      <c r="F181" s="186">
        <f>+('2.2.3.6.WACC'!F$28*'6.3.IPME'!G$21+'2.2.3.1.TasasDeprec'!$C181*'6.3.IPME'!G$22-('6.3.IPME'!G$22-'6.3.IPME'!G$21))/(1-'6.5.TasaImpuestos'!F$8)</f>
        <v>0.3392707984858932</v>
      </c>
      <c r="G181" s="186">
        <f t="shared" si="6"/>
        <v>0.36538100565642095</v>
      </c>
      <c r="H181" s="186">
        <f>+('2.2.3.6.WACC'!G$28*'6.3.IPME'!H$21+'2.2.3.1.TasasDeprec'!$C181*'6.3.IPME'!H$22-('6.3.IPME'!H$22-'6.3.IPME'!H$21))/(1-'6.5.TasaImpuestos'!G$8)</f>
        <v>0.36538100565642095</v>
      </c>
      <c r="I181" s="186">
        <f t="shared" si="7"/>
        <v>0.36538100565642095</v>
      </c>
      <c r="J181" s="186">
        <f t="shared" si="8"/>
        <v>0.33666674229120203</v>
      </c>
      <c r="K181" s="186">
        <f>+('2.2.3.6.WACC'!H$28*'6.3.IPME'!I$21+'2.2.3.1.TasasDeprec'!$C181*'6.3.IPME'!I$22-('6.3.IPME'!I$22-'6.3.IPME'!I$21))/(1-'6.5.TasaImpuestos'!H$8)</f>
        <v>0.33666674229120203</v>
      </c>
      <c r="L181" s="186">
        <f>+('2.2.3.6.WACC'!I$28*'6.3.IPME'!J$21+'2.2.3.1.TasasDeprec'!$C181*'6.3.IPME'!J$22-('6.3.IPME'!J$22-'6.3.IPME'!J$21))/(1-'6.5.TasaImpuestos'!I$8)</f>
        <v>0.31123646201951288</v>
      </c>
      <c r="M181" s="186">
        <f>+('2.2.3.6.WACC'!J$28*'6.3.IPME'!K$21+'2.2.3.1.TasasDeprec'!$C181*'6.3.IPME'!K$22-('6.3.IPME'!K$22-'6.3.IPME'!K$21))/(1-'6.5.TasaImpuestos'!J$8)</f>
        <v>0.33520842127176448</v>
      </c>
      <c r="N181" s="186">
        <f>+('2.2.3.6.WACC'!K$28*'6.3.IPME'!L$21+'2.2.3.1.TasasDeprec'!$C181*'6.3.IPME'!L$22-('6.3.IPME'!L$22-'6.3.IPME'!L$21))/(1-'6.5.TasaImpuestos'!K$8)</f>
        <v>0.33151583608040214</v>
      </c>
    </row>
    <row r="182" spans="1:14" x14ac:dyDescent="0.2">
      <c r="A182" s="131"/>
      <c r="B182" s="228" t="s">
        <v>560</v>
      </c>
      <c r="C182" s="186">
        <f>+('2.2.3.6.WACC'!C$28*'6.3.IPME'!D$21+'2.2.3.1.TasasDeprec'!$C182*'6.3.IPME'!D$22-('6.3.IPME'!D$22-'6.3.IPME'!D$21))/(1-'6.5.TasaImpuestos'!C$8)</f>
        <v>0.33707774053189543</v>
      </c>
      <c r="D182" s="186">
        <f>+('2.2.3.6.WACC'!D$28*'6.3.IPME'!E$21+'2.2.3.1.TasasDeprec'!$C182*'6.3.IPME'!E$22-('6.3.IPME'!E$22-'6.3.IPME'!E$21))/(1-'6.5.TasaImpuestos'!D$8)</f>
        <v>0.32355508923681398</v>
      </c>
      <c r="E182" s="186">
        <f>+('2.2.3.6.WACC'!E$28*'6.3.IPME'!F$21+'2.2.3.1.TasasDeprec'!$C182*'6.3.IPME'!F$22-('6.3.IPME'!F$22-'6.3.IPME'!F$21))/(1-'6.5.TasaImpuestos'!E$8)</f>
        <v>0.32306223877560053</v>
      </c>
      <c r="F182" s="186">
        <f>+('2.2.3.6.WACC'!F$28*'6.3.IPME'!G$21+'2.2.3.1.TasasDeprec'!$C182*'6.3.IPME'!G$22-('6.3.IPME'!G$22-'6.3.IPME'!G$21))/(1-'6.5.TasaImpuestos'!F$8)</f>
        <v>0.3392707984858932</v>
      </c>
      <c r="G182" s="186">
        <f t="shared" si="6"/>
        <v>0.36538100565642095</v>
      </c>
      <c r="H182" s="186">
        <f>+('2.2.3.6.WACC'!G$28*'6.3.IPME'!H$21+'2.2.3.1.TasasDeprec'!$C182*'6.3.IPME'!H$22-('6.3.IPME'!H$22-'6.3.IPME'!H$21))/(1-'6.5.TasaImpuestos'!G$8)</f>
        <v>0.36538100565642095</v>
      </c>
      <c r="I182" s="186">
        <f t="shared" si="7"/>
        <v>0.36538100565642095</v>
      </c>
      <c r="J182" s="186">
        <f t="shared" si="8"/>
        <v>0.33666674229120203</v>
      </c>
      <c r="K182" s="186">
        <f>+('2.2.3.6.WACC'!H$28*'6.3.IPME'!I$21+'2.2.3.1.TasasDeprec'!$C182*'6.3.IPME'!I$22-('6.3.IPME'!I$22-'6.3.IPME'!I$21))/(1-'6.5.TasaImpuestos'!H$8)</f>
        <v>0.33666674229120203</v>
      </c>
      <c r="L182" s="186">
        <f>+('2.2.3.6.WACC'!I$28*'6.3.IPME'!J$21+'2.2.3.1.TasasDeprec'!$C182*'6.3.IPME'!J$22-('6.3.IPME'!J$22-'6.3.IPME'!J$21))/(1-'6.5.TasaImpuestos'!I$8)</f>
        <v>0.31123646201951288</v>
      </c>
      <c r="M182" s="186">
        <f>+('2.2.3.6.WACC'!J$28*'6.3.IPME'!K$21+'2.2.3.1.TasasDeprec'!$C182*'6.3.IPME'!K$22-('6.3.IPME'!K$22-'6.3.IPME'!K$21))/(1-'6.5.TasaImpuestos'!J$8)</f>
        <v>0.33520842127176448</v>
      </c>
      <c r="N182" s="186">
        <f>+('2.2.3.6.WACC'!K$28*'6.3.IPME'!L$21+'2.2.3.1.TasasDeprec'!$C182*'6.3.IPME'!L$22-('6.3.IPME'!L$22-'6.3.IPME'!L$21))/(1-'6.5.TasaImpuestos'!K$8)</f>
        <v>0.33151583608040214</v>
      </c>
    </row>
    <row r="183" spans="1:14" x14ac:dyDescent="0.2">
      <c r="A183" s="131"/>
      <c r="B183" s="228" t="s">
        <v>559</v>
      </c>
      <c r="C183" s="186">
        <f>+('2.2.3.6.WACC'!C$28*'6.3.IPME'!D$21+'2.2.3.1.TasasDeprec'!$C183*'6.3.IPME'!D$22-('6.3.IPME'!D$22-'6.3.IPME'!D$21))/(1-'6.5.TasaImpuestos'!C$8)</f>
        <v>0.33707774053189543</v>
      </c>
      <c r="D183" s="186">
        <f>+('2.2.3.6.WACC'!D$28*'6.3.IPME'!E$21+'2.2.3.1.TasasDeprec'!$C183*'6.3.IPME'!E$22-('6.3.IPME'!E$22-'6.3.IPME'!E$21))/(1-'6.5.TasaImpuestos'!D$8)</f>
        <v>0.32355508923681398</v>
      </c>
      <c r="E183" s="186">
        <f>+('2.2.3.6.WACC'!E$28*'6.3.IPME'!F$21+'2.2.3.1.TasasDeprec'!$C183*'6.3.IPME'!F$22-('6.3.IPME'!F$22-'6.3.IPME'!F$21))/(1-'6.5.TasaImpuestos'!E$8)</f>
        <v>0.32306223877560053</v>
      </c>
      <c r="F183" s="186">
        <f>+('2.2.3.6.WACC'!F$28*'6.3.IPME'!G$21+'2.2.3.1.TasasDeprec'!$C183*'6.3.IPME'!G$22-('6.3.IPME'!G$22-'6.3.IPME'!G$21))/(1-'6.5.TasaImpuestos'!F$8)</f>
        <v>0.3392707984858932</v>
      </c>
      <c r="G183" s="186">
        <f t="shared" si="6"/>
        <v>0.36538100565642095</v>
      </c>
      <c r="H183" s="186">
        <f>+('2.2.3.6.WACC'!G$28*'6.3.IPME'!H$21+'2.2.3.1.TasasDeprec'!$C183*'6.3.IPME'!H$22-('6.3.IPME'!H$22-'6.3.IPME'!H$21))/(1-'6.5.TasaImpuestos'!G$8)</f>
        <v>0.36538100565642095</v>
      </c>
      <c r="I183" s="186">
        <f t="shared" si="7"/>
        <v>0.36538100565642095</v>
      </c>
      <c r="J183" s="186">
        <f t="shared" si="8"/>
        <v>0.33666674229120203</v>
      </c>
      <c r="K183" s="186">
        <f>+('2.2.3.6.WACC'!H$28*'6.3.IPME'!I$21+'2.2.3.1.TasasDeprec'!$C183*'6.3.IPME'!I$22-('6.3.IPME'!I$22-'6.3.IPME'!I$21))/(1-'6.5.TasaImpuestos'!H$8)</f>
        <v>0.33666674229120203</v>
      </c>
      <c r="L183" s="186">
        <f>+('2.2.3.6.WACC'!I$28*'6.3.IPME'!J$21+'2.2.3.1.TasasDeprec'!$C183*'6.3.IPME'!J$22-('6.3.IPME'!J$22-'6.3.IPME'!J$21))/(1-'6.5.TasaImpuestos'!I$8)</f>
        <v>0.31123646201951288</v>
      </c>
      <c r="M183" s="186">
        <f>+('2.2.3.6.WACC'!J$28*'6.3.IPME'!K$21+'2.2.3.1.TasasDeprec'!$C183*'6.3.IPME'!K$22-('6.3.IPME'!K$22-'6.3.IPME'!K$21))/(1-'6.5.TasaImpuestos'!J$8)</f>
        <v>0.33520842127176448</v>
      </c>
      <c r="N183" s="186">
        <f>+('2.2.3.6.WACC'!K$28*'6.3.IPME'!L$21+'2.2.3.1.TasasDeprec'!$C183*'6.3.IPME'!L$22-('6.3.IPME'!L$22-'6.3.IPME'!L$21))/(1-'6.5.TasaImpuestos'!K$8)</f>
        <v>0.33151583608040214</v>
      </c>
    </row>
    <row r="184" spans="1:14" x14ac:dyDescent="0.2">
      <c r="A184" s="131"/>
      <c r="B184" s="228" t="s">
        <v>556</v>
      </c>
      <c r="C184" s="186">
        <f>+('2.2.3.6.WACC'!C$28*'6.3.IPME'!D$21+'2.2.3.1.TasasDeprec'!$C184*'6.3.IPME'!D$22-('6.3.IPME'!D$22-'6.3.IPME'!D$21))/(1-'6.5.TasaImpuestos'!C$8)</f>
        <v>0.33707774053189543</v>
      </c>
      <c r="D184" s="186">
        <f>+('2.2.3.6.WACC'!D$28*'6.3.IPME'!E$21+'2.2.3.1.TasasDeprec'!$C184*'6.3.IPME'!E$22-('6.3.IPME'!E$22-'6.3.IPME'!E$21))/(1-'6.5.TasaImpuestos'!D$8)</f>
        <v>0.32355508923681398</v>
      </c>
      <c r="E184" s="186">
        <f>+('2.2.3.6.WACC'!E$28*'6.3.IPME'!F$21+'2.2.3.1.TasasDeprec'!$C184*'6.3.IPME'!F$22-('6.3.IPME'!F$22-'6.3.IPME'!F$21))/(1-'6.5.TasaImpuestos'!E$8)</f>
        <v>0.32306223877560053</v>
      </c>
      <c r="F184" s="186">
        <f>+('2.2.3.6.WACC'!F$28*'6.3.IPME'!G$21+'2.2.3.1.TasasDeprec'!$C184*'6.3.IPME'!G$22-('6.3.IPME'!G$22-'6.3.IPME'!G$21))/(1-'6.5.TasaImpuestos'!F$8)</f>
        <v>0.3392707984858932</v>
      </c>
      <c r="G184" s="186">
        <f t="shared" si="6"/>
        <v>0.36538100565642095</v>
      </c>
      <c r="H184" s="186">
        <f>+('2.2.3.6.WACC'!G$28*'6.3.IPME'!H$21+'2.2.3.1.TasasDeprec'!$C184*'6.3.IPME'!H$22-('6.3.IPME'!H$22-'6.3.IPME'!H$21))/(1-'6.5.TasaImpuestos'!G$8)</f>
        <v>0.36538100565642095</v>
      </c>
      <c r="I184" s="186">
        <f t="shared" si="7"/>
        <v>0.36538100565642095</v>
      </c>
      <c r="J184" s="186">
        <f t="shared" si="8"/>
        <v>0.33666674229120203</v>
      </c>
      <c r="K184" s="186">
        <f>+('2.2.3.6.WACC'!H$28*'6.3.IPME'!I$21+'2.2.3.1.TasasDeprec'!$C184*'6.3.IPME'!I$22-('6.3.IPME'!I$22-'6.3.IPME'!I$21))/(1-'6.5.TasaImpuestos'!H$8)</f>
        <v>0.33666674229120203</v>
      </c>
      <c r="L184" s="186">
        <f>+('2.2.3.6.WACC'!I$28*'6.3.IPME'!J$21+'2.2.3.1.TasasDeprec'!$C184*'6.3.IPME'!J$22-('6.3.IPME'!J$22-'6.3.IPME'!J$21))/(1-'6.5.TasaImpuestos'!I$8)</f>
        <v>0.31123646201951288</v>
      </c>
      <c r="M184" s="186">
        <f>+('2.2.3.6.WACC'!J$28*'6.3.IPME'!K$21+'2.2.3.1.TasasDeprec'!$C184*'6.3.IPME'!K$22-('6.3.IPME'!K$22-'6.3.IPME'!K$21))/(1-'6.5.TasaImpuestos'!J$8)</f>
        <v>0.33520842127176448</v>
      </c>
      <c r="N184" s="186">
        <f>+('2.2.3.6.WACC'!K$28*'6.3.IPME'!L$21+'2.2.3.1.TasasDeprec'!$C184*'6.3.IPME'!L$22-('6.3.IPME'!L$22-'6.3.IPME'!L$21))/(1-'6.5.TasaImpuestos'!K$8)</f>
        <v>0.33151583608040214</v>
      </c>
    </row>
    <row r="185" spans="1:14" x14ac:dyDescent="0.2">
      <c r="A185" s="131"/>
      <c r="B185" s="228" t="s">
        <v>561</v>
      </c>
      <c r="C185" s="186">
        <f>+('2.2.3.6.WACC'!C$28*'6.3.IPME'!D$21+'2.2.3.1.TasasDeprec'!$C185*'6.3.IPME'!D$22-('6.3.IPME'!D$22-'6.3.IPME'!D$21))/(1-'6.5.TasaImpuestos'!C$8)</f>
        <v>0.33707774053189543</v>
      </c>
      <c r="D185" s="186">
        <f>+('2.2.3.6.WACC'!D$28*'6.3.IPME'!E$21+'2.2.3.1.TasasDeprec'!$C185*'6.3.IPME'!E$22-('6.3.IPME'!E$22-'6.3.IPME'!E$21))/(1-'6.5.TasaImpuestos'!D$8)</f>
        <v>0.32355508923681398</v>
      </c>
      <c r="E185" s="186">
        <f>+('2.2.3.6.WACC'!E$28*'6.3.IPME'!F$21+'2.2.3.1.TasasDeprec'!$C185*'6.3.IPME'!F$22-('6.3.IPME'!F$22-'6.3.IPME'!F$21))/(1-'6.5.TasaImpuestos'!E$8)</f>
        <v>0.32306223877560053</v>
      </c>
      <c r="F185" s="186">
        <f>+('2.2.3.6.WACC'!F$28*'6.3.IPME'!G$21+'2.2.3.1.TasasDeprec'!$C185*'6.3.IPME'!G$22-('6.3.IPME'!G$22-'6.3.IPME'!G$21))/(1-'6.5.TasaImpuestos'!F$8)</f>
        <v>0.3392707984858932</v>
      </c>
      <c r="G185" s="186">
        <f t="shared" si="6"/>
        <v>0.36538100565642095</v>
      </c>
      <c r="H185" s="186">
        <f>+('2.2.3.6.WACC'!G$28*'6.3.IPME'!H$21+'2.2.3.1.TasasDeprec'!$C185*'6.3.IPME'!H$22-('6.3.IPME'!H$22-'6.3.IPME'!H$21))/(1-'6.5.TasaImpuestos'!G$8)</f>
        <v>0.36538100565642095</v>
      </c>
      <c r="I185" s="186">
        <f t="shared" si="7"/>
        <v>0.36538100565642095</v>
      </c>
      <c r="J185" s="186">
        <f t="shared" si="8"/>
        <v>0.33666674229120203</v>
      </c>
      <c r="K185" s="186">
        <f>+('2.2.3.6.WACC'!H$28*'6.3.IPME'!I$21+'2.2.3.1.TasasDeprec'!$C185*'6.3.IPME'!I$22-('6.3.IPME'!I$22-'6.3.IPME'!I$21))/(1-'6.5.TasaImpuestos'!H$8)</f>
        <v>0.33666674229120203</v>
      </c>
      <c r="L185" s="186">
        <f>+('2.2.3.6.WACC'!I$28*'6.3.IPME'!J$21+'2.2.3.1.TasasDeprec'!$C185*'6.3.IPME'!J$22-('6.3.IPME'!J$22-'6.3.IPME'!J$21))/(1-'6.5.TasaImpuestos'!I$8)</f>
        <v>0.31123646201951288</v>
      </c>
      <c r="M185" s="186">
        <f>+('2.2.3.6.WACC'!J$28*'6.3.IPME'!K$21+'2.2.3.1.TasasDeprec'!$C185*'6.3.IPME'!K$22-('6.3.IPME'!K$22-'6.3.IPME'!K$21))/(1-'6.5.TasaImpuestos'!J$8)</f>
        <v>0.33520842127176448</v>
      </c>
      <c r="N185" s="186">
        <f>+('2.2.3.6.WACC'!K$28*'6.3.IPME'!L$21+'2.2.3.1.TasasDeprec'!$C185*'6.3.IPME'!L$22-('6.3.IPME'!L$22-'6.3.IPME'!L$21))/(1-'6.5.TasaImpuestos'!K$8)</f>
        <v>0.33151583608040214</v>
      </c>
    </row>
    <row r="186" spans="1:14" x14ac:dyDescent="0.2">
      <c r="A186" s="131"/>
      <c r="B186" s="228" t="s">
        <v>418</v>
      </c>
      <c r="C186" s="186">
        <f>+('2.2.3.6.WACC'!C$28*'6.3.IPME'!D$21+'2.2.3.1.TasasDeprec'!$C186*'6.3.IPME'!D$22-('6.3.IPME'!D$22-'6.3.IPME'!D$21))/(1-'6.5.TasaImpuestos'!C$8)</f>
        <v>0.33707774053189543</v>
      </c>
      <c r="D186" s="186">
        <f>+('2.2.3.6.WACC'!D$28*'6.3.IPME'!E$21+'2.2.3.1.TasasDeprec'!$C186*'6.3.IPME'!E$22-('6.3.IPME'!E$22-'6.3.IPME'!E$21))/(1-'6.5.TasaImpuestos'!D$8)</f>
        <v>0.32355508923681398</v>
      </c>
      <c r="E186" s="186">
        <f>+('2.2.3.6.WACC'!E$28*'6.3.IPME'!F$21+'2.2.3.1.TasasDeprec'!$C186*'6.3.IPME'!F$22-('6.3.IPME'!F$22-'6.3.IPME'!F$21))/(1-'6.5.TasaImpuestos'!E$8)</f>
        <v>0.32306223877560053</v>
      </c>
      <c r="F186" s="186">
        <f>+('2.2.3.6.WACC'!F$28*'6.3.IPME'!G$21+'2.2.3.1.TasasDeprec'!$C186*'6.3.IPME'!G$22-('6.3.IPME'!G$22-'6.3.IPME'!G$21))/(1-'6.5.TasaImpuestos'!F$8)</f>
        <v>0.3392707984858932</v>
      </c>
      <c r="G186" s="186">
        <f t="shared" si="6"/>
        <v>0.36538100565642095</v>
      </c>
      <c r="H186" s="186">
        <f>+('2.2.3.6.WACC'!G$28*'6.3.IPME'!H$21+'2.2.3.1.TasasDeprec'!$C186*'6.3.IPME'!H$22-('6.3.IPME'!H$22-'6.3.IPME'!H$21))/(1-'6.5.TasaImpuestos'!G$8)</f>
        <v>0.36538100565642095</v>
      </c>
      <c r="I186" s="186">
        <f t="shared" si="7"/>
        <v>0.36538100565642095</v>
      </c>
      <c r="J186" s="186">
        <f t="shared" si="8"/>
        <v>0.33666674229120203</v>
      </c>
      <c r="K186" s="186">
        <f>+('2.2.3.6.WACC'!H$28*'6.3.IPME'!I$21+'2.2.3.1.TasasDeprec'!$C186*'6.3.IPME'!I$22-('6.3.IPME'!I$22-'6.3.IPME'!I$21))/(1-'6.5.TasaImpuestos'!H$8)</f>
        <v>0.33666674229120203</v>
      </c>
      <c r="L186" s="186">
        <f>+('2.2.3.6.WACC'!I$28*'6.3.IPME'!J$21+'2.2.3.1.TasasDeprec'!$C186*'6.3.IPME'!J$22-('6.3.IPME'!J$22-'6.3.IPME'!J$21))/(1-'6.5.TasaImpuestos'!I$8)</f>
        <v>0.31123646201951288</v>
      </c>
      <c r="M186" s="186">
        <f>+('2.2.3.6.WACC'!J$28*'6.3.IPME'!K$21+'2.2.3.1.TasasDeprec'!$C186*'6.3.IPME'!K$22-('6.3.IPME'!K$22-'6.3.IPME'!K$21))/(1-'6.5.TasaImpuestos'!J$8)</f>
        <v>0.33520842127176448</v>
      </c>
      <c r="N186" s="186">
        <f>+('2.2.3.6.WACC'!K$28*'6.3.IPME'!L$21+'2.2.3.1.TasasDeprec'!$C186*'6.3.IPME'!L$22-('6.3.IPME'!L$22-'6.3.IPME'!L$21))/(1-'6.5.TasaImpuestos'!K$8)</f>
        <v>0.33151583608040214</v>
      </c>
    </row>
    <row r="187" spans="1:14" x14ac:dyDescent="0.2">
      <c r="A187" s="131"/>
      <c r="B187" s="228" t="s">
        <v>562</v>
      </c>
      <c r="C187" s="186">
        <f>+('2.2.3.6.WACC'!C$28*'6.3.IPME'!D$21+'2.2.3.1.TasasDeprec'!$C187*'6.3.IPME'!D$22-('6.3.IPME'!D$22-'6.3.IPME'!D$21))/(1-'6.5.TasaImpuestos'!C$8)</f>
        <v>0.33707774053189543</v>
      </c>
      <c r="D187" s="186">
        <f>+('2.2.3.6.WACC'!D$28*'6.3.IPME'!E$21+'2.2.3.1.TasasDeprec'!$C187*'6.3.IPME'!E$22-('6.3.IPME'!E$22-'6.3.IPME'!E$21))/(1-'6.5.TasaImpuestos'!D$8)</f>
        <v>0.32355508923681398</v>
      </c>
      <c r="E187" s="186">
        <f>+('2.2.3.6.WACC'!E$28*'6.3.IPME'!F$21+'2.2.3.1.TasasDeprec'!$C187*'6.3.IPME'!F$22-('6.3.IPME'!F$22-'6.3.IPME'!F$21))/(1-'6.5.TasaImpuestos'!E$8)</f>
        <v>0.32306223877560053</v>
      </c>
      <c r="F187" s="186">
        <f>+('2.2.3.6.WACC'!F$28*'6.3.IPME'!G$21+'2.2.3.1.TasasDeprec'!$C187*'6.3.IPME'!G$22-('6.3.IPME'!G$22-'6.3.IPME'!G$21))/(1-'6.5.TasaImpuestos'!F$8)</f>
        <v>0.3392707984858932</v>
      </c>
      <c r="G187" s="186">
        <f t="shared" si="6"/>
        <v>0.36538100565642095</v>
      </c>
      <c r="H187" s="186">
        <f>+('2.2.3.6.WACC'!G$28*'6.3.IPME'!H$21+'2.2.3.1.TasasDeprec'!$C187*'6.3.IPME'!H$22-('6.3.IPME'!H$22-'6.3.IPME'!H$21))/(1-'6.5.TasaImpuestos'!G$8)</f>
        <v>0.36538100565642095</v>
      </c>
      <c r="I187" s="186">
        <f t="shared" si="7"/>
        <v>0.36538100565642095</v>
      </c>
      <c r="J187" s="186">
        <f t="shared" si="8"/>
        <v>0.33666674229120203</v>
      </c>
      <c r="K187" s="186">
        <f>+('2.2.3.6.WACC'!H$28*'6.3.IPME'!I$21+'2.2.3.1.TasasDeprec'!$C187*'6.3.IPME'!I$22-('6.3.IPME'!I$22-'6.3.IPME'!I$21))/(1-'6.5.TasaImpuestos'!H$8)</f>
        <v>0.33666674229120203</v>
      </c>
      <c r="L187" s="186">
        <f>+('2.2.3.6.WACC'!I$28*'6.3.IPME'!J$21+'2.2.3.1.TasasDeprec'!$C187*'6.3.IPME'!J$22-('6.3.IPME'!J$22-'6.3.IPME'!J$21))/(1-'6.5.TasaImpuestos'!I$8)</f>
        <v>0.31123646201951288</v>
      </c>
      <c r="M187" s="186">
        <f>+('2.2.3.6.WACC'!J$28*'6.3.IPME'!K$21+'2.2.3.1.TasasDeprec'!$C187*'6.3.IPME'!K$22-('6.3.IPME'!K$22-'6.3.IPME'!K$21))/(1-'6.5.TasaImpuestos'!J$8)</f>
        <v>0.33520842127176448</v>
      </c>
      <c r="N187" s="186">
        <f>+('2.2.3.6.WACC'!K$28*'6.3.IPME'!L$21+'2.2.3.1.TasasDeprec'!$C187*'6.3.IPME'!L$22-('6.3.IPME'!L$22-'6.3.IPME'!L$21))/(1-'6.5.TasaImpuestos'!K$8)</f>
        <v>0.33151583608040214</v>
      </c>
    </row>
    <row r="188" spans="1:14" x14ac:dyDescent="0.2">
      <c r="A188" s="131"/>
      <c r="B188" s="228" t="s">
        <v>563</v>
      </c>
      <c r="C188" s="186">
        <f>+('2.2.3.6.WACC'!C$28*'6.3.IPME'!D$21+'2.2.3.1.TasasDeprec'!$C188*'6.3.IPME'!D$22-('6.3.IPME'!D$22-'6.3.IPME'!D$21))/(1-'6.5.TasaImpuestos'!C$8)</f>
        <v>0.33707774053189543</v>
      </c>
      <c r="D188" s="186">
        <f>+('2.2.3.6.WACC'!D$28*'6.3.IPME'!E$21+'2.2.3.1.TasasDeprec'!$C188*'6.3.IPME'!E$22-('6.3.IPME'!E$22-'6.3.IPME'!E$21))/(1-'6.5.TasaImpuestos'!D$8)</f>
        <v>0.32355508923681398</v>
      </c>
      <c r="E188" s="186">
        <f>+('2.2.3.6.WACC'!E$28*'6.3.IPME'!F$21+'2.2.3.1.TasasDeprec'!$C188*'6.3.IPME'!F$22-('6.3.IPME'!F$22-'6.3.IPME'!F$21))/(1-'6.5.TasaImpuestos'!E$8)</f>
        <v>0.32306223877560053</v>
      </c>
      <c r="F188" s="186">
        <f>+('2.2.3.6.WACC'!F$28*'6.3.IPME'!G$21+'2.2.3.1.TasasDeprec'!$C188*'6.3.IPME'!G$22-('6.3.IPME'!G$22-'6.3.IPME'!G$21))/(1-'6.5.TasaImpuestos'!F$8)</f>
        <v>0.3392707984858932</v>
      </c>
      <c r="G188" s="186">
        <f t="shared" si="6"/>
        <v>0.36538100565642095</v>
      </c>
      <c r="H188" s="186">
        <f>+('2.2.3.6.WACC'!G$28*'6.3.IPME'!H$21+'2.2.3.1.TasasDeprec'!$C188*'6.3.IPME'!H$22-('6.3.IPME'!H$22-'6.3.IPME'!H$21))/(1-'6.5.TasaImpuestos'!G$8)</f>
        <v>0.36538100565642095</v>
      </c>
      <c r="I188" s="186">
        <f t="shared" si="7"/>
        <v>0.36538100565642095</v>
      </c>
      <c r="J188" s="186">
        <f t="shared" si="8"/>
        <v>0.33666674229120203</v>
      </c>
      <c r="K188" s="186">
        <f>+('2.2.3.6.WACC'!H$28*'6.3.IPME'!I$21+'2.2.3.1.TasasDeprec'!$C188*'6.3.IPME'!I$22-('6.3.IPME'!I$22-'6.3.IPME'!I$21))/(1-'6.5.TasaImpuestos'!H$8)</f>
        <v>0.33666674229120203</v>
      </c>
      <c r="L188" s="186">
        <f>+('2.2.3.6.WACC'!I$28*'6.3.IPME'!J$21+'2.2.3.1.TasasDeprec'!$C188*'6.3.IPME'!J$22-('6.3.IPME'!J$22-'6.3.IPME'!J$21))/(1-'6.5.TasaImpuestos'!I$8)</f>
        <v>0.31123646201951288</v>
      </c>
      <c r="M188" s="186">
        <f>+('2.2.3.6.WACC'!J$28*'6.3.IPME'!K$21+'2.2.3.1.TasasDeprec'!$C188*'6.3.IPME'!K$22-('6.3.IPME'!K$22-'6.3.IPME'!K$21))/(1-'6.5.TasaImpuestos'!J$8)</f>
        <v>0.33520842127176448</v>
      </c>
      <c r="N188" s="186">
        <f>+('2.2.3.6.WACC'!K$28*'6.3.IPME'!L$21+'2.2.3.1.TasasDeprec'!$C188*'6.3.IPME'!L$22-('6.3.IPME'!L$22-'6.3.IPME'!L$21))/(1-'6.5.TasaImpuestos'!K$8)</f>
        <v>0.33151583608040214</v>
      </c>
    </row>
    <row r="189" spans="1:14" x14ac:dyDescent="0.2">
      <c r="A189" s="131"/>
      <c r="B189" s="228" t="s">
        <v>564</v>
      </c>
      <c r="C189" s="186">
        <f>+('2.2.3.6.WACC'!C$28*'6.3.IPME'!D$21+'2.2.3.1.TasasDeprec'!$C189*'6.3.IPME'!D$22-('6.3.IPME'!D$22-'6.3.IPME'!D$21))/(1-'6.5.TasaImpuestos'!C$8)</f>
        <v>0.33707774053189543</v>
      </c>
      <c r="D189" s="186">
        <f>+('2.2.3.6.WACC'!D$28*'6.3.IPME'!E$21+'2.2.3.1.TasasDeprec'!$C189*'6.3.IPME'!E$22-('6.3.IPME'!E$22-'6.3.IPME'!E$21))/(1-'6.5.TasaImpuestos'!D$8)</f>
        <v>0.32355508923681398</v>
      </c>
      <c r="E189" s="186">
        <f>+('2.2.3.6.WACC'!E$28*'6.3.IPME'!F$21+'2.2.3.1.TasasDeprec'!$C189*'6.3.IPME'!F$22-('6.3.IPME'!F$22-'6.3.IPME'!F$21))/(1-'6.5.TasaImpuestos'!E$8)</f>
        <v>0.32306223877560053</v>
      </c>
      <c r="F189" s="186">
        <f>+('2.2.3.6.WACC'!F$28*'6.3.IPME'!G$21+'2.2.3.1.TasasDeprec'!$C189*'6.3.IPME'!G$22-('6.3.IPME'!G$22-'6.3.IPME'!G$21))/(1-'6.5.TasaImpuestos'!F$8)</f>
        <v>0.3392707984858932</v>
      </c>
      <c r="G189" s="186">
        <f t="shared" si="6"/>
        <v>0.36538100565642095</v>
      </c>
      <c r="H189" s="186">
        <f>+('2.2.3.6.WACC'!G$28*'6.3.IPME'!H$21+'2.2.3.1.TasasDeprec'!$C189*'6.3.IPME'!H$22-('6.3.IPME'!H$22-'6.3.IPME'!H$21))/(1-'6.5.TasaImpuestos'!G$8)</f>
        <v>0.36538100565642095</v>
      </c>
      <c r="I189" s="186">
        <f t="shared" si="7"/>
        <v>0.36538100565642095</v>
      </c>
      <c r="J189" s="186">
        <f t="shared" si="8"/>
        <v>0.33666674229120203</v>
      </c>
      <c r="K189" s="186">
        <f>+('2.2.3.6.WACC'!H$28*'6.3.IPME'!I$21+'2.2.3.1.TasasDeprec'!$C189*'6.3.IPME'!I$22-('6.3.IPME'!I$22-'6.3.IPME'!I$21))/(1-'6.5.TasaImpuestos'!H$8)</f>
        <v>0.33666674229120203</v>
      </c>
      <c r="L189" s="186">
        <f>+('2.2.3.6.WACC'!I$28*'6.3.IPME'!J$21+'2.2.3.1.TasasDeprec'!$C189*'6.3.IPME'!J$22-('6.3.IPME'!J$22-'6.3.IPME'!J$21))/(1-'6.5.TasaImpuestos'!I$8)</f>
        <v>0.31123646201951288</v>
      </c>
      <c r="M189" s="186">
        <f>+('2.2.3.6.WACC'!J$28*'6.3.IPME'!K$21+'2.2.3.1.TasasDeprec'!$C189*'6.3.IPME'!K$22-('6.3.IPME'!K$22-'6.3.IPME'!K$21))/(1-'6.5.TasaImpuestos'!J$8)</f>
        <v>0.33520842127176448</v>
      </c>
      <c r="N189" s="186">
        <f>+('2.2.3.6.WACC'!K$28*'6.3.IPME'!L$21+'2.2.3.1.TasasDeprec'!$C189*'6.3.IPME'!L$22-('6.3.IPME'!L$22-'6.3.IPME'!L$21))/(1-'6.5.TasaImpuestos'!K$8)</f>
        <v>0.33151583608040214</v>
      </c>
    </row>
    <row r="190" spans="1:14" x14ac:dyDescent="0.2">
      <c r="A190" s="131"/>
      <c r="B190" s="227" t="s">
        <v>319</v>
      </c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</row>
    <row r="191" spans="1:14" x14ac:dyDescent="0.2">
      <c r="A191" s="131"/>
      <c r="B191" s="228" t="s">
        <v>322</v>
      </c>
      <c r="C191" s="186">
        <f>+('2.2.3.6.WACC'!C$28*'6.3.IPME'!D$21+'2.2.3.1.TasasDeprec'!$C191*'6.3.IPME'!D$22-('6.3.IPME'!D$22-'6.3.IPME'!D$21))/(1-'6.5.TasaImpuestos'!C$8)</f>
        <v>0.62350810215022689</v>
      </c>
      <c r="D191" s="186">
        <f>+('2.2.3.6.WACC'!D$28*'6.3.IPME'!E$21+'2.2.3.1.TasasDeprec'!$C191*'6.3.IPME'!E$22-('6.3.IPME'!E$22-'6.3.IPME'!E$21))/(1-'6.5.TasaImpuestos'!D$8)</f>
        <v>0.61926704617543871</v>
      </c>
      <c r="E191" s="186">
        <f>+('2.2.3.6.WACC'!E$28*'6.3.IPME'!F$21+'2.2.3.1.TasasDeprec'!$C191*'6.3.IPME'!F$22-('6.3.IPME'!F$22-'6.3.IPME'!F$21))/(1-'6.5.TasaImpuestos'!E$8)</f>
        <v>0.61797364992764492</v>
      </c>
      <c r="F191" s="186">
        <f>+('2.2.3.6.WACC'!F$28*'6.3.IPME'!G$21+'2.2.3.1.TasasDeprec'!$C191*'6.3.IPME'!G$22-('6.3.IPME'!G$22-'6.3.IPME'!G$21))/(1-'6.5.TasaImpuestos'!F$8)</f>
        <v>0.6326193561925858</v>
      </c>
      <c r="G191" s="186">
        <f t="shared" si="6"/>
        <v>0.64100248068109877</v>
      </c>
      <c r="H191" s="186">
        <f>+('2.2.3.6.WACC'!G$28*'6.3.IPME'!H$21+'2.2.3.1.TasasDeprec'!$C191*'6.3.IPME'!H$22-('6.3.IPME'!H$22-'6.3.IPME'!H$21))/(1-'6.5.TasaImpuestos'!G$8)</f>
        <v>0.64100248068109877</v>
      </c>
      <c r="I191" s="186">
        <f t="shared" si="7"/>
        <v>0.64100248068109877</v>
      </c>
      <c r="J191" s="186">
        <f t="shared" si="8"/>
        <v>0.60867776182267874</v>
      </c>
      <c r="K191" s="186">
        <f>+('2.2.3.6.WACC'!H$28*'6.3.IPME'!I$21+'2.2.3.1.TasasDeprec'!$C191*'6.3.IPME'!I$22-('6.3.IPME'!I$22-'6.3.IPME'!I$21))/(1-'6.5.TasaImpuestos'!H$8)</f>
        <v>0.60867776182267874</v>
      </c>
      <c r="L191" s="186">
        <f>+('2.2.3.6.WACC'!I$28*'6.3.IPME'!J$21+'2.2.3.1.TasasDeprec'!$C191*'6.3.IPME'!J$22-('6.3.IPME'!J$22-'6.3.IPME'!J$21))/(1-'6.5.TasaImpuestos'!I$8)</f>
        <v>0.59202679380780476</v>
      </c>
      <c r="M191" s="186">
        <f>+('2.2.3.6.WACC'!J$28*'6.3.IPME'!K$21+'2.2.3.1.TasasDeprec'!$C191*'6.3.IPME'!K$22-('6.3.IPME'!K$22-'6.3.IPME'!K$21))/(1-'6.5.TasaImpuestos'!J$8)</f>
        <v>0.61524101825727984</v>
      </c>
      <c r="N191" s="186">
        <f>+('2.2.3.6.WACC'!K$28*'6.3.IPME'!L$21+'2.2.3.1.TasasDeprec'!$C191*'6.3.IPME'!L$22-('6.3.IPME'!L$22-'6.3.IPME'!L$21))/(1-'6.5.TasaImpuestos'!K$8)</f>
        <v>0.61160667867150231</v>
      </c>
    </row>
    <row r="192" spans="1:14" x14ac:dyDescent="0.2">
      <c r="A192" s="131"/>
      <c r="B192" s="229" t="s">
        <v>323</v>
      </c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</row>
    <row r="193" spans="1:14" x14ac:dyDescent="0.2">
      <c r="A193" s="131"/>
      <c r="B193" s="225" t="s">
        <v>324</v>
      </c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</row>
    <row r="194" spans="1:14" x14ac:dyDescent="0.2">
      <c r="A194" s="131"/>
      <c r="B194" s="226" t="s">
        <v>325</v>
      </c>
      <c r="C194" s="186">
        <f>+('2.2.3.6.WACC'!C$28*'6.3.IPME'!D$21+'2.2.3.1.TasasDeprec'!$C194*'6.3.IPME'!D$22-('6.3.IPME'!D$22-'6.3.IPME'!D$21))/(1-'6.5.TasaImpuestos'!C$8)</f>
        <v>0.62350810215022689</v>
      </c>
      <c r="D194" s="186">
        <f>+('2.2.3.6.WACC'!D$28*'6.3.IPME'!E$21+'2.2.3.1.TasasDeprec'!$C194*'6.3.IPME'!E$22-('6.3.IPME'!E$22-'6.3.IPME'!E$21))/(1-'6.5.TasaImpuestos'!D$8)</f>
        <v>0.61926704617543871</v>
      </c>
      <c r="E194" s="186">
        <f>+('2.2.3.6.WACC'!E$28*'6.3.IPME'!F$21+'2.2.3.1.TasasDeprec'!$C194*'6.3.IPME'!F$22-('6.3.IPME'!F$22-'6.3.IPME'!F$21))/(1-'6.5.TasaImpuestos'!E$8)</f>
        <v>0.61797364992764492</v>
      </c>
      <c r="F194" s="186">
        <f>+('2.2.3.6.WACC'!F$28*'6.3.IPME'!G$21+'2.2.3.1.TasasDeprec'!$C194*'6.3.IPME'!G$22-('6.3.IPME'!G$22-'6.3.IPME'!G$21))/(1-'6.5.TasaImpuestos'!F$8)</f>
        <v>0.6326193561925858</v>
      </c>
      <c r="G194" s="186">
        <f t="shared" si="6"/>
        <v>0.64100248068109877</v>
      </c>
      <c r="H194" s="186">
        <f>+('2.2.3.6.WACC'!G$28*'6.3.IPME'!H$21+'2.2.3.1.TasasDeprec'!$C194*'6.3.IPME'!H$22-('6.3.IPME'!H$22-'6.3.IPME'!H$21))/(1-'6.5.TasaImpuestos'!G$8)</f>
        <v>0.64100248068109877</v>
      </c>
      <c r="I194" s="186">
        <f t="shared" si="7"/>
        <v>0.64100248068109877</v>
      </c>
      <c r="J194" s="186">
        <f t="shared" si="8"/>
        <v>0.60867776182267874</v>
      </c>
      <c r="K194" s="186">
        <f>+('2.2.3.6.WACC'!H$28*'6.3.IPME'!I$21+'2.2.3.1.TasasDeprec'!$C194*'6.3.IPME'!I$22-('6.3.IPME'!I$22-'6.3.IPME'!I$21))/(1-'6.5.TasaImpuestos'!H$8)</f>
        <v>0.60867776182267874</v>
      </c>
      <c r="L194" s="186">
        <f>+('2.2.3.6.WACC'!I$28*'6.3.IPME'!J$21+'2.2.3.1.TasasDeprec'!$C194*'6.3.IPME'!J$22-('6.3.IPME'!J$22-'6.3.IPME'!J$21))/(1-'6.5.TasaImpuestos'!I$8)</f>
        <v>0.59202679380780476</v>
      </c>
      <c r="M194" s="186">
        <f>+('2.2.3.6.WACC'!J$28*'6.3.IPME'!K$21+'2.2.3.1.TasasDeprec'!$C194*'6.3.IPME'!K$22-('6.3.IPME'!K$22-'6.3.IPME'!K$21))/(1-'6.5.TasaImpuestos'!J$8)</f>
        <v>0.61524101825727984</v>
      </c>
      <c r="N194" s="186">
        <f>+('2.2.3.6.WACC'!K$28*'6.3.IPME'!L$21+'2.2.3.1.TasasDeprec'!$C194*'6.3.IPME'!L$22-('6.3.IPME'!L$22-'6.3.IPME'!L$21))/(1-'6.5.TasaImpuestos'!K$8)</f>
        <v>0.61160667867150231</v>
      </c>
    </row>
    <row r="195" spans="1:14" x14ac:dyDescent="0.2">
      <c r="A195" s="131"/>
      <c r="B195" s="245" t="s">
        <v>326</v>
      </c>
      <c r="C195" s="186">
        <f>+('2.2.3.6.WACC'!C$28*'6.3.IPME'!D$21+'2.2.3.1.TasasDeprec'!$C195*'6.3.IPME'!D$22-('6.3.IPME'!D$22-'6.3.IPME'!D$21))/(1-'6.5.TasaImpuestos'!C$8)</f>
        <v>0.62350810215022689</v>
      </c>
      <c r="D195" s="186">
        <f>+('2.2.3.6.WACC'!D$28*'6.3.IPME'!E$21+'2.2.3.1.TasasDeprec'!$C195*'6.3.IPME'!E$22-('6.3.IPME'!E$22-'6.3.IPME'!E$21))/(1-'6.5.TasaImpuestos'!D$8)</f>
        <v>0.61926704617543871</v>
      </c>
      <c r="E195" s="186">
        <f>+('2.2.3.6.WACC'!E$28*'6.3.IPME'!F$21+'2.2.3.1.TasasDeprec'!$C195*'6.3.IPME'!F$22-('6.3.IPME'!F$22-'6.3.IPME'!F$21))/(1-'6.5.TasaImpuestos'!E$8)</f>
        <v>0.61797364992764492</v>
      </c>
      <c r="F195" s="186">
        <f>+('2.2.3.6.WACC'!F$28*'6.3.IPME'!G$21+'2.2.3.1.TasasDeprec'!$C195*'6.3.IPME'!G$22-('6.3.IPME'!G$22-'6.3.IPME'!G$21))/(1-'6.5.TasaImpuestos'!F$8)</f>
        <v>0.6326193561925858</v>
      </c>
      <c r="G195" s="186">
        <f t="shared" si="6"/>
        <v>0.64100248068109877</v>
      </c>
      <c r="H195" s="186">
        <f>+('2.2.3.6.WACC'!G$28*'6.3.IPME'!H$21+'2.2.3.1.TasasDeprec'!$C195*'6.3.IPME'!H$22-('6.3.IPME'!H$22-'6.3.IPME'!H$21))/(1-'6.5.TasaImpuestos'!G$8)</f>
        <v>0.64100248068109877</v>
      </c>
      <c r="I195" s="186">
        <f t="shared" si="7"/>
        <v>0.64100248068109877</v>
      </c>
      <c r="J195" s="186">
        <f t="shared" si="8"/>
        <v>0.60867776182267874</v>
      </c>
      <c r="K195" s="186">
        <f>+('2.2.3.6.WACC'!H$28*'6.3.IPME'!I$21+'2.2.3.1.TasasDeprec'!$C195*'6.3.IPME'!I$22-('6.3.IPME'!I$22-'6.3.IPME'!I$21))/(1-'6.5.TasaImpuestos'!H$8)</f>
        <v>0.60867776182267874</v>
      </c>
      <c r="L195" s="186">
        <f>+('2.2.3.6.WACC'!I$28*'6.3.IPME'!J$21+'2.2.3.1.TasasDeprec'!$C195*'6.3.IPME'!J$22-('6.3.IPME'!J$22-'6.3.IPME'!J$21))/(1-'6.5.TasaImpuestos'!I$8)</f>
        <v>0.59202679380780476</v>
      </c>
      <c r="M195" s="186">
        <f>+('2.2.3.6.WACC'!J$28*'6.3.IPME'!K$21+'2.2.3.1.TasasDeprec'!$C195*'6.3.IPME'!K$22-('6.3.IPME'!K$22-'6.3.IPME'!K$21))/(1-'6.5.TasaImpuestos'!J$8)</f>
        <v>0.61524101825727984</v>
      </c>
      <c r="N195" s="186">
        <f>+('2.2.3.6.WACC'!K$28*'6.3.IPME'!L$21+'2.2.3.1.TasasDeprec'!$C195*'6.3.IPME'!L$22-('6.3.IPME'!L$22-'6.3.IPME'!L$21))/(1-'6.5.TasaImpuestos'!K$8)</f>
        <v>0.61160667867150231</v>
      </c>
    </row>
    <row r="196" spans="1:14" x14ac:dyDescent="0.2">
      <c r="A196" s="131"/>
      <c r="B196" s="226" t="s">
        <v>319</v>
      </c>
      <c r="C196" s="186">
        <f>+('2.2.3.6.WACC'!C$28*'6.3.IPME'!D$21+'2.2.3.1.TasasDeprec'!$C196*'6.3.IPME'!D$22-('6.3.IPME'!D$22-'6.3.IPME'!D$21))/(1-'6.5.TasaImpuestos'!C$8)</f>
        <v>0.62350810215022689</v>
      </c>
      <c r="D196" s="186">
        <f>+('2.2.3.6.WACC'!D$28*'6.3.IPME'!E$21+'2.2.3.1.TasasDeprec'!$C196*'6.3.IPME'!E$22-('6.3.IPME'!E$22-'6.3.IPME'!E$21))/(1-'6.5.TasaImpuestos'!D$8)</f>
        <v>0.61926704617543871</v>
      </c>
      <c r="E196" s="186">
        <f>+('2.2.3.6.WACC'!E$28*'6.3.IPME'!F$21+'2.2.3.1.TasasDeprec'!$C196*'6.3.IPME'!F$22-('6.3.IPME'!F$22-'6.3.IPME'!F$21))/(1-'6.5.TasaImpuestos'!E$8)</f>
        <v>0.61797364992764492</v>
      </c>
      <c r="F196" s="186">
        <f>+('2.2.3.6.WACC'!F$28*'6.3.IPME'!G$21+'2.2.3.1.TasasDeprec'!$C196*'6.3.IPME'!G$22-('6.3.IPME'!G$22-'6.3.IPME'!G$21))/(1-'6.5.TasaImpuestos'!F$8)</f>
        <v>0.6326193561925858</v>
      </c>
      <c r="G196" s="186">
        <f t="shared" si="6"/>
        <v>0.64100248068109877</v>
      </c>
      <c r="H196" s="186">
        <f>+('2.2.3.6.WACC'!G$28*'6.3.IPME'!H$21+'2.2.3.1.TasasDeprec'!$C196*'6.3.IPME'!H$22-('6.3.IPME'!H$22-'6.3.IPME'!H$21))/(1-'6.5.TasaImpuestos'!G$8)</f>
        <v>0.64100248068109877</v>
      </c>
      <c r="I196" s="186">
        <f t="shared" si="7"/>
        <v>0.64100248068109877</v>
      </c>
      <c r="J196" s="186">
        <f t="shared" si="8"/>
        <v>0.60867776182267874</v>
      </c>
      <c r="K196" s="186">
        <f>+('2.2.3.6.WACC'!H$28*'6.3.IPME'!I$21+'2.2.3.1.TasasDeprec'!$C196*'6.3.IPME'!I$22-('6.3.IPME'!I$22-'6.3.IPME'!I$21))/(1-'6.5.TasaImpuestos'!H$8)</f>
        <v>0.60867776182267874</v>
      </c>
      <c r="L196" s="186">
        <f>+('2.2.3.6.WACC'!I$28*'6.3.IPME'!J$21+'2.2.3.1.TasasDeprec'!$C196*'6.3.IPME'!J$22-('6.3.IPME'!J$22-'6.3.IPME'!J$21))/(1-'6.5.TasaImpuestos'!I$8)</f>
        <v>0.59202679380780476</v>
      </c>
      <c r="M196" s="186">
        <f>+('2.2.3.6.WACC'!J$28*'6.3.IPME'!K$21+'2.2.3.1.TasasDeprec'!$C196*'6.3.IPME'!K$22-('6.3.IPME'!K$22-'6.3.IPME'!K$21))/(1-'6.5.TasaImpuestos'!J$8)</f>
        <v>0.61524101825727984</v>
      </c>
      <c r="N196" s="186">
        <f>+('2.2.3.6.WACC'!K$28*'6.3.IPME'!L$21+'2.2.3.1.TasasDeprec'!$C196*'6.3.IPME'!L$22-('6.3.IPME'!L$22-'6.3.IPME'!L$21))/(1-'6.5.TasaImpuestos'!K$8)</f>
        <v>0.61160667867150231</v>
      </c>
    </row>
    <row r="197" spans="1:14" x14ac:dyDescent="0.2">
      <c r="A197" s="131"/>
      <c r="B197" s="226" t="s">
        <v>488</v>
      </c>
      <c r="C197" s="186">
        <f>+('2.2.3.6.WACC'!C$28*'6.4.IPMC'!D$21+'2.2.3.1.TasasDeprec'!$C197*'6.4.IPMC'!D$22-('6.4.IPMC'!D$22-'6.4.IPMC'!D$21))/(1-'6.5.TasaImpuestos'!C$8)</f>
        <v>0.14593328926153312</v>
      </c>
      <c r="D197" s="186">
        <f>+('2.2.3.6.WACC'!D$28*'6.4.IPMC'!E$21+'2.2.3.1.TasasDeprec'!$C197*'6.4.IPMC'!E$22-('6.4.IPMC'!E$22-'6.4.IPMC'!E$21))/(1-'6.5.TasaImpuestos'!D$8)</f>
        <v>0.18223305395809944</v>
      </c>
      <c r="E197" s="186">
        <f>+('2.2.3.6.WACC'!E$28*'6.4.IPMC'!F$21+'2.2.3.1.TasasDeprec'!$C197*'6.4.IPMC'!F$22-('6.4.IPMC'!F$22-'6.4.IPMC'!F$21))/(1-'6.5.TasaImpuestos'!E$8)</f>
        <v>0.20422867208808643</v>
      </c>
      <c r="F197" s="186">
        <f>+('2.2.3.6.WACC'!F$28*'6.4.IPMC'!G$21+'2.2.3.1.TasasDeprec'!$C197*'6.4.IPMC'!G$22-('6.4.IPMC'!G$22-'6.4.IPMC'!G$21))/(1-'6.5.TasaImpuestos'!F$8)</f>
        <v>0.22960435123183817</v>
      </c>
      <c r="G197" s="186">
        <f t="shared" si="6"/>
        <v>0.27723142612650109</v>
      </c>
      <c r="H197" s="186">
        <f>+('2.2.3.6.WACC'!G$28*'6.4.IPMC'!H$21+'2.2.3.1.TasasDeprec'!$C197*'6.4.IPMC'!H$22-('6.4.IPMC'!H$22-'6.4.IPMC'!H$21))/(1-'6.5.TasaImpuestos'!G$8)</f>
        <v>0.27723142612650109</v>
      </c>
      <c r="I197" s="186">
        <f t="shared" si="7"/>
        <v>0.27723142612650109</v>
      </c>
      <c r="J197" s="186">
        <f t="shared" si="8"/>
        <v>0.20459609068520535</v>
      </c>
      <c r="K197" s="186">
        <f>+('2.2.3.6.WACC'!H$28*'6.4.IPMC'!I$21+'2.2.3.1.TasasDeprec'!$C197*'6.4.IPMC'!I$22-('6.4.IPMC'!I$22-'6.4.IPMC'!I$21))/(1-'6.5.TasaImpuestos'!H$8)</f>
        <v>0.20459609068520535</v>
      </c>
      <c r="L197" s="186">
        <f>+('2.2.3.6.WACC'!I$28*'6.4.IPMC'!J$21+'2.2.3.1.TasasDeprec'!$C197*'6.4.IPMC'!J$22-('6.4.IPMC'!J$22-'6.4.IPMC'!J$21))/(1-'6.5.TasaImpuestos'!I$8)</f>
        <v>0.10099133173029262</v>
      </c>
      <c r="M197" s="186">
        <f>+('2.2.3.6.WACC'!J$28*'6.4.IPMC'!K$21+'2.2.3.1.TasasDeprec'!$C197*'6.4.IPMC'!K$22-('6.4.IPMC'!K$22-'6.4.IPMC'!K$21))/(1-'6.5.TasaImpuestos'!J$8)</f>
        <v>0.14388628564206998</v>
      </c>
      <c r="N197" s="186">
        <f>+('2.2.3.6.WACC'!K$28*'6.4.IPMC'!L$21+'2.2.3.1.TasasDeprec'!$C197*'6.4.IPMC'!L$22-('6.4.IPMC'!L$22-'6.4.IPMC'!L$21))/(1-'6.5.TasaImpuestos'!K$8)</f>
        <v>0.20267242714935299</v>
      </c>
    </row>
    <row r="198" spans="1:14" x14ac:dyDescent="0.2">
      <c r="A198" s="131"/>
      <c r="B198" s="226" t="s">
        <v>327</v>
      </c>
      <c r="C198" s="186">
        <f>+('2.2.3.6.WACC'!C$28*'6.4.IPMC'!D$21+'2.2.3.1.TasasDeprec'!$C198*'6.4.IPMC'!D$22-('6.4.IPMC'!D$22-'6.4.IPMC'!D$21))/(1-'6.5.TasaImpuestos'!C$8)</f>
        <v>0.13233331085951369</v>
      </c>
      <c r="D198" s="186">
        <f>+('2.2.3.6.WACC'!D$28*'6.4.IPMC'!E$21+'2.2.3.1.TasasDeprec'!$C198*'6.4.IPMC'!E$22-('6.4.IPMC'!E$22-'6.4.IPMC'!E$21))/(1-'6.5.TasaImpuestos'!D$8)</f>
        <v>0.16821939020194529</v>
      </c>
      <c r="E198" s="186">
        <f>+('2.2.3.6.WACC'!E$28*'6.4.IPMC'!F$21+'2.2.3.1.TasasDeprec'!$C198*'6.4.IPMC'!F$22-('6.4.IPMC'!F$22-'6.4.IPMC'!F$21))/(1-'6.5.TasaImpuestos'!E$8)</f>
        <v>0.19049361768522266</v>
      </c>
      <c r="F198" s="186">
        <f>+('2.2.3.6.WACC'!F$28*'6.4.IPMC'!G$21+'2.2.3.1.TasasDeprec'!$C198*'6.4.IPMC'!G$22-('6.4.IPMC'!G$22-'6.4.IPMC'!G$21))/(1-'6.5.TasaImpuestos'!F$8)</f>
        <v>0.21629519835409347</v>
      </c>
      <c r="G198" s="186">
        <f t="shared" si="6"/>
        <v>0.26526430821295316</v>
      </c>
      <c r="H198" s="186">
        <f>+('2.2.3.6.WACC'!G$28*'6.4.IPMC'!H$21+'2.2.3.1.TasasDeprec'!$C198*'6.4.IPMC'!H$22-('6.4.IPMC'!H$22-'6.4.IPMC'!H$21))/(1-'6.5.TasaImpuestos'!G$8)</f>
        <v>0.26526430821295316</v>
      </c>
      <c r="I198" s="186">
        <f t="shared" si="7"/>
        <v>0.26526430821295316</v>
      </c>
      <c r="J198" s="186">
        <f t="shared" si="8"/>
        <v>0.19295702983276455</v>
      </c>
      <c r="K198" s="186">
        <f>+('2.2.3.6.WACC'!H$28*'6.4.IPMC'!I$21+'2.2.3.1.TasasDeprec'!$C198*'6.4.IPMC'!I$22-('6.4.IPMC'!I$22-'6.4.IPMC'!I$21))/(1-'6.5.TasaImpuestos'!H$8)</f>
        <v>0.19295702983276455</v>
      </c>
      <c r="L198" s="186">
        <f>+('2.2.3.6.WACC'!I$28*'6.4.IPMC'!J$21+'2.2.3.1.TasasDeprec'!$C198*'6.4.IPMC'!J$22-('6.4.IPMC'!J$22-'6.4.IPMC'!J$21))/(1-'6.5.TasaImpuestos'!I$8)</f>
        <v>8.844224984492019E-2</v>
      </c>
      <c r="M198" s="186">
        <f>+('2.2.3.6.WACC'!J$28*'6.4.IPMC'!K$21+'2.2.3.1.TasasDeprec'!$C198*'6.4.IPMC'!K$22-('6.4.IPMC'!K$22-'6.4.IPMC'!K$21))/(1-'6.5.TasaImpuestos'!J$8)</f>
        <v>0.13096041922860768</v>
      </c>
      <c r="N198" s="186">
        <f>+('2.2.3.6.WACC'!K$28*'6.4.IPMC'!L$21+'2.2.3.1.TasasDeprec'!$C198*'6.4.IPMC'!L$22-('6.4.IPMC'!L$22-'6.4.IPMC'!L$21))/(1-'6.5.TasaImpuestos'!K$8)</f>
        <v>0.18986888325904172</v>
      </c>
    </row>
    <row r="199" spans="1:14" x14ac:dyDescent="0.2">
      <c r="A199" s="131"/>
      <c r="B199" s="226" t="s">
        <v>440</v>
      </c>
      <c r="C199" s="186">
        <f>+('2.2.3.6.WACC'!C$28*'6.4.IPMC'!D$21+'2.2.3.1.TasasDeprec'!$C199*'6.4.IPMC'!D$22-('6.4.IPMC'!D$22-'6.4.IPMC'!D$21))/(1-'6.5.TasaImpuestos'!C$8)</f>
        <v>0.13233331085951369</v>
      </c>
      <c r="D199" s="186">
        <f>+('2.2.3.6.WACC'!D$28*'6.4.IPMC'!E$21+'2.2.3.1.TasasDeprec'!$C199*'6.4.IPMC'!E$22-('6.4.IPMC'!E$22-'6.4.IPMC'!E$21))/(1-'6.5.TasaImpuestos'!D$8)</f>
        <v>0.16821939020194529</v>
      </c>
      <c r="E199" s="186">
        <f>+('2.2.3.6.WACC'!E$28*'6.4.IPMC'!F$21+'2.2.3.1.TasasDeprec'!$C199*'6.4.IPMC'!F$22-('6.4.IPMC'!F$22-'6.4.IPMC'!F$21))/(1-'6.5.TasaImpuestos'!E$8)</f>
        <v>0.19049361768522266</v>
      </c>
      <c r="F199" s="186">
        <f>+('2.2.3.6.WACC'!F$28*'6.4.IPMC'!G$21+'2.2.3.1.TasasDeprec'!$C199*'6.4.IPMC'!G$22-('6.4.IPMC'!G$22-'6.4.IPMC'!G$21))/(1-'6.5.TasaImpuestos'!F$8)</f>
        <v>0.21629519835409347</v>
      </c>
      <c r="G199" s="186">
        <f t="shared" si="6"/>
        <v>0.26526430821295316</v>
      </c>
      <c r="H199" s="186">
        <f>+('2.2.3.6.WACC'!G$28*'6.4.IPMC'!H$21+'2.2.3.1.TasasDeprec'!$C199*'6.4.IPMC'!H$22-('6.4.IPMC'!H$22-'6.4.IPMC'!H$21))/(1-'6.5.TasaImpuestos'!G$8)</f>
        <v>0.26526430821295316</v>
      </c>
      <c r="I199" s="186">
        <f t="shared" si="7"/>
        <v>0.26526430821295316</v>
      </c>
      <c r="J199" s="186">
        <f t="shared" si="8"/>
        <v>0.19295702983276455</v>
      </c>
      <c r="K199" s="186">
        <f>+('2.2.3.6.WACC'!H$28*'6.4.IPMC'!I$21+'2.2.3.1.TasasDeprec'!$C199*'6.4.IPMC'!I$22-('6.4.IPMC'!I$22-'6.4.IPMC'!I$21))/(1-'6.5.TasaImpuestos'!H$8)</f>
        <v>0.19295702983276455</v>
      </c>
      <c r="L199" s="186">
        <f>+('2.2.3.6.WACC'!I$28*'6.4.IPMC'!J$21+'2.2.3.1.TasasDeprec'!$C199*'6.4.IPMC'!J$22-('6.4.IPMC'!J$22-'6.4.IPMC'!J$21))/(1-'6.5.TasaImpuestos'!I$8)</f>
        <v>8.844224984492019E-2</v>
      </c>
      <c r="M199" s="186">
        <f>+('2.2.3.6.WACC'!J$28*'6.4.IPMC'!K$21+'2.2.3.1.TasasDeprec'!$C199*'6.4.IPMC'!K$22-('6.4.IPMC'!K$22-'6.4.IPMC'!K$21))/(1-'6.5.TasaImpuestos'!J$8)</f>
        <v>0.13096041922860768</v>
      </c>
      <c r="N199" s="186">
        <f>+('2.2.3.6.WACC'!K$28*'6.4.IPMC'!L$21+'2.2.3.1.TasasDeprec'!$C199*'6.4.IPMC'!L$22-('6.4.IPMC'!L$22-'6.4.IPMC'!L$21))/(1-'6.5.TasaImpuestos'!K$8)</f>
        <v>0.18986888325904172</v>
      </c>
    </row>
    <row r="200" spans="1:14" x14ac:dyDescent="0.2">
      <c r="A200" s="131"/>
      <c r="B200" s="226" t="s">
        <v>489</v>
      </c>
      <c r="C200" s="186">
        <f>+('2.2.3.6.WACC'!C$28*'6.4.IPMC'!D$21+'2.2.3.1.TasasDeprec'!$C200*'6.4.IPMC'!D$22-('6.4.IPMC'!D$22-'6.4.IPMC'!D$21))/(1-'6.5.TasaImpuestos'!C$8)</f>
        <v>0.13053531720721434</v>
      </c>
      <c r="D200" s="186">
        <f>+('2.2.3.6.WACC'!D$28*'6.4.IPMC'!E$21+'2.2.3.1.TasasDeprec'!$C200*'6.4.IPMC'!E$22-('6.4.IPMC'!E$22-'6.4.IPMC'!E$21))/(1-'6.5.TasaImpuestos'!D$8)</f>
        <v>0.16636670501861575</v>
      </c>
      <c r="E200" s="186">
        <f>+('2.2.3.6.WACC'!E$28*'6.4.IPMC'!F$21+'2.2.3.1.TasasDeprec'!$C200*'6.4.IPMC'!F$22-('6.4.IPMC'!F$22-'6.4.IPMC'!F$21))/(1-'6.5.TasaImpuestos'!E$8)</f>
        <v>0.1886777662257329</v>
      </c>
      <c r="F200" s="186">
        <f>+('2.2.3.6.WACC'!F$28*'6.4.IPMC'!G$21+'2.2.3.1.TasasDeprec'!$C200*'6.4.IPMC'!G$22-('6.4.IPMC'!G$22-'6.4.IPMC'!G$21))/(1-'6.5.TasaImpuestos'!F$8)</f>
        <v>0.21453565347216086</v>
      </c>
      <c r="G200" s="186">
        <f t="shared" si="6"/>
        <v>0.26368218790299125</v>
      </c>
      <c r="H200" s="186">
        <f>+('2.2.3.6.WACC'!G$28*'6.4.IPMC'!H$21+'2.2.3.1.TasasDeprec'!$C200*'6.4.IPMC'!H$22-('6.4.IPMC'!H$22-'6.4.IPMC'!H$21))/(1-'6.5.TasaImpuestos'!G$8)</f>
        <v>0.26368218790299125</v>
      </c>
      <c r="I200" s="186">
        <f t="shared" si="7"/>
        <v>0.26368218790299125</v>
      </c>
      <c r="J200" s="186">
        <f t="shared" si="8"/>
        <v>0.19141828051178711</v>
      </c>
      <c r="K200" s="186">
        <f>+('2.2.3.6.WACC'!H$28*'6.4.IPMC'!I$21+'2.2.3.1.TasasDeprec'!$C200*'6.4.IPMC'!I$22-('6.4.IPMC'!I$22-'6.4.IPMC'!I$21))/(1-'6.5.TasaImpuestos'!H$8)</f>
        <v>0.19141828051178711</v>
      </c>
      <c r="L200" s="186">
        <f>+('2.2.3.6.WACC'!I$28*'6.4.IPMC'!J$21+'2.2.3.1.TasasDeprec'!$C200*'6.4.IPMC'!J$22-('6.4.IPMC'!J$22-'6.4.IPMC'!J$21))/(1-'6.5.TasaImpuestos'!I$8)</f>
        <v>8.6783190624007411E-2</v>
      </c>
      <c r="M200" s="186">
        <f>+('2.2.3.6.WACC'!J$28*'6.4.IPMC'!K$21+'2.2.3.1.TasasDeprec'!$C200*'6.4.IPMC'!K$22-('6.4.IPMC'!K$22-'6.4.IPMC'!K$21))/(1-'6.5.TasaImpuestos'!J$8)</f>
        <v>0.12925154697345584</v>
      </c>
      <c r="N200" s="186">
        <f>+('2.2.3.6.WACC'!K$28*'6.4.IPMC'!L$21+'2.2.3.1.TasasDeprec'!$C200*'6.4.IPMC'!L$22-('6.4.IPMC'!L$22-'6.4.IPMC'!L$21))/(1-'6.5.TasaImpuestos'!K$8)</f>
        <v>0.1881761827295837</v>
      </c>
    </row>
    <row r="201" spans="1:14" x14ac:dyDescent="0.2">
      <c r="A201" s="131"/>
      <c r="B201" s="226" t="s">
        <v>444</v>
      </c>
      <c r="C201" s="186">
        <f>+('2.2.3.6.WACC'!C$28*'6.4.IPMC'!D$21+'2.2.3.1.TasasDeprec'!$C201*'6.4.IPMC'!D$22-('6.4.IPMC'!D$22-'6.4.IPMC'!D$21))/(1-'6.5.TasaImpuestos'!C$8)</f>
        <v>0.13233331085951369</v>
      </c>
      <c r="D201" s="186">
        <f>+('2.2.3.6.WACC'!D$28*'6.4.IPMC'!E$21+'2.2.3.1.TasasDeprec'!$C201*'6.4.IPMC'!E$22-('6.4.IPMC'!E$22-'6.4.IPMC'!E$21))/(1-'6.5.TasaImpuestos'!D$8)</f>
        <v>0.16821939020194529</v>
      </c>
      <c r="E201" s="186">
        <f>+('2.2.3.6.WACC'!E$28*'6.4.IPMC'!F$21+'2.2.3.1.TasasDeprec'!$C201*'6.4.IPMC'!F$22-('6.4.IPMC'!F$22-'6.4.IPMC'!F$21))/(1-'6.5.TasaImpuestos'!E$8)</f>
        <v>0.19049361768522266</v>
      </c>
      <c r="F201" s="186">
        <f>+('2.2.3.6.WACC'!F$28*'6.4.IPMC'!G$21+'2.2.3.1.TasasDeprec'!$C201*'6.4.IPMC'!G$22-('6.4.IPMC'!G$22-'6.4.IPMC'!G$21))/(1-'6.5.TasaImpuestos'!F$8)</f>
        <v>0.21629519835409347</v>
      </c>
      <c r="G201" s="186">
        <f t="shared" si="6"/>
        <v>0.26526430821295316</v>
      </c>
      <c r="H201" s="186">
        <f>+('2.2.3.6.WACC'!G$28*'6.4.IPMC'!H$21+'2.2.3.1.TasasDeprec'!$C201*'6.4.IPMC'!H$22-('6.4.IPMC'!H$22-'6.4.IPMC'!H$21))/(1-'6.5.TasaImpuestos'!G$8)</f>
        <v>0.26526430821295316</v>
      </c>
      <c r="I201" s="186">
        <f t="shared" si="7"/>
        <v>0.26526430821295316</v>
      </c>
      <c r="J201" s="186">
        <f t="shared" si="8"/>
        <v>0.19295702983276455</v>
      </c>
      <c r="K201" s="186">
        <f>+('2.2.3.6.WACC'!H$28*'6.4.IPMC'!I$21+'2.2.3.1.TasasDeprec'!$C201*'6.4.IPMC'!I$22-('6.4.IPMC'!I$22-'6.4.IPMC'!I$21))/(1-'6.5.TasaImpuestos'!H$8)</f>
        <v>0.19295702983276455</v>
      </c>
      <c r="L201" s="186">
        <f>+('2.2.3.6.WACC'!I$28*'6.4.IPMC'!J$21+'2.2.3.1.TasasDeprec'!$C201*'6.4.IPMC'!J$22-('6.4.IPMC'!J$22-'6.4.IPMC'!J$21))/(1-'6.5.TasaImpuestos'!I$8)</f>
        <v>8.844224984492019E-2</v>
      </c>
      <c r="M201" s="186">
        <f>+('2.2.3.6.WACC'!J$28*'6.4.IPMC'!K$21+'2.2.3.1.TasasDeprec'!$C201*'6.4.IPMC'!K$22-('6.4.IPMC'!K$22-'6.4.IPMC'!K$21))/(1-'6.5.TasaImpuestos'!J$8)</f>
        <v>0.13096041922860768</v>
      </c>
      <c r="N201" s="186">
        <f>+('2.2.3.6.WACC'!K$28*'6.4.IPMC'!L$21+'2.2.3.1.TasasDeprec'!$C201*'6.4.IPMC'!L$22-('6.4.IPMC'!L$22-'6.4.IPMC'!L$21))/(1-'6.5.TasaImpuestos'!K$8)</f>
        <v>0.18986888325904172</v>
      </c>
    </row>
    <row r="202" spans="1:14" x14ac:dyDescent="0.2">
      <c r="A202" s="131"/>
      <c r="B202" s="226" t="s">
        <v>316</v>
      </c>
      <c r="C202" s="186">
        <f>+('2.2.3.6.WACC'!C$28*'6.4.IPMC'!D$21+'2.2.3.1.TasasDeprec'!$C202*'6.4.IPMC'!D$22-('6.4.IPMC'!D$22-'6.4.IPMC'!D$21))/(1-'6.5.TasaImpuestos'!C$8)</f>
        <v>0.13418408268058699</v>
      </c>
      <c r="D202" s="186">
        <f>+('2.2.3.6.WACC'!D$28*'6.4.IPMC'!E$21+'2.2.3.1.TasasDeprec'!$C202*'6.4.IPMC'!E$22-('6.4.IPMC'!E$22-'6.4.IPMC'!E$21))/(1-'6.5.TasaImpuestos'!D$8)</f>
        <v>0.17012645896508649</v>
      </c>
      <c r="E202" s="186">
        <f>+('2.2.3.6.WACC'!E$28*'6.4.IPMC'!F$21+'2.2.3.1.TasasDeprec'!$C202*'6.4.IPMC'!F$22-('6.4.IPMC'!F$22-'6.4.IPMC'!F$21))/(1-'6.5.TasaImpuestos'!E$8)</f>
        <v>0.19236277151019887</v>
      </c>
      <c r="F202" s="186">
        <f>+('2.2.3.6.WACC'!F$28*'6.4.IPMC'!G$21+'2.2.3.1.TasasDeprec'!$C202*'6.4.IPMC'!G$22-('6.4.IPMC'!G$22-'6.4.IPMC'!G$21))/(1-'6.5.TasaImpuestos'!F$8)</f>
        <v>0.21810639278252203</v>
      </c>
      <c r="G202" s="186">
        <f t="shared" si="6"/>
        <v>0.2668928699620341</v>
      </c>
      <c r="H202" s="186">
        <f>+('2.2.3.6.WACC'!G$28*'6.4.IPMC'!H$21+'2.2.3.1.TasasDeprec'!$C202*'6.4.IPMC'!H$22-('6.4.IPMC'!H$22-'6.4.IPMC'!H$21))/(1-'6.5.TasaImpuestos'!G$8)</f>
        <v>0.2668928699620341</v>
      </c>
      <c r="I202" s="186">
        <f t="shared" si="7"/>
        <v>0.2668928699620341</v>
      </c>
      <c r="J202" s="186">
        <f t="shared" si="8"/>
        <v>0.1945409474841526</v>
      </c>
      <c r="K202" s="186">
        <f>+('2.2.3.6.WACC'!H$28*'6.4.IPMC'!I$21+'2.2.3.1.TasasDeprec'!$C202*'6.4.IPMC'!I$22-('6.4.IPMC'!I$22-'6.4.IPMC'!I$21))/(1-'6.5.TasaImpuestos'!H$8)</f>
        <v>0.1945409474841526</v>
      </c>
      <c r="L202" s="186">
        <f>+('2.2.3.6.WACC'!I$28*'6.4.IPMC'!J$21+'2.2.3.1.TasasDeprec'!$C202*'6.4.IPMC'!J$22-('6.4.IPMC'!J$22-'6.4.IPMC'!J$21))/(1-'6.5.TasaImpuestos'!I$8)</f>
        <v>9.0150008963886141E-2</v>
      </c>
      <c r="M202" s="186">
        <f>+('2.2.3.6.WACC'!J$28*'6.4.IPMC'!K$21+'2.2.3.1.TasasDeprec'!$C202*'6.4.IPMC'!K$22-('6.4.IPMC'!K$22-'6.4.IPMC'!K$21))/(1-'6.5.TasaImpuestos'!J$8)</f>
        <v>0.13271945358982706</v>
      </c>
      <c r="N202" s="186">
        <f>+('2.2.3.6.WACC'!K$28*'6.4.IPMC'!L$21+'2.2.3.1.TasasDeprec'!$C202*'6.4.IPMC'!L$22-('6.4.IPMC'!L$22-'6.4.IPMC'!L$21))/(1-'6.5.TasaImpuestos'!K$8)</f>
        <v>0.19161127119096258</v>
      </c>
    </row>
    <row r="203" spans="1:14" x14ac:dyDescent="0.2">
      <c r="A203" s="131"/>
      <c r="B203" s="225" t="s">
        <v>317</v>
      </c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</row>
    <row r="204" spans="1:14" x14ac:dyDescent="0.2">
      <c r="A204" s="131"/>
      <c r="B204" s="226" t="s">
        <v>318</v>
      </c>
      <c r="C204" s="186">
        <f>+('2.2.3.6.WACC'!C$28*'6.3.IPME'!D$21+'2.2.3.1.TasasDeprec'!$C204*'6.3.IPME'!D$22-('6.3.IPME'!D$22-'6.3.IPME'!D$21))/(1-'6.5.TasaImpuestos'!C$8)</f>
        <v>0.27263090916777089</v>
      </c>
      <c r="D204" s="186">
        <f>+('2.2.3.6.WACC'!D$28*'6.3.IPME'!E$21+'2.2.3.1.TasasDeprec'!$C204*'6.3.IPME'!E$22-('6.3.IPME'!E$22-'6.3.IPME'!E$21))/(1-'6.5.TasaImpuestos'!D$8)</f>
        <v>0.25701989892562344</v>
      </c>
      <c r="E204" s="186">
        <f>+('2.2.3.6.WACC'!E$28*'6.3.IPME'!F$21+'2.2.3.1.TasasDeprec'!$C204*'6.3.IPME'!F$22-('6.3.IPME'!F$22-'6.3.IPME'!F$21))/(1-'6.5.TasaImpuestos'!E$8)</f>
        <v>0.25670717126639059</v>
      </c>
      <c r="F204" s="186">
        <f>+('2.2.3.6.WACC'!F$28*'6.3.IPME'!G$21+'2.2.3.1.TasasDeprec'!$C204*'6.3.IPME'!G$22-('6.3.IPME'!G$22-'6.3.IPME'!G$21))/(1-'6.5.TasaImpuestos'!F$8)</f>
        <v>0.27326737300188741</v>
      </c>
      <c r="G204" s="186">
        <f t="shared" ref="G204:G223" si="9">+H204</f>
        <v>0.3033661737758685</v>
      </c>
      <c r="H204" s="186">
        <f>+('2.2.3.6.WACC'!G$28*'6.3.IPME'!H$21+'2.2.3.1.TasasDeprec'!$C204*'6.3.IPME'!H$22-('6.3.IPME'!H$22-'6.3.IPME'!H$21))/(1-'6.5.TasaImpuestos'!G$8)</f>
        <v>0.3033661737758685</v>
      </c>
      <c r="I204" s="186">
        <f t="shared" ref="I204:I223" si="10">+H204</f>
        <v>0.3033661737758685</v>
      </c>
      <c r="J204" s="186">
        <f t="shared" ref="J204:J223" si="11">+K204</f>
        <v>0.27546426289661979</v>
      </c>
      <c r="K204" s="186">
        <f>+('2.2.3.6.WACC'!H$28*'6.3.IPME'!I$21+'2.2.3.1.TasasDeprec'!$C204*'6.3.IPME'!I$22-('6.3.IPME'!I$22-'6.3.IPME'!I$21))/(1-'6.5.TasaImpuestos'!H$8)</f>
        <v>0.27546426289661979</v>
      </c>
      <c r="L204" s="186">
        <f>+('2.2.3.6.WACC'!I$28*'6.3.IPME'!J$21+'2.2.3.1.TasasDeprec'!$C204*'6.3.IPME'!J$22-('6.3.IPME'!J$22-'6.3.IPME'!J$21))/(1-'6.5.TasaImpuestos'!I$8)</f>
        <v>0.24805863736714728</v>
      </c>
      <c r="M204" s="186">
        <f>+('2.2.3.6.WACC'!J$28*'6.3.IPME'!K$21+'2.2.3.1.TasasDeprec'!$C204*'6.3.IPME'!K$22-('6.3.IPME'!K$22-'6.3.IPME'!K$21))/(1-'6.5.TasaImpuestos'!J$8)</f>
        <v>0.27220108695002349</v>
      </c>
      <c r="N204" s="186">
        <f>+('2.2.3.6.WACC'!K$28*'6.3.IPME'!L$21+'2.2.3.1.TasasDeprec'!$C204*'6.3.IPME'!L$22-('6.3.IPME'!L$22-'6.3.IPME'!L$21))/(1-'6.5.TasaImpuestos'!K$8)</f>
        <v>0.26849539649740461</v>
      </c>
    </row>
    <row r="205" spans="1:14" x14ac:dyDescent="0.2">
      <c r="A205" s="131"/>
      <c r="B205" s="226" t="s">
        <v>299</v>
      </c>
      <c r="C205" s="186">
        <f>+('2.2.3.6.WACC'!C$28*'6.3.IPME'!D$21+'2.2.3.1.TasasDeprec'!$C205*'6.3.IPME'!D$22-('6.3.IPME'!D$22-'6.3.IPME'!D$21))/(1-'6.5.TasaImpuestos'!C$8)</f>
        <v>0.33707774053189543</v>
      </c>
      <c r="D205" s="186">
        <f>+('2.2.3.6.WACC'!D$28*'6.3.IPME'!E$21+'2.2.3.1.TasasDeprec'!$C205*'6.3.IPME'!E$22-('6.3.IPME'!E$22-'6.3.IPME'!E$21))/(1-'6.5.TasaImpuestos'!D$8)</f>
        <v>0.32355508923681398</v>
      </c>
      <c r="E205" s="186">
        <f>+('2.2.3.6.WACC'!E$28*'6.3.IPME'!F$21+'2.2.3.1.TasasDeprec'!$C205*'6.3.IPME'!F$22-('6.3.IPME'!F$22-'6.3.IPME'!F$21))/(1-'6.5.TasaImpuestos'!E$8)</f>
        <v>0.32306223877560053</v>
      </c>
      <c r="F205" s="186">
        <f>+('2.2.3.6.WACC'!F$28*'6.3.IPME'!G$21+'2.2.3.1.TasasDeprec'!$C205*'6.3.IPME'!G$22-('6.3.IPME'!G$22-'6.3.IPME'!G$21))/(1-'6.5.TasaImpuestos'!F$8)</f>
        <v>0.3392707984858932</v>
      </c>
      <c r="G205" s="186">
        <f t="shared" si="9"/>
        <v>0.36538100565642095</v>
      </c>
      <c r="H205" s="186">
        <f>+('2.2.3.6.WACC'!G$28*'6.3.IPME'!H$21+'2.2.3.1.TasasDeprec'!$C205*'6.3.IPME'!H$22-('6.3.IPME'!H$22-'6.3.IPME'!H$21))/(1-'6.5.TasaImpuestos'!G$8)</f>
        <v>0.36538100565642095</v>
      </c>
      <c r="I205" s="186">
        <f t="shared" si="10"/>
        <v>0.36538100565642095</v>
      </c>
      <c r="J205" s="186">
        <f t="shared" si="11"/>
        <v>0.33666674229120203</v>
      </c>
      <c r="K205" s="186">
        <f>+('2.2.3.6.WACC'!H$28*'6.3.IPME'!I$21+'2.2.3.1.TasasDeprec'!$C205*'6.3.IPME'!I$22-('6.3.IPME'!I$22-'6.3.IPME'!I$21))/(1-'6.5.TasaImpuestos'!H$8)</f>
        <v>0.33666674229120203</v>
      </c>
      <c r="L205" s="186">
        <f>+('2.2.3.6.WACC'!I$28*'6.3.IPME'!J$21+'2.2.3.1.TasasDeprec'!$C205*'6.3.IPME'!J$22-('6.3.IPME'!J$22-'6.3.IPME'!J$21))/(1-'6.5.TasaImpuestos'!I$8)</f>
        <v>0.31123646201951288</v>
      </c>
      <c r="M205" s="186">
        <f>+('2.2.3.6.WACC'!J$28*'6.3.IPME'!K$21+'2.2.3.1.TasasDeprec'!$C205*'6.3.IPME'!K$22-('6.3.IPME'!K$22-'6.3.IPME'!K$21))/(1-'6.5.TasaImpuestos'!J$8)</f>
        <v>0.33520842127176448</v>
      </c>
      <c r="N205" s="186">
        <f>+('2.2.3.6.WACC'!K$28*'6.3.IPME'!L$21+'2.2.3.1.TasasDeprec'!$C205*'6.3.IPME'!L$22-('6.3.IPME'!L$22-'6.3.IPME'!L$21))/(1-'6.5.TasaImpuestos'!K$8)</f>
        <v>0.33151583608040214</v>
      </c>
    </row>
    <row r="206" spans="1:14" x14ac:dyDescent="0.2">
      <c r="A206" s="131"/>
      <c r="B206" s="226" t="s">
        <v>293</v>
      </c>
      <c r="C206" s="186">
        <f>+('2.2.3.6.WACC'!C$28*'6.3.IPME'!D$21+'2.2.3.1.TasasDeprec'!$C206*'6.3.IPME'!D$22-('6.3.IPME'!D$22-'6.3.IPME'!D$21))/(1-'6.5.TasaImpuestos'!C$8)</f>
        <v>0.33707774053189543</v>
      </c>
      <c r="D206" s="186">
        <f>+('2.2.3.6.WACC'!D$28*'6.3.IPME'!E$21+'2.2.3.1.TasasDeprec'!$C206*'6.3.IPME'!E$22-('6.3.IPME'!E$22-'6.3.IPME'!E$21))/(1-'6.5.TasaImpuestos'!D$8)</f>
        <v>0.32355508923681398</v>
      </c>
      <c r="E206" s="186">
        <f>+('2.2.3.6.WACC'!E$28*'6.3.IPME'!F$21+'2.2.3.1.TasasDeprec'!$C206*'6.3.IPME'!F$22-('6.3.IPME'!F$22-'6.3.IPME'!F$21))/(1-'6.5.TasaImpuestos'!E$8)</f>
        <v>0.32306223877560053</v>
      </c>
      <c r="F206" s="186">
        <f>+('2.2.3.6.WACC'!F$28*'6.3.IPME'!G$21+'2.2.3.1.TasasDeprec'!$C206*'6.3.IPME'!G$22-('6.3.IPME'!G$22-'6.3.IPME'!G$21))/(1-'6.5.TasaImpuestos'!F$8)</f>
        <v>0.3392707984858932</v>
      </c>
      <c r="G206" s="186">
        <f t="shared" si="9"/>
        <v>0.36538100565642095</v>
      </c>
      <c r="H206" s="186">
        <f>+('2.2.3.6.WACC'!G$28*'6.3.IPME'!H$21+'2.2.3.1.TasasDeprec'!$C206*'6.3.IPME'!H$22-('6.3.IPME'!H$22-'6.3.IPME'!H$21))/(1-'6.5.TasaImpuestos'!G$8)</f>
        <v>0.36538100565642095</v>
      </c>
      <c r="I206" s="186">
        <f t="shared" si="10"/>
        <v>0.36538100565642095</v>
      </c>
      <c r="J206" s="186">
        <f t="shared" si="11"/>
        <v>0.33666674229120203</v>
      </c>
      <c r="K206" s="186">
        <f>+('2.2.3.6.WACC'!H$28*'6.3.IPME'!I$21+'2.2.3.1.TasasDeprec'!$C206*'6.3.IPME'!I$22-('6.3.IPME'!I$22-'6.3.IPME'!I$21))/(1-'6.5.TasaImpuestos'!H$8)</f>
        <v>0.33666674229120203</v>
      </c>
      <c r="L206" s="186">
        <f>+('2.2.3.6.WACC'!I$28*'6.3.IPME'!J$21+'2.2.3.1.TasasDeprec'!$C206*'6.3.IPME'!J$22-('6.3.IPME'!J$22-'6.3.IPME'!J$21))/(1-'6.5.TasaImpuestos'!I$8)</f>
        <v>0.31123646201951288</v>
      </c>
      <c r="M206" s="186">
        <f>+('2.2.3.6.WACC'!J$28*'6.3.IPME'!K$21+'2.2.3.1.TasasDeprec'!$C206*'6.3.IPME'!K$22-('6.3.IPME'!K$22-'6.3.IPME'!K$21))/(1-'6.5.TasaImpuestos'!J$8)</f>
        <v>0.33520842127176448</v>
      </c>
      <c r="N206" s="186">
        <f>+('2.2.3.6.WACC'!K$28*'6.3.IPME'!L$21+'2.2.3.1.TasasDeprec'!$C206*'6.3.IPME'!L$22-('6.3.IPME'!L$22-'6.3.IPME'!L$21))/(1-'6.5.TasaImpuestos'!K$8)</f>
        <v>0.33151583608040214</v>
      </c>
    </row>
    <row r="207" spans="1:14" x14ac:dyDescent="0.2">
      <c r="A207" s="131"/>
      <c r="B207" s="226" t="s">
        <v>490</v>
      </c>
      <c r="C207" s="186">
        <f>+('2.2.3.6.WACC'!C$28*'6.3.IPME'!D$21+'2.2.3.1.TasasDeprec'!$C207*'6.3.IPME'!D$22-('6.3.IPME'!D$22-'6.3.IPME'!D$21))/(1-'6.5.TasaImpuestos'!C$8)</f>
        <v>0.33707774053189543</v>
      </c>
      <c r="D207" s="186">
        <f>+('2.2.3.6.WACC'!D$28*'6.3.IPME'!E$21+'2.2.3.1.TasasDeprec'!$C207*'6.3.IPME'!E$22-('6.3.IPME'!E$22-'6.3.IPME'!E$21))/(1-'6.5.TasaImpuestos'!D$8)</f>
        <v>0.32355508923681398</v>
      </c>
      <c r="E207" s="186">
        <f>+('2.2.3.6.WACC'!E$28*'6.3.IPME'!F$21+'2.2.3.1.TasasDeprec'!$C207*'6.3.IPME'!F$22-('6.3.IPME'!F$22-'6.3.IPME'!F$21))/(1-'6.5.TasaImpuestos'!E$8)</f>
        <v>0.32306223877560053</v>
      </c>
      <c r="F207" s="186">
        <f>+('2.2.3.6.WACC'!F$28*'6.3.IPME'!G$21+'2.2.3.1.TasasDeprec'!$C207*'6.3.IPME'!G$22-('6.3.IPME'!G$22-'6.3.IPME'!G$21))/(1-'6.5.TasaImpuestos'!F$8)</f>
        <v>0.3392707984858932</v>
      </c>
      <c r="G207" s="186">
        <f t="shared" si="9"/>
        <v>0.36538100565642095</v>
      </c>
      <c r="H207" s="186">
        <f>+('2.2.3.6.WACC'!G$28*'6.3.IPME'!H$21+'2.2.3.1.TasasDeprec'!$C207*'6.3.IPME'!H$22-('6.3.IPME'!H$22-'6.3.IPME'!H$21))/(1-'6.5.TasaImpuestos'!G$8)</f>
        <v>0.36538100565642095</v>
      </c>
      <c r="I207" s="186">
        <f t="shared" si="10"/>
        <v>0.36538100565642095</v>
      </c>
      <c r="J207" s="186">
        <f t="shared" si="11"/>
        <v>0.33666674229120203</v>
      </c>
      <c r="K207" s="186">
        <f>+('2.2.3.6.WACC'!H$28*'6.3.IPME'!I$21+'2.2.3.1.TasasDeprec'!$C207*'6.3.IPME'!I$22-('6.3.IPME'!I$22-'6.3.IPME'!I$21))/(1-'6.5.TasaImpuestos'!H$8)</f>
        <v>0.33666674229120203</v>
      </c>
      <c r="L207" s="186">
        <f>+('2.2.3.6.WACC'!I$28*'6.3.IPME'!J$21+'2.2.3.1.TasasDeprec'!$C207*'6.3.IPME'!J$22-('6.3.IPME'!J$22-'6.3.IPME'!J$21))/(1-'6.5.TasaImpuestos'!I$8)</f>
        <v>0.31123646201951288</v>
      </c>
      <c r="M207" s="186">
        <f>+('2.2.3.6.WACC'!J$28*'6.3.IPME'!K$21+'2.2.3.1.TasasDeprec'!$C207*'6.3.IPME'!K$22-('6.3.IPME'!K$22-'6.3.IPME'!K$21))/(1-'6.5.TasaImpuestos'!J$8)</f>
        <v>0.33520842127176448</v>
      </c>
      <c r="N207" s="186">
        <f>+('2.2.3.6.WACC'!K$28*'6.3.IPME'!L$21+'2.2.3.1.TasasDeprec'!$C207*'6.3.IPME'!L$22-('6.3.IPME'!L$22-'6.3.IPME'!L$21))/(1-'6.5.TasaImpuestos'!K$8)</f>
        <v>0.33151583608040214</v>
      </c>
    </row>
    <row r="208" spans="1:14" x14ac:dyDescent="0.2">
      <c r="A208" s="131"/>
      <c r="B208" s="226" t="s">
        <v>328</v>
      </c>
      <c r="C208" s="186">
        <f>+('2.2.3.6.WACC'!C$28*'6.3.IPME'!D$21+'2.2.3.1.TasasDeprec'!$C208*'6.3.IPME'!D$22-('6.3.IPME'!D$22-'6.3.IPME'!D$21))/(1-'6.5.TasaImpuestos'!C$8)</f>
        <v>0.33707774053189543</v>
      </c>
      <c r="D208" s="186">
        <f>+('2.2.3.6.WACC'!D$28*'6.3.IPME'!E$21+'2.2.3.1.TasasDeprec'!$C208*'6.3.IPME'!E$22-('6.3.IPME'!E$22-'6.3.IPME'!E$21))/(1-'6.5.TasaImpuestos'!D$8)</f>
        <v>0.32355508923681398</v>
      </c>
      <c r="E208" s="186">
        <f>+('2.2.3.6.WACC'!E$28*'6.3.IPME'!F$21+'2.2.3.1.TasasDeprec'!$C208*'6.3.IPME'!F$22-('6.3.IPME'!F$22-'6.3.IPME'!F$21))/(1-'6.5.TasaImpuestos'!E$8)</f>
        <v>0.32306223877560053</v>
      </c>
      <c r="F208" s="186">
        <f>+('2.2.3.6.WACC'!F$28*'6.3.IPME'!G$21+'2.2.3.1.TasasDeprec'!$C208*'6.3.IPME'!G$22-('6.3.IPME'!G$22-'6.3.IPME'!G$21))/(1-'6.5.TasaImpuestos'!F$8)</f>
        <v>0.3392707984858932</v>
      </c>
      <c r="G208" s="186">
        <f t="shared" si="9"/>
        <v>0.36538100565642095</v>
      </c>
      <c r="H208" s="186">
        <f>+('2.2.3.6.WACC'!G$28*'6.3.IPME'!H$21+'2.2.3.1.TasasDeprec'!$C208*'6.3.IPME'!H$22-('6.3.IPME'!H$22-'6.3.IPME'!H$21))/(1-'6.5.TasaImpuestos'!G$8)</f>
        <v>0.36538100565642095</v>
      </c>
      <c r="I208" s="186">
        <f t="shared" si="10"/>
        <v>0.36538100565642095</v>
      </c>
      <c r="J208" s="186">
        <f t="shared" si="11"/>
        <v>0.33666674229120203</v>
      </c>
      <c r="K208" s="186">
        <f>+('2.2.3.6.WACC'!H$28*'6.3.IPME'!I$21+'2.2.3.1.TasasDeprec'!$C208*'6.3.IPME'!I$22-('6.3.IPME'!I$22-'6.3.IPME'!I$21))/(1-'6.5.TasaImpuestos'!H$8)</f>
        <v>0.33666674229120203</v>
      </c>
      <c r="L208" s="186">
        <f>+('2.2.3.6.WACC'!I$28*'6.3.IPME'!J$21+'2.2.3.1.TasasDeprec'!$C208*'6.3.IPME'!J$22-('6.3.IPME'!J$22-'6.3.IPME'!J$21))/(1-'6.5.TasaImpuestos'!I$8)</f>
        <v>0.31123646201951288</v>
      </c>
      <c r="M208" s="186">
        <f>+('2.2.3.6.WACC'!J$28*'6.3.IPME'!K$21+'2.2.3.1.TasasDeprec'!$C208*'6.3.IPME'!K$22-('6.3.IPME'!K$22-'6.3.IPME'!K$21))/(1-'6.5.TasaImpuestos'!J$8)</f>
        <v>0.33520842127176448</v>
      </c>
      <c r="N208" s="186">
        <f>+('2.2.3.6.WACC'!K$28*'6.3.IPME'!L$21+'2.2.3.1.TasasDeprec'!$C208*'6.3.IPME'!L$22-('6.3.IPME'!L$22-'6.3.IPME'!L$21))/(1-'6.5.TasaImpuestos'!K$8)</f>
        <v>0.33151583608040214</v>
      </c>
    </row>
    <row r="209" spans="1:14" x14ac:dyDescent="0.2">
      <c r="A209" s="131"/>
      <c r="B209" s="226" t="s">
        <v>321</v>
      </c>
      <c r="C209" s="186">
        <f>+('2.2.3.6.WACC'!C$28*'6.3.IPME'!D$21+'2.2.3.1.TasasDeprec'!$C209*'6.3.IPME'!D$22-('6.3.IPME'!D$22-'6.3.IPME'!D$21))/(1-'6.5.TasaImpuestos'!C$8)</f>
        <v>0.33707774053189543</v>
      </c>
      <c r="D209" s="186">
        <f>+('2.2.3.6.WACC'!D$28*'6.3.IPME'!E$21+'2.2.3.1.TasasDeprec'!$C209*'6.3.IPME'!E$22-('6.3.IPME'!E$22-'6.3.IPME'!E$21))/(1-'6.5.TasaImpuestos'!D$8)</f>
        <v>0.32355508923681398</v>
      </c>
      <c r="E209" s="186">
        <f>+('2.2.3.6.WACC'!E$28*'6.3.IPME'!F$21+'2.2.3.1.TasasDeprec'!$C209*'6.3.IPME'!F$22-('6.3.IPME'!F$22-'6.3.IPME'!F$21))/(1-'6.5.TasaImpuestos'!E$8)</f>
        <v>0.32306223877560053</v>
      </c>
      <c r="F209" s="186">
        <f>+('2.2.3.6.WACC'!F$28*'6.3.IPME'!G$21+'2.2.3.1.TasasDeprec'!$C209*'6.3.IPME'!G$22-('6.3.IPME'!G$22-'6.3.IPME'!G$21))/(1-'6.5.TasaImpuestos'!F$8)</f>
        <v>0.3392707984858932</v>
      </c>
      <c r="G209" s="186">
        <f t="shared" si="9"/>
        <v>0.36538100565642095</v>
      </c>
      <c r="H209" s="186">
        <f>+('2.2.3.6.WACC'!G$28*'6.3.IPME'!H$21+'2.2.3.1.TasasDeprec'!$C209*'6.3.IPME'!H$22-('6.3.IPME'!H$22-'6.3.IPME'!H$21))/(1-'6.5.TasaImpuestos'!G$8)</f>
        <v>0.36538100565642095</v>
      </c>
      <c r="I209" s="186">
        <f t="shared" si="10"/>
        <v>0.36538100565642095</v>
      </c>
      <c r="J209" s="186">
        <f t="shared" si="11"/>
        <v>0.33666674229120203</v>
      </c>
      <c r="K209" s="186">
        <f>+('2.2.3.6.WACC'!H$28*'6.3.IPME'!I$21+'2.2.3.1.TasasDeprec'!$C209*'6.3.IPME'!I$22-('6.3.IPME'!I$22-'6.3.IPME'!I$21))/(1-'6.5.TasaImpuestos'!H$8)</f>
        <v>0.33666674229120203</v>
      </c>
      <c r="L209" s="186">
        <f>+('2.2.3.6.WACC'!I$28*'6.3.IPME'!J$21+'2.2.3.1.TasasDeprec'!$C209*'6.3.IPME'!J$22-('6.3.IPME'!J$22-'6.3.IPME'!J$21))/(1-'6.5.TasaImpuestos'!I$8)</f>
        <v>0.31123646201951288</v>
      </c>
      <c r="M209" s="186">
        <f>+('2.2.3.6.WACC'!J$28*'6.3.IPME'!K$21+'2.2.3.1.TasasDeprec'!$C209*'6.3.IPME'!K$22-('6.3.IPME'!K$22-'6.3.IPME'!K$21))/(1-'6.5.TasaImpuestos'!J$8)</f>
        <v>0.33520842127176448</v>
      </c>
      <c r="N209" s="186">
        <f>+('2.2.3.6.WACC'!K$28*'6.3.IPME'!L$21+'2.2.3.1.TasasDeprec'!$C209*'6.3.IPME'!L$22-('6.3.IPME'!L$22-'6.3.IPME'!L$21))/(1-'6.5.TasaImpuestos'!K$8)</f>
        <v>0.33151583608040214</v>
      </c>
    </row>
    <row r="210" spans="1:14" x14ac:dyDescent="0.2">
      <c r="A210" s="131"/>
      <c r="B210" s="226" t="s">
        <v>329</v>
      </c>
      <c r="C210" s="186">
        <f>+('2.2.3.6.WACC'!C$28*'6.3.IPME'!D$21+'2.2.3.1.TasasDeprec'!$C210*'6.3.IPME'!D$22-('6.3.IPME'!D$22-'6.3.IPME'!D$21))/(1-'6.5.TasaImpuestos'!C$8)</f>
        <v>0.33707774053189543</v>
      </c>
      <c r="D210" s="186">
        <f>+('2.2.3.6.WACC'!D$28*'6.3.IPME'!E$21+'2.2.3.1.TasasDeprec'!$C210*'6.3.IPME'!E$22-('6.3.IPME'!E$22-'6.3.IPME'!E$21))/(1-'6.5.TasaImpuestos'!D$8)</f>
        <v>0.32355508923681398</v>
      </c>
      <c r="E210" s="186">
        <f>+('2.2.3.6.WACC'!E$28*'6.3.IPME'!F$21+'2.2.3.1.TasasDeprec'!$C210*'6.3.IPME'!F$22-('6.3.IPME'!F$22-'6.3.IPME'!F$21))/(1-'6.5.TasaImpuestos'!E$8)</f>
        <v>0.32306223877560053</v>
      </c>
      <c r="F210" s="186">
        <f>+('2.2.3.6.WACC'!F$28*'6.3.IPME'!G$21+'2.2.3.1.TasasDeprec'!$C210*'6.3.IPME'!G$22-('6.3.IPME'!G$22-'6.3.IPME'!G$21))/(1-'6.5.TasaImpuestos'!F$8)</f>
        <v>0.3392707984858932</v>
      </c>
      <c r="G210" s="186">
        <f t="shared" si="9"/>
        <v>0.36538100565642095</v>
      </c>
      <c r="H210" s="186">
        <f>+('2.2.3.6.WACC'!G$28*'6.3.IPME'!H$21+'2.2.3.1.TasasDeprec'!$C210*'6.3.IPME'!H$22-('6.3.IPME'!H$22-'6.3.IPME'!H$21))/(1-'6.5.TasaImpuestos'!G$8)</f>
        <v>0.36538100565642095</v>
      </c>
      <c r="I210" s="186">
        <f t="shared" si="10"/>
        <v>0.36538100565642095</v>
      </c>
      <c r="J210" s="186">
        <f t="shared" si="11"/>
        <v>0.33666674229120203</v>
      </c>
      <c r="K210" s="186">
        <f>+('2.2.3.6.WACC'!H$28*'6.3.IPME'!I$21+'2.2.3.1.TasasDeprec'!$C210*'6.3.IPME'!I$22-('6.3.IPME'!I$22-'6.3.IPME'!I$21))/(1-'6.5.TasaImpuestos'!H$8)</f>
        <v>0.33666674229120203</v>
      </c>
      <c r="L210" s="186">
        <f>+('2.2.3.6.WACC'!I$28*'6.3.IPME'!J$21+'2.2.3.1.TasasDeprec'!$C210*'6.3.IPME'!J$22-('6.3.IPME'!J$22-'6.3.IPME'!J$21))/(1-'6.5.TasaImpuestos'!I$8)</f>
        <v>0.31123646201951288</v>
      </c>
      <c r="M210" s="186">
        <f>+('2.2.3.6.WACC'!J$28*'6.3.IPME'!K$21+'2.2.3.1.TasasDeprec'!$C210*'6.3.IPME'!K$22-('6.3.IPME'!K$22-'6.3.IPME'!K$21))/(1-'6.5.TasaImpuestos'!J$8)</f>
        <v>0.33520842127176448</v>
      </c>
      <c r="N210" s="186">
        <f>+('2.2.3.6.WACC'!K$28*'6.3.IPME'!L$21+'2.2.3.1.TasasDeprec'!$C210*'6.3.IPME'!L$22-('6.3.IPME'!L$22-'6.3.IPME'!L$21))/(1-'6.5.TasaImpuestos'!K$8)</f>
        <v>0.33151583608040214</v>
      </c>
    </row>
    <row r="211" spans="1:14" x14ac:dyDescent="0.2">
      <c r="A211" s="131"/>
      <c r="B211" s="226" t="s">
        <v>330</v>
      </c>
      <c r="C211" s="186">
        <f>+('2.2.3.6.WACC'!C$28*'6.3.IPME'!D$21+'2.2.3.1.TasasDeprec'!$C211*'6.3.IPME'!D$22-('6.3.IPME'!D$22-'6.3.IPME'!D$21))/(1-'6.5.TasaImpuestos'!C$8)</f>
        <v>0.42300684901739494</v>
      </c>
      <c r="D211" s="186">
        <f>+('2.2.3.6.WACC'!D$28*'6.3.IPME'!E$21+'2.2.3.1.TasasDeprec'!$C211*'6.3.IPME'!E$22-('6.3.IPME'!E$22-'6.3.IPME'!E$21))/(1-'6.5.TasaImpuestos'!D$8)</f>
        <v>0.41226867631840142</v>
      </c>
      <c r="E211" s="186">
        <f>+('2.2.3.6.WACC'!E$28*'6.3.IPME'!F$21+'2.2.3.1.TasasDeprec'!$C211*'6.3.IPME'!F$22-('6.3.IPME'!F$22-'6.3.IPME'!F$21))/(1-'6.5.TasaImpuestos'!E$8)</f>
        <v>0.41153566212121384</v>
      </c>
      <c r="F211" s="186">
        <f>+('2.2.3.6.WACC'!F$28*'6.3.IPME'!G$21+'2.2.3.1.TasasDeprec'!$C211*'6.3.IPME'!G$22-('6.3.IPME'!G$22-'6.3.IPME'!G$21))/(1-'6.5.TasaImpuestos'!F$8)</f>
        <v>0.42727536579790104</v>
      </c>
      <c r="G211" s="186">
        <f t="shared" si="9"/>
        <v>0.44806744816382432</v>
      </c>
      <c r="H211" s="186">
        <f>+('2.2.3.6.WACC'!G$28*'6.3.IPME'!H$21+'2.2.3.1.TasasDeprec'!$C211*'6.3.IPME'!H$22-('6.3.IPME'!H$22-'6.3.IPME'!H$21))/(1-'6.5.TasaImpuestos'!G$8)</f>
        <v>0.44806744816382432</v>
      </c>
      <c r="I211" s="186">
        <f t="shared" si="10"/>
        <v>0.44806744816382432</v>
      </c>
      <c r="J211" s="186">
        <f t="shared" si="11"/>
        <v>0.41827004815064506</v>
      </c>
      <c r="K211" s="186">
        <f>+('2.2.3.6.WACC'!H$28*'6.3.IPME'!I$21+'2.2.3.1.TasasDeprec'!$C211*'6.3.IPME'!I$22-('6.3.IPME'!I$22-'6.3.IPME'!I$21))/(1-'6.5.TasaImpuestos'!H$8)</f>
        <v>0.41827004815064506</v>
      </c>
      <c r="L211" s="186">
        <f>+('2.2.3.6.WACC'!I$28*'6.3.IPME'!J$21+'2.2.3.1.TasasDeprec'!$C211*'6.3.IPME'!J$22-('6.3.IPME'!J$22-'6.3.IPME'!J$21))/(1-'6.5.TasaImpuestos'!I$8)</f>
        <v>0.39547356155600055</v>
      </c>
      <c r="M211" s="186">
        <f>+('2.2.3.6.WACC'!J$28*'6.3.IPME'!K$21+'2.2.3.1.TasasDeprec'!$C211*'6.3.IPME'!K$22-('6.3.IPME'!K$22-'6.3.IPME'!K$21))/(1-'6.5.TasaImpuestos'!J$8)</f>
        <v>0.41921820036741908</v>
      </c>
      <c r="N211" s="186">
        <f>+('2.2.3.6.WACC'!K$28*'6.3.IPME'!L$21+'2.2.3.1.TasasDeprec'!$C211*'6.3.IPME'!L$22-('6.3.IPME'!L$22-'6.3.IPME'!L$21))/(1-'6.5.TasaImpuestos'!K$8)</f>
        <v>0.41554308885773222</v>
      </c>
    </row>
    <row r="212" spans="1:14" x14ac:dyDescent="0.2">
      <c r="A212" s="131"/>
      <c r="B212" s="226" t="s">
        <v>331</v>
      </c>
      <c r="C212" s="186">
        <f>+('2.2.3.6.WACC'!C$28*'6.3.IPME'!D$21+'2.2.3.1.TasasDeprec'!$C212*'6.3.IPME'!D$22-('6.3.IPME'!D$22-'6.3.IPME'!D$21))/(1-'6.5.TasaImpuestos'!C$8)</f>
        <v>0.49819481894220691</v>
      </c>
      <c r="D212" s="186">
        <f>+('2.2.3.6.WACC'!D$28*'6.3.IPME'!E$21+'2.2.3.1.TasasDeprec'!$C212*'6.3.IPME'!E$22-('6.3.IPME'!E$22-'6.3.IPME'!E$21))/(1-'6.5.TasaImpuestos'!D$8)</f>
        <v>0.48989306501479052</v>
      </c>
      <c r="E212" s="186">
        <f>+('2.2.3.6.WACC'!E$28*'6.3.IPME'!F$21+'2.2.3.1.TasasDeprec'!$C212*'6.3.IPME'!F$22-('6.3.IPME'!F$22-'6.3.IPME'!F$21))/(1-'6.5.TasaImpuestos'!E$8)</f>
        <v>0.48894990754862555</v>
      </c>
      <c r="F212" s="186">
        <f>+('2.2.3.6.WACC'!F$28*'6.3.IPME'!G$21+'2.2.3.1.TasasDeprec'!$C212*'6.3.IPME'!G$22-('6.3.IPME'!G$22-'6.3.IPME'!G$21))/(1-'6.5.TasaImpuestos'!F$8)</f>
        <v>0.50427936219590774</v>
      </c>
      <c r="G212" s="186">
        <f t="shared" si="9"/>
        <v>0.52041808535780221</v>
      </c>
      <c r="H212" s="186">
        <f>+('2.2.3.6.WACC'!G$28*'6.3.IPME'!H$21+'2.2.3.1.TasasDeprec'!$C212*'6.3.IPME'!H$22-('6.3.IPME'!H$22-'6.3.IPME'!H$21))/(1-'6.5.TasaImpuestos'!G$8)</f>
        <v>0.52041808535780221</v>
      </c>
      <c r="I212" s="186">
        <f t="shared" si="10"/>
        <v>0.52041808535780221</v>
      </c>
      <c r="J212" s="186">
        <f t="shared" si="11"/>
        <v>0.48967294077765772</v>
      </c>
      <c r="K212" s="186">
        <f>+('2.2.3.6.WACC'!H$28*'6.3.IPME'!I$21+'2.2.3.1.TasasDeprec'!$C212*'6.3.IPME'!I$22-('6.3.IPME'!I$22-'6.3.IPME'!I$21))/(1-'6.5.TasaImpuestos'!H$8)</f>
        <v>0.48967294077765772</v>
      </c>
      <c r="L212" s="186">
        <f>+('2.2.3.6.WACC'!I$28*'6.3.IPME'!J$21+'2.2.3.1.TasasDeprec'!$C212*'6.3.IPME'!J$22-('6.3.IPME'!J$22-'6.3.IPME'!J$21))/(1-'6.5.TasaImpuestos'!I$8)</f>
        <v>0.46918102365042713</v>
      </c>
      <c r="M212" s="186">
        <f>+('2.2.3.6.WACC'!J$28*'6.3.IPME'!K$21+'2.2.3.1.TasasDeprec'!$C212*'6.3.IPME'!K$22-('6.3.IPME'!K$22-'6.3.IPME'!K$21))/(1-'6.5.TasaImpuestos'!J$8)</f>
        <v>0.49272675707611691</v>
      </c>
      <c r="N212" s="186">
        <f>+('2.2.3.6.WACC'!K$28*'6.3.IPME'!L$21+'2.2.3.1.TasasDeprec'!$C212*'6.3.IPME'!L$22-('6.3.IPME'!L$22-'6.3.IPME'!L$21))/(1-'6.5.TasaImpuestos'!K$8)</f>
        <v>0.489066935037896</v>
      </c>
    </row>
    <row r="213" spans="1:14" x14ac:dyDescent="0.2">
      <c r="A213" s="131"/>
      <c r="B213" s="226" t="s">
        <v>332</v>
      </c>
      <c r="C213" s="186">
        <f>+('2.2.3.6.WACC'!C$28*'6.3.IPME'!D$21+'2.2.3.1.TasasDeprec'!$C213*'6.3.IPME'!D$22-('6.3.IPME'!D$22-'6.3.IPME'!D$21))/(1-'6.5.TasaImpuestos'!C$8)</f>
        <v>0.22250559588456284</v>
      </c>
      <c r="D213" s="186">
        <f>+('2.2.3.6.WACC'!D$28*'6.3.IPME'!E$21+'2.2.3.1.TasasDeprec'!$C213*'6.3.IPME'!E$22-('6.3.IPME'!E$22-'6.3.IPME'!E$21))/(1-'6.5.TasaImpuestos'!D$8)</f>
        <v>0.20527030646136404</v>
      </c>
      <c r="E213" s="186">
        <f>+('2.2.3.6.WACC'!E$28*'6.3.IPME'!F$21+'2.2.3.1.TasasDeprec'!$C213*'6.3.IPME'!F$22-('6.3.IPME'!F$22-'6.3.IPME'!F$21))/(1-'6.5.TasaImpuestos'!E$8)</f>
        <v>0.20509767431478282</v>
      </c>
      <c r="F213" s="186">
        <f>+('2.2.3.6.WACC'!F$28*'6.3.IPME'!G$21+'2.2.3.1.TasasDeprec'!$C213*'6.3.IPME'!G$22-('6.3.IPME'!G$22-'6.3.IPME'!G$21))/(1-'6.5.TasaImpuestos'!F$8)</f>
        <v>0.2219313754032162</v>
      </c>
      <c r="G213" s="186">
        <f t="shared" si="9"/>
        <v>0.25513241564654987</v>
      </c>
      <c r="H213" s="186">
        <f>+('2.2.3.6.WACC'!G$28*'6.3.IPME'!H$21+'2.2.3.1.TasasDeprec'!$C213*'6.3.IPME'!H$22-('6.3.IPME'!H$22-'6.3.IPME'!H$21))/(1-'6.5.TasaImpuestos'!G$8)</f>
        <v>0.25513241564654987</v>
      </c>
      <c r="I213" s="186">
        <f t="shared" si="10"/>
        <v>0.25513241564654987</v>
      </c>
      <c r="J213" s="186">
        <f t="shared" si="11"/>
        <v>0.22786233447861137</v>
      </c>
      <c r="K213" s="186">
        <f>+('2.2.3.6.WACC'!H$28*'6.3.IPME'!I$21+'2.2.3.1.TasasDeprec'!$C213*'6.3.IPME'!I$22-('6.3.IPME'!I$22-'6.3.IPME'!I$21))/(1-'6.5.TasaImpuestos'!H$8)</f>
        <v>0.22786233447861137</v>
      </c>
      <c r="L213" s="186">
        <f>+('2.2.3.6.WACC'!I$28*'6.3.IPME'!J$21+'2.2.3.1.TasasDeprec'!$C213*'6.3.IPME'!J$22-('6.3.IPME'!J$22-'6.3.IPME'!J$21))/(1-'6.5.TasaImpuestos'!I$8)</f>
        <v>0.19892032930419618</v>
      </c>
      <c r="M213" s="186">
        <f>+('2.2.3.6.WACC'!J$28*'6.3.IPME'!K$21+'2.2.3.1.TasasDeprec'!$C213*'6.3.IPME'!K$22-('6.3.IPME'!K$22-'6.3.IPME'!K$21))/(1-'6.5.TasaImpuestos'!J$8)</f>
        <v>0.2231953824775583</v>
      </c>
      <c r="N213" s="186">
        <f>+('2.2.3.6.WACC'!K$28*'6.3.IPME'!L$21+'2.2.3.1.TasasDeprec'!$C213*'6.3.IPME'!L$22-('6.3.IPME'!L$22-'6.3.IPME'!L$21))/(1-'6.5.TasaImpuestos'!K$8)</f>
        <v>0.21947949904396208</v>
      </c>
    </row>
    <row r="214" spans="1:14" x14ac:dyDescent="0.2">
      <c r="A214" s="131"/>
      <c r="B214" s="226" t="s">
        <v>333</v>
      </c>
      <c r="C214" s="186">
        <f>+('2.2.3.6.WACC'!C$28*'6.3.IPME'!D$21+'2.2.3.1.TasasDeprec'!$C214*'6.3.IPME'!D$22-('6.3.IPME'!D$22-'6.3.IPME'!D$21))/(1-'6.5.TasaImpuestos'!C$8)</f>
        <v>0.27263090916777089</v>
      </c>
      <c r="D214" s="186">
        <f>+('2.2.3.6.WACC'!D$28*'6.3.IPME'!E$21+'2.2.3.1.TasasDeprec'!$C214*'6.3.IPME'!E$22-('6.3.IPME'!E$22-'6.3.IPME'!E$21))/(1-'6.5.TasaImpuestos'!D$8)</f>
        <v>0.25701989892562344</v>
      </c>
      <c r="E214" s="186">
        <f>+('2.2.3.6.WACC'!E$28*'6.3.IPME'!F$21+'2.2.3.1.TasasDeprec'!$C214*'6.3.IPME'!F$22-('6.3.IPME'!F$22-'6.3.IPME'!F$21))/(1-'6.5.TasaImpuestos'!E$8)</f>
        <v>0.25670717126639059</v>
      </c>
      <c r="F214" s="186">
        <f>+('2.2.3.6.WACC'!F$28*'6.3.IPME'!G$21+'2.2.3.1.TasasDeprec'!$C214*'6.3.IPME'!G$22-('6.3.IPME'!G$22-'6.3.IPME'!G$21))/(1-'6.5.TasaImpuestos'!F$8)</f>
        <v>0.27326737300188741</v>
      </c>
      <c r="G214" s="186">
        <f t="shared" si="9"/>
        <v>0.3033661737758685</v>
      </c>
      <c r="H214" s="186">
        <f>+('2.2.3.6.WACC'!G$28*'6.3.IPME'!H$21+'2.2.3.1.TasasDeprec'!$C214*'6.3.IPME'!H$22-('6.3.IPME'!H$22-'6.3.IPME'!H$21))/(1-'6.5.TasaImpuestos'!G$8)</f>
        <v>0.3033661737758685</v>
      </c>
      <c r="I214" s="186">
        <f t="shared" si="10"/>
        <v>0.3033661737758685</v>
      </c>
      <c r="J214" s="186">
        <f t="shared" si="11"/>
        <v>0.27546426289661979</v>
      </c>
      <c r="K214" s="186">
        <f>+('2.2.3.6.WACC'!H$28*'6.3.IPME'!I$21+'2.2.3.1.TasasDeprec'!$C214*'6.3.IPME'!I$22-('6.3.IPME'!I$22-'6.3.IPME'!I$21))/(1-'6.5.TasaImpuestos'!H$8)</f>
        <v>0.27546426289661979</v>
      </c>
      <c r="L214" s="186">
        <f>+('2.2.3.6.WACC'!I$28*'6.3.IPME'!J$21+'2.2.3.1.TasasDeprec'!$C214*'6.3.IPME'!J$22-('6.3.IPME'!J$22-'6.3.IPME'!J$21))/(1-'6.5.TasaImpuestos'!I$8)</f>
        <v>0.24805863736714728</v>
      </c>
      <c r="M214" s="186">
        <f>+('2.2.3.6.WACC'!J$28*'6.3.IPME'!K$21+'2.2.3.1.TasasDeprec'!$C214*'6.3.IPME'!K$22-('6.3.IPME'!K$22-'6.3.IPME'!K$21))/(1-'6.5.TasaImpuestos'!J$8)</f>
        <v>0.27220108695002349</v>
      </c>
      <c r="N214" s="186">
        <f>+('2.2.3.6.WACC'!K$28*'6.3.IPME'!L$21+'2.2.3.1.TasasDeprec'!$C214*'6.3.IPME'!L$22-('6.3.IPME'!L$22-'6.3.IPME'!L$21))/(1-'6.5.TasaImpuestos'!K$8)</f>
        <v>0.26849539649740461</v>
      </c>
    </row>
    <row r="215" spans="1:14" x14ac:dyDescent="0.2">
      <c r="A215" s="131"/>
      <c r="B215" s="226" t="s">
        <v>334</v>
      </c>
      <c r="C215" s="186">
        <f>+('2.2.3.6.WACC'!C$28*'6.3.IPME'!D$21+'2.2.3.1.TasasDeprec'!$C215*'6.3.IPME'!D$22-('6.3.IPME'!D$22-'6.3.IPME'!D$21))/(1-'6.5.TasaImpuestos'!C$8)</f>
        <v>0.33707774053189543</v>
      </c>
      <c r="D215" s="186">
        <f>+('2.2.3.6.WACC'!D$28*'6.3.IPME'!E$21+'2.2.3.1.TasasDeprec'!$C215*'6.3.IPME'!E$22-('6.3.IPME'!E$22-'6.3.IPME'!E$21))/(1-'6.5.TasaImpuestos'!D$8)</f>
        <v>0.32355508923681398</v>
      </c>
      <c r="E215" s="186">
        <f>+('2.2.3.6.WACC'!E$28*'6.3.IPME'!F$21+'2.2.3.1.TasasDeprec'!$C215*'6.3.IPME'!F$22-('6.3.IPME'!F$22-'6.3.IPME'!F$21))/(1-'6.5.TasaImpuestos'!E$8)</f>
        <v>0.32306223877560053</v>
      </c>
      <c r="F215" s="186">
        <f>+('2.2.3.6.WACC'!F$28*'6.3.IPME'!G$21+'2.2.3.1.TasasDeprec'!$C215*'6.3.IPME'!G$22-('6.3.IPME'!G$22-'6.3.IPME'!G$21))/(1-'6.5.TasaImpuestos'!F$8)</f>
        <v>0.3392707984858932</v>
      </c>
      <c r="G215" s="186">
        <f t="shared" si="9"/>
        <v>0.36538100565642095</v>
      </c>
      <c r="H215" s="186">
        <f>+('2.2.3.6.WACC'!G$28*'6.3.IPME'!H$21+'2.2.3.1.TasasDeprec'!$C215*'6.3.IPME'!H$22-('6.3.IPME'!H$22-'6.3.IPME'!H$21))/(1-'6.5.TasaImpuestos'!G$8)</f>
        <v>0.36538100565642095</v>
      </c>
      <c r="I215" s="186">
        <f t="shared" si="10"/>
        <v>0.36538100565642095</v>
      </c>
      <c r="J215" s="186">
        <f t="shared" si="11"/>
        <v>0.33666674229120203</v>
      </c>
      <c r="K215" s="186">
        <f>+('2.2.3.6.WACC'!H$28*'6.3.IPME'!I$21+'2.2.3.1.TasasDeprec'!$C215*'6.3.IPME'!I$22-('6.3.IPME'!I$22-'6.3.IPME'!I$21))/(1-'6.5.TasaImpuestos'!H$8)</f>
        <v>0.33666674229120203</v>
      </c>
      <c r="L215" s="186">
        <f>+('2.2.3.6.WACC'!I$28*'6.3.IPME'!J$21+'2.2.3.1.TasasDeprec'!$C215*'6.3.IPME'!J$22-('6.3.IPME'!J$22-'6.3.IPME'!J$21))/(1-'6.5.TasaImpuestos'!I$8)</f>
        <v>0.31123646201951288</v>
      </c>
      <c r="M215" s="186">
        <f>+('2.2.3.6.WACC'!J$28*'6.3.IPME'!K$21+'2.2.3.1.TasasDeprec'!$C215*'6.3.IPME'!K$22-('6.3.IPME'!K$22-'6.3.IPME'!K$21))/(1-'6.5.TasaImpuestos'!J$8)</f>
        <v>0.33520842127176448</v>
      </c>
      <c r="N215" s="186">
        <f>+('2.2.3.6.WACC'!K$28*'6.3.IPME'!L$21+'2.2.3.1.TasasDeprec'!$C215*'6.3.IPME'!L$22-('6.3.IPME'!L$22-'6.3.IPME'!L$21))/(1-'6.5.TasaImpuestos'!K$8)</f>
        <v>0.33151583608040214</v>
      </c>
    </row>
    <row r="216" spans="1:14" x14ac:dyDescent="0.2">
      <c r="A216" s="131"/>
      <c r="B216" s="226" t="s">
        <v>335</v>
      </c>
      <c r="C216" s="186">
        <f>+('2.2.3.6.WACC'!C$28*'6.3.IPME'!D$21+'2.2.3.1.TasasDeprec'!$C216*'6.3.IPME'!D$22-('6.3.IPME'!D$22-'6.3.IPME'!D$21))/(1-'6.5.TasaImpuestos'!C$8)</f>
        <v>0.27263090916777089</v>
      </c>
      <c r="D216" s="186">
        <f>+('2.2.3.6.WACC'!D$28*'6.3.IPME'!E$21+'2.2.3.1.TasasDeprec'!$C216*'6.3.IPME'!E$22-('6.3.IPME'!E$22-'6.3.IPME'!E$21))/(1-'6.5.TasaImpuestos'!D$8)</f>
        <v>0.25701989892562344</v>
      </c>
      <c r="E216" s="186">
        <f>+('2.2.3.6.WACC'!E$28*'6.3.IPME'!F$21+'2.2.3.1.TasasDeprec'!$C216*'6.3.IPME'!F$22-('6.3.IPME'!F$22-'6.3.IPME'!F$21))/(1-'6.5.TasaImpuestos'!E$8)</f>
        <v>0.25670717126639059</v>
      </c>
      <c r="F216" s="186">
        <f>+('2.2.3.6.WACC'!F$28*'6.3.IPME'!G$21+'2.2.3.1.TasasDeprec'!$C216*'6.3.IPME'!G$22-('6.3.IPME'!G$22-'6.3.IPME'!G$21))/(1-'6.5.TasaImpuestos'!F$8)</f>
        <v>0.27326737300188741</v>
      </c>
      <c r="G216" s="186">
        <f t="shared" si="9"/>
        <v>0.3033661737758685</v>
      </c>
      <c r="H216" s="186">
        <f>+('2.2.3.6.WACC'!G$28*'6.3.IPME'!H$21+'2.2.3.1.TasasDeprec'!$C216*'6.3.IPME'!H$22-('6.3.IPME'!H$22-'6.3.IPME'!H$21))/(1-'6.5.TasaImpuestos'!G$8)</f>
        <v>0.3033661737758685</v>
      </c>
      <c r="I216" s="186">
        <f t="shared" si="10"/>
        <v>0.3033661737758685</v>
      </c>
      <c r="J216" s="186">
        <f t="shared" si="11"/>
        <v>0.27546426289661979</v>
      </c>
      <c r="K216" s="186">
        <f>+('2.2.3.6.WACC'!H$28*'6.3.IPME'!I$21+'2.2.3.1.TasasDeprec'!$C216*'6.3.IPME'!I$22-('6.3.IPME'!I$22-'6.3.IPME'!I$21))/(1-'6.5.TasaImpuestos'!H$8)</f>
        <v>0.27546426289661979</v>
      </c>
      <c r="L216" s="186">
        <f>+('2.2.3.6.WACC'!I$28*'6.3.IPME'!J$21+'2.2.3.1.TasasDeprec'!$C216*'6.3.IPME'!J$22-('6.3.IPME'!J$22-'6.3.IPME'!J$21))/(1-'6.5.TasaImpuestos'!I$8)</f>
        <v>0.24805863736714728</v>
      </c>
      <c r="M216" s="186">
        <f>+('2.2.3.6.WACC'!J$28*'6.3.IPME'!K$21+'2.2.3.1.TasasDeprec'!$C216*'6.3.IPME'!K$22-('6.3.IPME'!K$22-'6.3.IPME'!K$21))/(1-'6.5.TasaImpuestos'!J$8)</f>
        <v>0.27220108695002349</v>
      </c>
      <c r="N216" s="186">
        <f>+('2.2.3.6.WACC'!K$28*'6.3.IPME'!L$21+'2.2.3.1.TasasDeprec'!$C216*'6.3.IPME'!L$22-('6.3.IPME'!L$22-'6.3.IPME'!L$21))/(1-'6.5.TasaImpuestos'!K$8)</f>
        <v>0.26849539649740461</v>
      </c>
    </row>
    <row r="217" spans="1:14" x14ac:dyDescent="0.2">
      <c r="A217" s="131"/>
      <c r="B217" s="226" t="s">
        <v>336</v>
      </c>
      <c r="C217" s="186">
        <f>+('2.2.3.6.WACC'!C$28*'6.3.IPME'!D$21+'2.2.3.1.TasasDeprec'!$C217*'6.3.IPME'!D$22-('6.3.IPME'!D$22-'6.3.IPME'!D$21))/(1-'6.5.TasaImpuestos'!C$8)</f>
        <v>0.33707774053189543</v>
      </c>
      <c r="D217" s="186">
        <f>+('2.2.3.6.WACC'!D$28*'6.3.IPME'!E$21+'2.2.3.1.TasasDeprec'!$C217*'6.3.IPME'!E$22-('6.3.IPME'!E$22-'6.3.IPME'!E$21))/(1-'6.5.TasaImpuestos'!D$8)</f>
        <v>0.32355508923681398</v>
      </c>
      <c r="E217" s="186">
        <f>+('2.2.3.6.WACC'!E$28*'6.3.IPME'!F$21+'2.2.3.1.TasasDeprec'!$C217*'6.3.IPME'!F$22-('6.3.IPME'!F$22-'6.3.IPME'!F$21))/(1-'6.5.TasaImpuestos'!E$8)</f>
        <v>0.32306223877560053</v>
      </c>
      <c r="F217" s="186">
        <f>+('2.2.3.6.WACC'!F$28*'6.3.IPME'!G$21+'2.2.3.1.TasasDeprec'!$C217*'6.3.IPME'!G$22-('6.3.IPME'!G$22-'6.3.IPME'!G$21))/(1-'6.5.TasaImpuestos'!F$8)</f>
        <v>0.3392707984858932</v>
      </c>
      <c r="G217" s="186">
        <f t="shared" si="9"/>
        <v>0.36538100565642095</v>
      </c>
      <c r="H217" s="186">
        <f>+('2.2.3.6.WACC'!G$28*'6.3.IPME'!H$21+'2.2.3.1.TasasDeprec'!$C217*'6.3.IPME'!H$22-('6.3.IPME'!H$22-'6.3.IPME'!H$21))/(1-'6.5.TasaImpuestos'!G$8)</f>
        <v>0.36538100565642095</v>
      </c>
      <c r="I217" s="186">
        <f t="shared" si="10"/>
        <v>0.36538100565642095</v>
      </c>
      <c r="J217" s="186">
        <f t="shared" si="11"/>
        <v>0.33666674229120203</v>
      </c>
      <c r="K217" s="186">
        <f>+('2.2.3.6.WACC'!H$28*'6.3.IPME'!I$21+'2.2.3.1.TasasDeprec'!$C217*'6.3.IPME'!I$22-('6.3.IPME'!I$22-'6.3.IPME'!I$21))/(1-'6.5.TasaImpuestos'!H$8)</f>
        <v>0.33666674229120203</v>
      </c>
      <c r="L217" s="186">
        <f>+('2.2.3.6.WACC'!I$28*'6.3.IPME'!J$21+'2.2.3.1.TasasDeprec'!$C217*'6.3.IPME'!J$22-('6.3.IPME'!J$22-'6.3.IPME'!J$21))/(1-'6.5.TasaImpuestos'!I$8)</f>
        <v>0.31123646201951288</v>
      </c>
      <c r="M217" s="186">
        <f>+('2.2.3.6.WACC'!J$28*'6.3.IPME'!K$21+'2.2.3.1.TasasDeprec'!$C217*'6.3.IPME'!K$22-('6.3.IPME'!K$22-'6.3.IPME'!K$21))/(1-'6.5.TasaImpuestos'!J$8)</f>
        <v>0.33520842127176448</v>
      </c>
      <c r="N217" s="186">
        <f>+('2.2.3.6.WACC'!K$28*'6.3.IPME'!L$21+'2.2.3.1.TasasDeprec'!$C217*'6.3.IPME'!L$22-('6.3.IPME'!L$22-'6.3.IPME'!L$21))/(1-'6.5.TasaImpuestos'!K$8)</f>
        <v>0.33151583608040214</v>
      </c>
    </row>
    <row r="218" spans="1:14" x14ac:dyDescent="0.2">
      <c r="A218" s="131"/>
      <c r="B218" s="226" t="s">
        <v>491</v>
      </c>
      <c r="C218" s="186">
        <f>+('2.2.3.6.WACC'!C$28*'6.3.IPME'!D$21+'2.2.3.1.TasasDeprec'!$C218*'6.3.IPME'!D$22-('6.3.IPME'!D$22-'6.3.IPME'!D$21))/(1-'6.5.TasaImpuestos'!C$8)</f>
        <v>0.33707774053189543</v>
      </c>
      <c r="D218" s="186">
        <f>+('2.2.3.6.WACC'!D$28*'6.3.IPME'!E$21+'2.2.3.1.TasasDeprec'!$C218*'6.3.IPME'!E$22-('6.3.IPME'!E$22-'6.3.IPME'!E$21))/(1-'6.5.TasaImpuestos'!D$8)</f>
        <v>0.32355508923681398</v>
      </c>
      <c r="E218" s="186">
        <f>+('2.2.3.6.WACC'!E$28*'6.3.IPME'!F$21+'2.2.3.1.TasasDeprec'!$C218*'6.3.IPME'!F$22-('6.3.IPME'!F$22-'6.3.IPME'!F$21))/(1-'6.5.TasaImpuestos'!E$8)</f>
        <v>0.32306223877560053</v>
      </c>
      <c r="F218" s="186">
        <f>+('2.2.3.6.WACC'!F$28*'6.3.IPME'!G$21+'2.2.3.1.TasasDeprec'!$C218*'6.3.IPME'!G$22-('6.3.IPME'!G$22-'6.3.IPME'!G$21))/(1-'6.5.TasaImpuestos'!F$8)</f>
        <v>0.3392707984858932</v>
      </c>
      <c r="G218" s="186">
        <f t="shared" si="9"/>
        <v>0.36538100565642095</v>
      </c>
      <c r="H218" s="186">
        <f>+('2.2.3.6.WACC'!G$28*'6.3.IPME'!H$21+'2.2.3.1.TasasDeprec'!$C218*'6.3.IPME'!H$22-('6.3.IPME'!H$22-'6.3.IPME'!H$21))/(1-'6.5.TasaImpuestos'!G$8)</f>
        <v>0.36538100565642095</v>
      </c>
      <c r="I218" s="186">
        <f t="shared" si="10"/>
        <v>0.36538100565642095</v>
      </c>
      <c r="J218" s="186">
        <f t="shared" si="11"/>
        <v>0.33666674229120203</v>
      </c>
      <c r="K218" s="186">
        <f>+('2.2.3.6.WACC'!H$28*'6.3.IPME'!I$21+'2.2.3.1.TasasDeprec'!$C218*'6.3.IPME'!I$22-('6.3.IPME'!I$22-'6.3.IPME'!I$21))/(1-'6.5.TasaImpuestos'!H$8)</f>
        <v>0.33666674229120203</v>
      </c>
      <c r="L218" s="186">
        <f>+('2.2.3.6.WACC'!I$28*'6.3.IPME'!J$21+'2.2.3.1.TasasDeprec'!$C218*'6.3.IPME'!J$22-('6.3.IPME'!J$22-'6.3.IPME'!J$21))/(1-'6.5.TasaImpuestos'!I$8)</f>
        <v>0.31123646201951288</v>
      </c>
      <c r="M218" s="186">
        <f>+('2.2.3.6.WACC'!J$28*'6.3.IPME'!K$21+'2.2.3.1.TasasDeprec'!$C218*'6.3.IPME'!K$22-('6.3.IPME'!K$22-'6.3.IPME'!K$21))/(1-'6.5.TasaImpuestos'!J$8)</f>
        <v>0.33520842127176448</v>
      </c>
      <c r="N218" s="186">
        <f>+('2.2.3.6.WACC'!K$28*'6.3.IPME'!L$21+'2.2.3.1.TasasDeprec'!$C218*'6.3.IPME'!L$22-('6.3.IPME'!L$22-'6.3.IPME'!L$21))/(1-'6.5.TasaImpuestos'!K$8)</f>
        <v>0.33151583608040214</v>
      </c>
    </row>
    <row r="219" spans="1:14" x14ac:dyDescent="0.2">
      <c r="A219" s="131"/>
      <c r="B219" s="225" t="s">
        <v>337</v>
      </c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</row>
    <row r="220" spans="1:14" x14ac:dyDescent="0.2">
      <c r="A220" s="131"/>
      <c r="B220" s="226" t="s">
        <v>338</v>
      </c>
      <c r="C220" s="186">
        <f>+('2.2.3.6.WACC'!C$28*'6.3.IPME'!D$21+'2.2.3.1.TasasDeprec'!$C220*'6.3.IPME'!D$22-('6.3.IPME'!D$22-'6.3.IPME'!D$21))/(1-'6.5.TasaImpuestos'!C$8)</f>
        <v>0.62350810215022689</v>
      </c>
      <c r="D220" s="186">
        <f>+('2.2.3.6.WACC'!D$28*'6.3.IPME'!E$21+'2.2.3.1.TasasDeprec'!$C220*'6.3.IPME'!E$22-('6.3.IPME'!E$22-'6.3.IPME'!E$21))/(1-'6.5.TasaImpuestos'!D$8)</f>
        <v>0.61926704617543871</v>
      </c>
      <c r="E220" s="186">
        <f>+('2.2.3.6.WACC'!E$28*'6.3.IPME'!F$21+'2.2.3.1.TasasDeprec'!$C220*'6.3.IPME'!F$22-('6.3.IPME'!F$22-'6.3.IPME'!F$21))/(1-'6.5.TasaImpuestos'!E$8)</f>
        <v>0.61797364992764492</v>
      </c>
      <c r="F220" s="186">
        <f>+('2.2.3.6.WACC'!F$28*'6.3.IPME'!G$21+'2.2.3.1.TasasDeprec'!$C220*'6.3.IPME'!G$22-('6.3.IPME'!G$22-'6.3.IPME'!G$21))/(1-'6.5.TasaImpuestos'!F$8)</f>
        <v>0.6326193561925858</v>
      </c>
      <c r="G220" s="186">
        <f t="shared" si="9"/>
        <v>0.64100248068109877</v>
      </c>
      <c r="H220" s="186">
        <f>+('2.2.3.6.WACC'!G$28*'6.3.IPME'!H$21+'2.2.3.1.TasasDeprec'!$C220*'6.3.IPME'!H$22-('6.3.IPME'!H$22-'6.3.IPME'!H$21))/(1-'6.5.TasaImpuestos'!G$8)</f>
        <v>0.64100248068109877</v>
      </c>
      <c r="I220" s="186">
        <f t="shared" si="10"/>
        <v>0.64100248068109877</v>
      </c>
      <c r="J220" s="186">
        <f t="shared" si="11"/>
        <v>0.60867776182267874</v>
      </c>
      <c r="K220" s="186">
        <f>+('2.2.3.6.WACC'!H$28*'6.3.IPME'!I$21+'2.2.3.1.TasasDeprec'!$C220*'6.3.IPME'!I$22-('6.3.IPME'!I$22-'6.3.IPME'!I$21))/(1-'6.5.TasaImpuestos'!H$8)</f>
        <v>0.60867776182267874</v>
      </c>
      <c r="L220" s="186">
        <f>+('2.2.3.6.WACC'!I$28*'6.3.IPME'!J$21+'2.2.3.1.TasasDeprec'!$C220*'6.3.IPME'!J$22-('6.3.IPME'!J$22-'6.3.IPME'!J$21))/(1-'6.5.TasaImpuestos'!I$8)</f>
        <v>0.59202679380780476</v>
      </c>
      <c r="M220" s="186">
        <f>+('2.2.3.6.WACC'!J$28*'6.3.IPME'!K$21+'2.2.3.1.TasasDeprec'!$C220*'6.3.IPME'!K$22-('6.3.IPME'!K$22-'6.3.IPME'!K$21))/(1-'6.5.TasaImpuestos'!J$8)</f>
        <v>0.61524101825727984</v>
      </c>
      <c r="N220" s="186">
        <f>+('2.2.3.6.WACC'!K$28*'6.3.IPME'!L$21+'2.2.3.1.TasasDeprec'!$C220*'6.3.IPME'!L$22-('6.3.IPME'!L$22-'6.3.IPME'!L$21))/(1-'6.5.TasaImpuestos'!K$8)</f>
        <v>0.61160667867150231</v>
      </c>
    </row>
    <row r="221" spans="1:14" x14ac:dyDescent="0.2">
      <c r="A221" s="131"/>
      <c r="B221" s="31" t="s">
        <v>339</v>
      </c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</row>
    <row r="222" spans="1:14" x14ac:dyDescent="0.2">
      <c r="A222" s="131"/>
      <c r="B222" s="230" t="s">
        <v>315</v>
      </c>
      <c r="C222" s="242">
        <f>+('2.2.3.6.WACC'!C$28*'6.4.IPMC'!D$21+'2.2.3.1.TasasDeprec'!$C222*'6.4.IPMC'!D$22-('6.4.IPMC'!D$22-'6.4.IPMC'!D$21))/(1-'6.5.TasaImpuestos'!C$8)</f>
        <v>0.1208706326199291</v>
      </c>
      <c r="D222" s="242">
        <f>+('2.2.3.6.WACC'!D$28*'6.4.IPMC'!E$21+'2.2.3.1.TasasDeprec'!$C222*'6.4.IPMC'!E$22-('6.4.IPMC'!E$22-'6.4.IPMC'!E$21))/(1-'6.5.TasaImpuestos'!D$8)</f>
        <v>0.15640803919489721</v>
      </c>
      <c r="E222" s="242">
        <f>+('2.2.3.6.WACC'!E$28*'6.4.IPMC'!F$21+'2.2.3.1.TasasDeprec'!$C222*'6.4.IPMC'!F$22-('6.4.IPMC'!F$22-'6.4.IPMC'!F$21))/(1-'6.5.TasaImpuestos'!E$8)</f>
        <v>0.17891709126957483</v>
      </c>
      <c r="F222" s="242">
        <f>+('2.2.3.6.WACC'!F$28*'6.4.IPMC'!G$21+'2.2.3.1.TasasDeprec'!$C222*'6.4.IPMC'!G$22-('6.4.IPMC'!G$22-'6.4.IPMC'!G$21))/(1-'6.5.TasaImpuestos'!F$8)</f>
        <v>0.20507764104853368</v>
      </c>
      <c r="G222" s="242">
        <f t="shared" si="9"/>
        <v>0.25517787880525639</v>
      </c>
      <c r="H222" s="242">
        <f>+('2.2.3.6.WACC'!G$28*'6.4.IPMC'!H$21+'2.2.3.1.TasasDeprec'!$C222*'6.4.IPMC'!H$22-('6.4.IPMC'!H$22-'6.4.IPMC'!H$21))/(1-'6.5.TasaImpuestos'!G$8)</f>
        <v>0.25517787880525639</v>
      </c>
      <c r="I222" s="242">
        <f t="shared" si="10"/>
        <v>0.25517787880525639</v>
      </c>
      <c r="J222" s="242">
        <f t="shared" si="11"/>
        <v>0.18314710178591825</v>
      </c>
      <c r="K222" s="242">
        <f>+('2.2.3.6.WACC'!H$28*'6.4.IPMC'!I$21+'2.2.3.1.TasasDeprec'!$C222*'6.4.IPMC'!I$22-('6.4.IPMC'!I$22-'6.4.IPMC'!I$21))/(1-'6.5.TasaImpuestos'!H$8)</f>
        <v>0.18314710178591825</v>
      </c>
      <c r="L222" s="242">
        <f>+('2.2.3.6.WACC'!I$28*'6.4.IPMC'!J$21+'2.2.3.1.TasasDeprec'!$C222*'6.4.IPMC'!J$22-('6.4.IPMC'!J$22-'6.4.IPMC'!J$21))/(1-'6.5.TasaImpuestos'!I$8)</f>
        <v>7.7865314823253942E-2</v>
      </c>
      <c r="M222" s="242">
        <f>+('2.2.3.6.WACC'!J$28*'6.4.IPMC'!K$21+'2.2.3.1.TasasDeprec'!$C222*'6.4.IPMC'!K$22-('6.4.IPMC'!K$22-'6.4.IPMC'!K$21))/(1-'6.5.TasaImpuestos'!J$8)</f>
        <v>0.12006591312826187</v>
      </c>
      <c r="N222" s="242">
        <f>+('2.2.3.6.WACC'!K$28*'6.4.IPMC'!L$21+'2.2.3.1.TasasDeprec'!$C222*'6.4.IPMC'!L$22-('6.4.IPMC'!L$22-'6.4.IPMC'!L$21))/(1-'6.5.TasaImpuestos'!K$8)</f>
        <v>0.17907747612568592</v>
      </c>
    </row>
    <row r="223" spans="1:14" x14ac:dyDescent="0.2">
      <c r="A223" s="131"/>
      <c r="B223" s="176" t="s">
        <v>317</v>
      </c>
      <c r="C223" s="243">
        <f>+('2.2.3.6.WACC'!C$28*'6.3.IPME'!D$21+'2.2.3.1.TasasDeprec'!$C223*'6.3.IPME'!D$22-('6.3.IPME'!D$22-'6.3.IPME'!D$21))/(1-'6.5.TasaImpuestos'!C$8)</f>
        <v>0.27263090916777089</v>
      </c>
      <c r="D223" s="243">
        <f>+('2.2.3.6.WACC'!D$28*'6.3.IPME'!E$21+'2.2.3.1.TasasDeprec'!$C223*'6.3.IPME'!E$22-('6.3.IPME'!E$22-'6.3.IPME'!E$21))/(1-'6.5.TasaImpuestos'!D$8)</f>
        <v>0.25701989892562344</v>
      </c>
      <c r="E223" s="243">
        <f>+('2.2.3.6.WACC'!E$28*'6.3.IPME'!F$21+'2.2.3.1.TasasDeprec'!$C223*'6.3.IPME'!F$22-('6.3.IPME'!F$22-'6.3.IPME'!F$21))/(1-'6.5.TasaImpuestos'!E$8)</f>
        <v>0.25670717126639059</v>
      </c>
      <c r="F223" s="243">
        <f>+('2.2.3.6.WACC'!F$28*'6.3.IPME'!G$21+'2.2.3.1.TasasDeprec'!$C223*'6.3.IPME'!G$22-('6.3.IPME'!G$22-'6.3.IPME'!G$21))/(1-'6.5.TasaImpuestos'!F$8)</f>
        <v>0.27326737300188741</v>
      </c>
      <c r="G223" s="243">
        <f t="shared" si="9"/>
        <v>0.3033661737758685</v>
      </c>
      <c r="H223" s="243">
        <f>+('2.2.3.6.WACC'!G$28*'6.3.IPME'!H$21+'2.2.3.1.TasasDeprec'!$C223*'6.3.IPME'!H$22-('6.3.IPME'!H$22-'6.3.IPME'!H$21))/(1-'6.5.TasaImpuestos'!G$8)</f>
        <v>0.3033661737758685</v>
      </c>
      <c r="I223" s="243">
        <f t="shared" si="10"/>
        <v>0.3033661737758685</v>
      </c>
      <c r="J223" s="243">
        <f t="shared" si="11"/>
        <v>0.27546426289661979</v>
      </c>
      <c r="K223" s="243">
        <f>+('2.2.3.6.WACC'!H$28*'6.3.IPME'!I$21+'2.2.3.1.TasasDeprec'!$C223*'6.3.IPME'!I$22-('6.3.IPME'!I$22-'6.3.IPME'!I$21))/(1-'6.5.TasaImpuestos'!H$8)</f>
        <v>0.27546426289661979</v>
      </c>
      <c r="L223" s="243">
        <f>+('2.2.3.6.WACC'!I$28*'6.3.IPME'!J$21+'2.2.3.1.TasasDeprec'!$C223*'6.3.IPME'!J$22-('6.3.IPME'!J$22-'6.3.IPME'!J$21))/(1-'6.5.TasaImpuestos'!I$8)</f>
        <v>0.24805863736714728</v>
      </c>
      <c r="M223" s="243">
        <f>+('2.2.3.6.WACC'!J$28*'6.3.IPME'!K$21+'2.2.3.1.TasasDeprec'!$C223*'6.3.IPME'!K$22-('6.3.IPME'!K$22-'6.3.IPME'!K$21))/(1-'6.5.TasaImpuestos'!J$8)</f>
        <v>0.27220108695002349</v>
      </c>
      <c r="N223" s="243">
        <f>+('2.2.3.6.WACC'!K$28*'6.3.IPME'!L$21+'2.2.3.1.TasasDeprec'!$C223*'6.3.IPME'!L$22-('6.3.IPME'!L$22-'6.3.IPME'!L$21))/(1-'6.5.TasaImpuestos'!K$8)</f>
        <v>0.26849539649740461</v>
      </c>
    </row>
    <row r="224" spans="1:14" x14ac:dyDescent="0.2"/>
    <row r="225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</sheetData>
  <hyperlinks>
    <hyperlink ref="A2" location="Índice!A1" display="Índice" xr:uid="{00000000-0004-0000-10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O82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customWidth="1"/>
    <col min="2" max="2" width="84" customWidth="1"/>
    <col min="3" max="15" width="11.42578125" customWidth="1"/>
    <col min="16" max="16384" width="11.42578125" hidden="1"/>
  </cols>
  <sheetData>
    <row r="1" spans="1:10" x14ac:dyDescent="0.2">
      <c r="A1" s="1"/>
      <c r="B1" s="1"/>
    </row>
    <row r="2" spans="1:10" x14ac:dyDescent="0.2">
      <c r="A2" s="5" t="s">
        <v>13</v>
      </c>
      <c r="B2" s="1"/>
    </row>
    <row r="3" spans="1:10" x14ac:dyDescent="0.2">
      <c r="A3" s="1"/>
      <c r="B3" s="1"/>
    </row>
    <row r="4" spans="1:10" x14ac:dyDescent="0.2">
      <c r="A4" s="1"/>
      <c r="B4" s="7" t="s">
        <v>7</v>
      </c>
    </row>
    <row r="5" spans="1:10" x14ac:dyDescent="0.2">
      <c r="A5" s="1"/>
      <c r="B5" s="1"/>
    </row>
    <row r="6" spans="1:10" x14ac:dyDescent="0.2">
      <c r="A6" s="1"/>
      <c r="B6" s="1"/>
    </row>
    <row r="7" spans="1:10" x14ac:dyDescent="0.2">
      <c r="A7" s="1"/>
      <c r="B7" s="38" t="s">
        <v>46</v>
      </c>
    </row>
    <row r="8" spans="1:10" x14ac:dyDescent="0.2">
      <c r="A8" s="1"/>
      <c r="B8" s="1"/>
    </row>
    <row r="9" spans="1:10" x14ac:dyDescent="0.2">
      <c r="A9" s="1"/>
      <c r="B9" s="35"/>
      <c r="C9" s="183">
        <v>2012</v>
      </c>
      <c r="D9" s="183">
        <v>2013</v>
      </c>
      <c r="E9" s="183">
        <v>2014</v>
      </c>
      <c r="F9" s="183">
        <v>2015</v>
      </c>
      <c r="G9" s="183">
        <v>2016</v>
      </c>
      <c r="H9" s="183">
        <v>2017</v>
      </c>
      <c r="I9" s="183">
        <v>2018</v>
      </c>
      <c r="J9" s="183">
        <v>2019</v>
      </c>
    </row>
    <row r="10" spans="1:10" x14ac:dyDescent="0.2">
      <c r="A10" s="1"/>
      <c r="B10" s="1" t="s">
        <v>22</v>
      </c>
      <c r="C10" s="187">
        <v>1.0281761346591733</v>
      </c>
      <c r="D10" s="187">
        <v>0.96609476412108175</v>
      </c>
      <c r="E10" s="187">
        <v>1.0679444836154222</v>
      </c>
      <c r="F10" s="187">
        <v>0.97486684733780304</v>
      </c>
      <c r="G10" s="187">
        <v>0.86704165202395589</v>
      </c>
      <c r="H10" s="187">
        <v>0.80831025838066761</v>
      </c>
      <c r="I10" s="187">
        <v>1.1359345685782367</v>
      </c>
      <c r="J10" s="187">
        <v>1.1028710747038883</v>
      </c>
    </row>
    <row r="11" spans="1:10" x14ac:dyDescent="0.2">
      <c r="A11" s="1"/>
      <c r="B11" s="1" t="s">
        <v>23</v>
      </c>
      <c r="C11" s="187">
        <v>1.0347057471362906</v>
      </c>
      <c r="D11" s="187">
        <v>0.96306898684672759</v>
      </c>
      <c r="E11" s="187">
        <v>1.0450398484479351</v>
      </c>
      <c r="F11" s="187">
        <v>0.96219100586291761</v>
      </c>
      <c r="G11" s="187">
        <v>0.87376279050147798</v>
      </c>
      <c r="H11" s="187">
        <v>0.81088346111005782</v>
      </c>
      <c r="I11" s="187">
        <v>1.1278876250716603</v>
      </c>
      <c r="J11" s="187">
        <v>1.1032694010602631</v>
      </c>
    </row>
    <row r="12" spans="1:10" x14ac:dyDescent="0.2">
      <c r="A12" s="1"/>
      <c r="B12" s="1" t="s">
        <v>24</v>
      </c>
      <c r="C12" s="187">
        <f t="shared" ref="C12" si="0">+SQRT(C10*C11)</f>
        <v>1.0314357738609921</v>
      </c>
      <c r="D12" s="187">
        <f t="shared" ref="D12:H12" si="1">+SQRT(D10*D11)</f>
        <v>0.96458068904577321</v>
      </c>
      <c r="E12" s="187">
        <f t="shared" si="1"/>
        <v>1.0564300929584831</v>
      </c>
      <c r="F12" s="187">
        <f t="shared" si="1"/>
        <v>0.96850818913542081</v>
      </c>
      <c r="G12" s="187">
        <f t="shared" si="1"/>
        <v>0.87039573376336299</v>
      </c>
      <c r="H12" s="187">
        <f t="shared" si="1"/>
        <v>0.80959583741919083</v>
      </c>
      <c r="I12" s="187">
        <f>+SQRT(I10*I11)</f>
        <v>1.1319039459205487</v>
      </c>
      <c r="J12" s="187">
        <f>+SQRT(J10*J11)</f>
        <v>1.1030702199022724</v>
      </c>
    </row>
    <row r="13" spans="1:10" x14ac:dyDescent="0.2">
      <c r="A13" s="1"/>
      <c r="B13" s="1"/>
    </row>
    <row r="14" spans="1:10" x14ac:dyDescent="0.2">
      <c r="A14" s="1"/>
      <c r="B14" s="31" t="s">
        <v>25</v>
      </c>
      <c r="C14" s="32">
        <f t="shared" ref="C14:G14" si="2">+LN(C12)</f>
        <v>3.0951786792761581E-2</v>
      </c>
      <c r="D14" s="32">
        <f t="shared" si="2"/>
        <v>-3.6061791197492213E-2</v>
      </c>
      <c r="E14" s="32">
        <f t="shared" si="2"/>
        <v>5.4895387364611671E-2</v>
      </c>
      <c r="F14" s="32">
        <f t="shared" si="2"/>
        <v>-3.1998340687694173E-2</v>
      </c>
      <c r="G14" s="32">
        <f t="shared" si="2"/>
        <v>-0.13880730435919561</v>
      </c>
      <c r="H14" s="32">
        <f>+LN(H12)</f>
        <v>-0.21122012198983295</v>
      </c>
      <c r="I14" s="32">
        <f>+LN(I12)</f>
        <v>0.12390112275365833</v>
      </c>
      <c r="J14" s="32">
        <f>+LN(J12)</f>
        <v>9.809740089437062E-2</v>
      </c>
    </row>
    <row r="15" spans="1:10" x14ac:dyDescent="0.2">
      <c r="A15" s="1"/>
      <c r="B15" s="30"/>
    </row>
    <row r="16" spans="1:10" x14ac:dyDescent="0.2">
      <c r="A16" s="1"/>
      <c r="B16" s="33" t="s">
        <v>21</v>
      </c>
      <c r="C16" s="63">
        <f>+AVERAGE(C14:J14)</f>
        <v>-1.3780232553601593E-2</v>
      </c>
    </row>
    <row r="17" spans="1:14" x14ac:dyDescent="0.2">
      <c r="A17" s="1"/>
      <c r="B17" s="1"/>
    </row>
    <row r="18" spans="1:14" x14ac:dyDescent="0.2">
      <c r="A18" s="1"/>
      <c r="B18" s="1"/>
    </row>
    <row r="19" spans="1:14" x14ac:dyDescent="0.2">
      <c r="A19" s="1"/>
      <c r="B19" s="38" t="s">
        <v>28</v>
      </c>
    </row>
    <row r="20" spans="1:14" x14ac:dyDescent="0.2">
      <c r="A20" s="1"/>
      <c r="B20" s="1"/>
    </row>
    <row r="21" spans="1:14" x14ac:dyDescent="0.2">
      <c r="A21" s="1"/>
      <c r="B21" s="39" t="s">
        <v>29</v>
      </c>
    </row>
    <row r="22" spans="1:14" x14ac:dyDescent="0.2">
      <c r="A22" s="1"/>
      <c r="B22" s="1"/>
    </row>
    <row r="23" spans="1:14" x14ac:dyDescent="0.2">
      <c r="A23" s="1"/>
      <c r="B23" s="25"/>
      <c r="C23" s="188" t="s">
        <v>235</v>
      </c>
      <c r="D23" s="191">
        <v>2012</v>
      </c>
      <c r="E23" s="191">
        <v>2013</v>
      </c>
      <c r="F23" s="191">
        <v>2014</v>
      </c>
      <c r="G23" s="191" t="s">
        <v>422</v>
      </c>
      <c r="H23" s="191">
        <v>2015</v>
      </c>
      <c r="I23" s="191" t="s">
        <v>467</v>
      </c>
      <c r="J23" s="191" t="s">
        <v>468</v>
      </c>
      <c r="K23" s="191">
        <v>2016</v>
      </c>
      <c r="L23" s="191">
        <v>2017</v>
      </c>
      <c r="M23" s="191">
        <v>2018</v>
      </c>
      <c r="N23" s="191">
        <v>2019</v>
      </c>
    </row>
    <row r="24" spans="1:14" x14ac:dyDescent="0.2">
      <c r="A24" s="1"/>
      <c r="B24" s="1"/>
    </row>
    <row r="25" spans="1:14" x14ac:dyDescent="0.2">
      <c r="A25" s="1"/>
      <c r="B25" s="40" t="s">
        <v>30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</row>
    <row r="26" spans="1:14" x14ac:dyDescent="0.2">
      <c r="A26" s="1"/>
      <c r="B26" s="1" t="s">
        <v>31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 x14ac:dyDescent="0.2">
      <c r="A27" s="1"/>
      <c r="B27" s="41" t="s">
        <v>238</v>
      </c>
      <c r="C27" s="249">
        <f>+'2.2.1.ManoObra'!D77</f>
        <v>42.672093640615302</v>
      </c>
      <c r="D27" s="249">
        <f>+'2.2.1.ManoObra'!E77</f>
        <v>54.496212943958461</v>
      </c>
      <c r="E27" s="249">
        <f>+'2.2.1.ManoObra'!F77</f>
        <v>45.896090176304014</v>
      </c>
      <c r="F27" s="249">
        <f>+'2.2.1.ManoObra'!G77</f>
        <v>87.354594720311553</v>
      </c>
      <c r="G27" s="249">
        <f>+H27</f>
        <v>64.528898624034454</v>
      </c>
      <c r="H27" s="249">
        <f>+'2.2.1.ManoObra'!H77</f>
        <v>64.528898624034454</v>
      </c>
      <c r="I27" s="249">
        <f>+H27</f>
        <v>64.528898624034454</v>
      </c>
      <c r="J27" s="249">
        <f>+K27</f>
        <v>57.248705223965516</v>
      </c>
      <c r="K27" s="249">
        <f>+'2.2.1.ManoObra'!I77</f>
        <v>57.248705223965516</v>
      </c>
      <c r="L27" s="249">
        <f>+'2.2.1.ManoObra'!J77</f>
        <v>61.372538622893373</v>
      </c>
      <c r="M27" s="249">
        <f>+'2.2.1.ManoObra'!K77</f>
        <v>65.611712944582266</v>
      </c>
      <c r="N27" s="249">
        <f>+'2.2.1.ManoObra'!L77</f>
        <v>61.297463544148144</v>
      </c>
    </row>
    <row r="28" spans="1:14" x14ac:dyDescent="0.2">
      <c r="A28" s="1"/>
      <c r="B28" s="41" t="s">
        <v>32</v>
      </c>
      <c r="C28" s="249">
        <f>+'2.2.1.ManoObra'!D78</f>
        <v>12.524177458154609</v>
      </c>
      <c r="D28" s="249">
        <f>+'2.2.1.ManoObra'!E78</f>
        <v>12.548118666814018</v>
      </c>
      <c r="E28" s="249">
        <f>+'2.2.1.ManoObra'!F78</f>
        <v>13.004637492976377</v>
      </c>
      <c r="F28" s="249">
        <f>+'2.2.1.ManoObra'!G78</f>
        <v>13.560413727502464</v>
      </c>
      <c r="G28" s="249">
        <f t="shared" ref="G28:G30" si="3">+H28</f>
        <v>12.291599824191415</v>
      </c>
      <c r="H28" s="249">
        <f>+'2.2.1.ManoObra'!H78</f>
        <v>12.291599824191415</v>
      </c>
      <c r="I28" s="249">
        <f>+H28</f>
        <v>12.291599824191415</v>
      </c>
      <c r="J28" s="249">
        <f>+K28</f>
        <v>10.690376778661456</v>
      </c>
      <c r="K28" s="249">
        <f>+'2.2.1.ManoObra'!I78</f>
        <v>10.690376778661456</v>
      </c>
      <c r="L28" s="249">
        <f>+'2.2.1.ManoObra'!J78</f>
        <v>11.168149908110518</v>
      </c>
      <c r="M28" s="249">
        <f>+'2.2.1.ManoObra'!K78</f>
        <v>11.515161481572395</v>
      </c>
      <c r="N28" s="249">
        <f>+'2.2.1.ManoObra'!L78</f>
        <v>11.237226591886191</v>
      </c>
    </row>
    <row r="29" spans="1:14" x14ac:dyDescent="0.2">
      <c r="A29" s="1"/>
      <c r="B29" s="1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</row>
    <row r="30" spans="1:14" ht="14.25" x14ac:dyDescent="0.2">
      <c r="A30" s="1"/>
      <c r="B30" s="142" t="s">
        <v>239</v>
      </c>
      <c r="C30" s="250">
        <f>+'2.2.1.ManoObra'!D80</f>
        <v>12.85284273991644</v>
      </c>
      <c r="D30" s="250">
        <f>+'2.2.1.ManoObra'!E80</f>
        <v>12.0649796408436</v>
      </c>
      <c r="E30" s="250">
        <f>+'2.2.1.ManoObra'!F80</f>
        <v>9.5009063255463992</v>
      </c>
      <c r="F30" s="250">
        <f>+'2.2.1.ManoObra'!G80</f>
        <v>8.5553902086238143</v>
      </c>
      <c r="G30" s="250">
        <f t="shared" si="3"/>
        <v>8.4591232785173442</v>
      </c>
      <c r="H30" s="250">
        <f>+'2.2.1.ManoObra'!H80</f>
        <v>8.4591232785173442</v>
      </c>
      <c r="I30" s="250">
        <f>+H30</f>
        <v>8.4591232785173442</v>
      </c>
      <c r="J30" s="250">
        <f>+K30</f>
        <v>8.3782815621841422</v>
      </c>
      <c r="K30" s="250">
        <f>+'2.2.1.ManoObra'!I80</f>
        <v>8.3782815621841422</v>
      </c>
      <c r="L30" s="250">
        <f>+'2.2.1.ManoObra'!J80</f>
        <v>9.3155172417335024</v>
      </c>
      <c r="M30" s="250">
        <f>+'2.2.1.ManoObra'!K80</f>
        <v>9.7957627227500712</v>
      </c>
      <c r="N30" s="250">
        <f>+'2.2.1.ManoObra'!L80</f>
        <v>9.6919420360417057</v>
      </c>
    </row>
    <row r="31" spans="1:14" x14ac:dyDescent="0.2">
      <c r="A31" s="1"/>
      <c r="B31" s="139" t="s">
        <v>240</v>
      </c>
    </row>
    <row r="32" spans="1:14" x14ac:dyDescent="0.2">
      <c r="A32" s="1"/>
      <c r="B32" s="1"/>
    </row>
    <row r="33" spans="1:14" x14ac:dyDescent="0.2">
      <c r="A33" s="1"/>
      <c r="B33" s="39" t="s">
        <v>33</v>
      </c>
    </row>
    <row r="34" spans="1:14" x14ac:dyDescent="0.2">
      <c r="A34" s="1"/>
      <c r="B34" s="1"/>
    </row>
    <row r="35" spans="1:14" x14ac:dyDescent="0.2">
      <c r="A35" s="1"/>
      <c r="B35" s="31" t="s">
        <v>34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</row>
    <row r="36" spans="1:14" x14ac:dyDescent="0.2">
      <c r="A36" s="1"/>
      <c r="B36" s="144" t="s">
        <v>93</v>
      </c>
      <c r="C36" s="160">
        <f>+'2.2.2.ProdIntermed'!D$181</f>
        <v>1</v>
      </c>
      <c r="D36" s="160">
        <f>+'2.2.2.ProdIntermed'!E$181</f>
        <v>1.0823337409044773</v>
      </c>
      <c r="E36" s="160">
        <f>+'2.2.2.ProdIntermed'!F$181</f>
        <v>1.0861114475827298</v>
      </c>
      <c r="F36" s="160">
        <f>+'2.2.2.ProdIntermed'!G$181</f>
        <v>1.0674186490149371</v>
      </c>
      <c r="G36" s="160">
        <f>+H36</f>
        <v>0.98501177623314329</v>
      </c>
      <c r="H36" s="160">
        <f>+'2.2.2.ProdIntermed'!H$181</f>
        <v>0.98501177623314329</v>
      </c>
      <c r="I36" s="160">
        <f>+H36</f>
        <v>0.98501177623314329</v>
      </c>
      <c r="J36" s="160">
        <f>+K36</f>
        <v>0.96268258178319388</v>
      </c>
      <c r="K36" s="160">
        <f>+'2.2.2.ProdIntermed'!I$181</f>
        <v>0.96268258178319388</v>
      </c>
      <c r="L36" s="160">
        <f>+'2.2.2.ProdIntermed'!J$181</f>
        <v>1.0245513427973163</v>
      </c>
      <c r="M36" s="160">
        <f>+'2.2.2.ProdIntermed'!K$181</f>
        <v>1.0298434949399453</v>
      </c>
      <c r="N36" s="160">
        <f>+'2.2.2.ProdIntermed'!L$181</f>
        <v>1.0358907338897501</v>
      </c>
    </row>
    <row r="37" spans="1:14" x14ac:dyDescent="0.2">
      <c r="A37" s="1"/>
      <c r="B37" s="144" t="s">
        <v>94</v>
      </c>
      <c r="C37" s="160">
        <f>+'2.2.2.ProdIntermed'!D$181</f>
        <v>1</v>
      </c>
      <c r="D37" s="160">
        <f>+'2.2.2.ProdIntermed'!E$181</f>
        <v>1.0823337409044773</v>
      </c>
      <c r="E37" s="160">
        <f>+'2.2.2.ProdIntermed'!F$181</f>
        <v>1.0861114475827298</v>
      </c>
      <c r="F37" s="160">
        <f>+'2.2.2.ProdIntermed'!G$181</f>
        <v>1.0674186490149371</v>
      </c>
      <c r="G37" s="160">
        <f t="shared" ref="G37:G98" si="4">+H37</f>
        <v>0.98501177623314329</v>
      </c>
      <c r="H37" s="160">
        <f>+'2.2.2.ProdIntermed'!H$181</f>
        <v>0.98501177623314329</v>
      </c>
      <c r="I37" s="160">
        <f>+H37</f>
        <v>0.98501177623314329</v>
      </c>
      <c r="J37" s="160">
        <f>+K37</f>
        <v>0.96268258178319388</v>
      </c>
      <c r="K37" s="160">
        <f>+'2.2.2.ProdIntermed'!I$181</f>
        <v>0.96268258178319388</v>
      </c>
      <c r="L37" s="160">
        <f>+'2.2.2.ProdIntermed'!J$181</f>
        <v>1.0245513427973163</v>
      </c>
      <c r="M37" s="160">
        <f>+'2.2.2.ProdIntermed'!K$181</f>
        <v>1.0298434949399453</v>
      </c>
      <c r="N37" s="160">
        <f>+'2.2.2.ProdIntermed'!L$181</f>
        <v>1.0358907338897501</v>
      </c>
    </row>
    <row r="38" spans="1:14" x14ac:dyDescent="0.2">
      <c r="A38" s="1"/>
      <c r="B38" s="144" t="s">
        <v>107</v>
      </c>
      <c r="C38" s="160">
        <f>+'2.2.2.ProdIntermed'!D$181</f>
        <v>1</v>
      </c>
      <c r="D38" s="160">
        <f>+'2.2.2.ProdIntermed'!E$181</f>
        <v>1.0823337409044773</v>
      </c>
      <c r="E38" s="160">
        <f>+'2.2.2.ProdIntermed'!F$181</f>
        <v>1.0861114475827298</v>
      </c>
      <c r="F38" s="160">
        <f>+'2.2.2.ProdIntermed'!G$181</f>
        <v>1.0674186490149371</v>
      </c>
      <c r="G38" s="160">
        <f t="shared" si="4"/>
        <v>0.98501177623314329</v>
      </c>
      <c r="H38" s="160">
        <f>+'2.2.2.ProdIntermed'!H$181</f>
        <v>0.98501177623314329</v>
      </c>
      <c r="I38" s="160">
        <f t="shared" ref="I38:I99" si="5">+H38</f>
        <v>0.98501177623314329</v>
      </c>
      <c r="J38" s="160">
        <f t="shared" ref="J38:J99" si="6">+K38</f>
        <v>0.96268258178319388</v>
      </c>
      <c r="K38" s="160">
        <f>+'2.2.2.ProdIntermed'!I$181</f>
        <v>0.96268258178319388</v>
      </c>
      <c r="L38" s="160">
        <f>+'2.2.2.ProdIntermed'!J$181</f>
        <v>1.0245513427973163</v>
      </c>
      <c r="M38" s="160">
        <f>+'2.2.2.ProdIntermed'!K$181</f>
        <v>1.0298434949399453</v>
      </c>
      <c r="N38" s="160">
        <f>+'2.2.2.ProdIntermed'!L$181</f>
        <v>1.0358907338897501</v>
      </c>
    </row>
    <row r="39" spans="1:14" x14ac:dyDescent="0.2">
      <c r="A39" s="1"/>
      <c r="B39" s="144" t="s">
        <v>108</v>
      </c>
      <c r="C39" s="160">
        <f>+'2.2.2.ProdIntermed'!D$181</f>
        <v>1</v>
      </c>
      <c r="D39" s="160">
        <f>+'2.2.2.ProdIntermed'!E$181</f>
        <v>1.0823337409044773</v>
      </c>
      <c r="E39" s="160">
        <f>+'2.2.2.ProdIntermed'!F$181</f>
        <v>1.0861114475827298</v>
      </c>
      <c r="F39" s="160">
        <f>+'2.2.2.ProdIntermed'!G$181</f>
        <v>1.0674186490149371</v>
      </c>
      <c r="G39" s="160">
        <f t="shared" si="4"/>
        <v>0.98501177623314329</v>
      </c>
      <c r="H39" s="160">
        <f>+'2.2.2.ProdIntermed'!H$181</f>
        <v>0.98501177623314329</v>
      </c>
      <c r="I39" s="160">
        <f t="shared" si="5"/>
        <v>0.98501177623314329</v>
      </c>
      <c r="J39" s="160">
        <f t="shared" si="6"/>
        <v>0.96268258178319388</v>
      </c>
      <c r="K39" s="160">
        <f>+'2.2.2.ProdIntermed'!I$181</f>
        <v>0.96268258178319388</v>
      </c>
      <c r="L39" s="160">
        <f>+'2.2.2.ProdIntermed'!J$181</f>
        <v>1.0245513427973163</v>
      </c>
      <c r="M39" s="160">
        <f>+'2.2.2.ProdIntermed'!K$181</f>
        <v>1.0298434949399453</v>
      </c>
      <c r="N39" s="160">
        <f>+'2.2.2.ProdIntermed'!L$181</f>
        <v>1.0358907338897501</v>
      </c>
    </row>
    <row r="40" spans="1:14" x14ac:dyDescent="0.2">
      <c r="A40" s="1"/>
      <c r="B40" s="139" t="s">
        <v>109</v>
      </c>
      <c r="C40" s="160">
        <f>+'2.2.2.ProdIntermed'!D$181</f>
        <v>1</v>
      </c>
      <c r="D40" s="160">
        <f>+'2.2.2.ProdIntermed'!E$181</f>
        <v>1.0823337409044773</v>
      </c>
      <c r="E40" s="160">
        <f>+'2.2.2.ProdIntermed'!F$181</f>
        <v>1.0861114475827298</v>
      </c>
      <c r="F40" s="160">
        <f>+'2.2.2.ProdIntermed'!G$181</f>
        <v>1.0674186490149371</v>
      </c>
      <c r="G40" s="160">
        <f t="shared" si="4"/>
        <v>0.98501177623314329</v>
      </c>
      <c r="H40" s="160">
        <f>+'2.2.2.ProdIntermed'!H$181</f>
        <v>0.98501177623314329</v>
      </c>
      <c r="I40" s="160">
        <f t="shared" si="5"/>
        <v>0.98501177623314329</v>
      </c>
      <c r="J40" s="160">
        <f t="shared" si="6"/>
        <v>0.96268258178319388</v>
      </c>
      <c r="K40" s="160">
        <f>+'2.2.2.ProdIntermed'!I$181</f>
        <v>0.96268258178319388</v>
      </c>
      <c r="L40" s="160">
        <f>+'2.2.2.ProdIntermed'!J$181</f>
        <v>1.0245513427973163</v>
      </c>
      <c r="M40" s="160">
        <f>+'2.2.2.ProdIntermed'!K$181</f>
        <v>1.0298434949399453</v>
      </c>
      <c r="N40" s="160">
        <f>+'2.2.2.ProdIntermed'!L$181</f>
        <v>1.0358907338897501</v>
      </c>
    </row>
    <row r="41" spans="1:14" x14ac:dyDescent="0.2">
      <c r="A41" s="1"/>
      <c r="B41" s="144" t="s">
        <v>110</v>
      </c>
      <c r="C41" s="160">
        <f>+'2.2.2.ProdIntermed'!D$181</f>
        <v>1</v>
      </c>
      <c r="D41" s="160">
        <f>+'2.2.2.ProdIntermed'!E$181</f>
        <v>1.0823337409044773</v>
      </c>
      <c r="E41" s="160">
        <f>+'2.2.2.ProdIntermed'!F$181</f>
        <v>1.0861114475827298</v>
      </c>
      <c r="F41" s="160">
        <f>+'2.2.2.ProdIntermed'!G$181</f>
        <v>1.0674186490149371</v>
      </c>
      <c r="G41" s="160">
        <f t="shared" si="4"/>
        <v>0.98501177623314329</v>
      </c>
      <c r="H41" s="160">
        <f>+'2.2.2.ProdIntermed'!H$181</f>
        <v>0.98501177623314329</v>
      </c>
      <c r="I41" s="160">
        <f t="shared" si="5"/>
        <v>0.98501177623314329</v>
      </c>
      <c r="J41" s="160">
        <f t="shared" si="6"/>
        <v>0.96268258178319388</v>
      </c>
      <c r="K41" s="160">
        <f>+'2.2.2.ProdIntermed'!I$181</f>
        <v>0.96268258178319388</v>
      </c>
      <c r="L41" s="160">
        <f>+'2.2.2.ProdIntermed'!J$181</f>
        <v>1.0245513427973163</v>
      </c>
      <c r="M41" s="160">
        <f>+'2.2.2.ProdIntermed'!K$181</f>
        <v>1.0298434949399453</v>
      </c>
      <c r="N41" s="160">
        <f>+'2.2.2.ProdIntermed'!L$181</f>
        <v>1.0358907338897501</v>
      </c>
    </row>
    <row r="42" spans="1:14" x14ac:dyDescent="0.2">
      <c r="A42" s="1"/>
      <c r="B42" s="144" t="s">
        <v>111</v>
      </c>
      <c r="C42" s="160">
        <f>+'2.2.2.ProdIntermed'!D$181</f>
        <v>1</v>
      </c>
      <c r="D42" s="160">
        <f>+'2.2.2.ProdIntermed'!E$181</f>
        <v>1.0823337409044773</v>
      </c>
      <c r="E42" s="160">
        <f>+'2.2.2.ProdIntermed'!F$181</f>
        <v>1.0861114475827298</v>
      </c>
      <c r="F42" s="160">
        <f>+'2.2.2.ProdIntermed'!G$181</f>
        <v>1.0674186490149371</v>
      </c>
      <c r="G42" s="160">
        <f t="shared" si="4"/>
        <v>0.98501177623314329</v>
      </c>
      <c r="H42" s="160">
        <f>+'2.2.2.ProdIntermed'!H$181</f>
        <v>0.98501177623314329</v>
      </c>
      <c r="I42" s="160">
        <f t="shared" si="5"/>
        <v>0.98501177623314329</v>
      </c>
      <c r="J42" s="160">
        <f t="shared" si="6"/>
        <v>0.96268258178319388</v>
      </c>
      <c r="K42" s="160">
        <f>+'2.2.2.ProdIntermed'!I$181</f>
        <v>0.96268258178319388</v>
      </c>
      <c r="L42" s="160">
        <f>+'2.2.2.ProdIntermed'!J$181</f>
        <v>1.0245513427973163</v>
      </c>
      <c r="M42" s="160">
        <f>+'2.2.2.ProdIntermed'!K$181</f>
        <v>1.0298434949399453</v>
      </c>
      <c r="N42" s="160">
        <f>+'2.2.2.ProdIntermed'!L$181</f>
        <v>1.0358907338897501</v>
      </c>
    </row>
    <row r="43" spans="1:14" x14ac:dyDescent="0.2">
      <c r="A43" s="1"/>
      <c r="B43" s="144" t="s">
        <v>95</v>
      </c>
      <c r="C43" s="160">
        <f>+'2.2.2.ProdIntermed'!D$181</f>
        <v>1</v>
      </c>
      <c r="D43" s="160">
        <f>+'2.2.2.ProdIntermed'!E$181</f>
        <v>1.0823337409044773</v>
      </c>
      <c r="E43" s="160">
        <f>+'2.2.2.ProdIntermed'!F$181</f>
        <v>1.0861114475827298</v>
      </c>
      <c r="F43" s="160">
        <f>+'2.2.2.ProdIntermed'!G$181</f>
        <v>1.0674186490149371</v>
      </c>
      <c r="G43" s="160">
        <f t="shared" si="4"/>
        <v>0.98501177623314329</v>
      </c>
      <c r="H43" s="160">
        <f>+'2.2.2.ProdIntermed'!H$181</f>
        <v>0.98501177623314329</v>
      </c>
      <c r="I43" s="160">
        <f t="shared" si="5"/>
        <v>0.98501177623314329</v>
      </c>
      <c r="J43" s="160">
        <f t="shared" si="6"/>
        <v>0.96268258178319388</v>
      </c>
      <c r="K43" s="160">
        <f>+'2.2.2.ProdIntermed'!I$181</f>
        <v>0.96268258178319388</v>
      </c>
      <c r="L43" s="160">
        <f>+'2.2.2.ProdIntermed'!J$181</f>
        <v>1.0245513427973163</v>
      </c>
      <c r="M43" s="160">
        <f>+'2.2.2.ProdIntermed'!K$181</f>
        <v>1.0298434949399453</v>
      </c>
      <c r="N43" s="160">
        <f>+'2.2.2.ProdIntermed'!L$181</f>
        <v>1.0358907338897501</v>
      </c>
    </row>
    <row r="44" spans="1:14" x14ac:dyDescent="0.2">
      <c r="A44" s="1"/>
      <c r="B44" s="144" t="s">
        <v>96</v>
      </c>
      <c r="C44" s="160">
        <f>+'2.2.2.ProdIntermed'!D$181</f>
        <v>1</v>
      </c>
      <c r="D44" s="160">
        <f>+'2.2.2.ProdIntermed'!E$181</f>
        <v>1.0823337409044773</v>
      </c>
      <c r="E44" s="160">
        <f>+'2.2.2.ProdIntermed'!F$181</f>
        <v>1.0861114475827298</v>
      </c>
      <c r="F44" s="160">
        <f>+'2.2.2.ProdIntermed'!G$181</f>
        <v>1.0674186490149371</v>
      </c>
      <c r="G44" s="160">
        <f t="shared" si="4"/>
        <v>0.98501177623314329</v>
      </c>
      <c r="H44" s="160">
        <f>+'2.2.2.ProdIntermed'!H$181</f>
        <v>0.98501177623314329</v>
      </c>
      <c r="I44" s="160">
        <f t="shared" si="5"/>
        <v>0.98501177623314329</v>
      </c>
      <c r="J44" s="160">
        <f t="shared" si="6"/>
        <v>0.96268258178319388</v>
      </c>
      <c r="K44" s="160">
        <f>+'2.2.2.ProdIntermed'!I$181</f>
        <v>0.96268258178319388</v>
      </c>
      <c r="L44" s="160">
        <f>+'2.2.2.ProdIntermed'!J$181</f>
        <v>1.0245513427973163</v>
      </c>
      <c r="M44" s="160">
        <f>+'2.2.2.ProdIntermed'!K$181</f>
        <v>1.0298434949399453</v>
      </c>
      <c r="N44" s="160">
        <f>+'2.2.2.ProdIntermed'!L$181</f>
        <v>1.0358907338897501</v>
      </c>
    </row>
    <row r="45" spans="1:14" x14ac:dyDescent="0.2">
      <c r="A45" s="1"/>
      <c r="B45" s="144" t="s">
        <v>112</v>
      </c>
      <c r="C45" s="160">
        <f>+'2.2.2.ProdIntermed'!D$181</f>
        <v>1</v>
      </c>
      <c r="D45" s="160">
        <f>+'2.2.2.ProdIntermed'!E$181</f>
        <v>1.0823337409044773</v>
      </c>
      <c r="E45" s="160">
        <f>+'2.2.2.ProdIntermed'!F$181</f>
        <v>1.0861114475827298</v>
      </c>
      <c r="F45" s="160">
        <f>+'2.2.2.ProdIntermed'!G$181</f>
        <v>1.0674186490149371</v>
      </c>
      <c r="G45" s="160">
        <f t="shared" si="4"/>
        <v>0.98501177623314329</v>
      </c>
      <c r="H45" s="160">
        <f>+'2.2.2.ProdIntermed'!H$181</f>
        <v>0.98501177623314329</v>
      </c>
      <c r="I45" s="160">
        <f t="shared" si="5"/>
        <v>0.98501177623314329</v>
      </c>
      <c r="J45" s="160">
        <f t="shared" si="6"/>
        <v>0.96268258178319388</v>
      </c>
      <c r="K45" s="160">
        <f>+'2.2.2.ProdIntermed'!I$181</f>
        <v>0.96268258178319388</v>
      </c>
      <c r="L45" s="160">
        <f>+'2.2.2.ProdIntermed'!J$181</f>
        <v>1.0245513427973163</v>
      </c>
      <c r="M45" s="160">
        <f>+'2.2.2.ProdIntermed'!K$181</f>
        <v>1.0298434949399453</v>
      </c>
      <c r="N45" s="160">
        <f>+'2.2.2.ProdIntermed'!L$181</f>
        <v>1.0358907338897501</v>
      </c>
    </row>
    <row r="46" spans="1:14" x14ac:dyDescent="0.2">
      <c r="A46" s="1"/>
      <c r="B46" s="144" t="s">
        <v>113</v>
      </c>
      <c r="C46" s="160">
        <f>+'2.2.2.ProdIntermed'!D$181</f>
        <v>1</v>
      </c>
      <c r="D46" s="160">
        <f>+'2.2.2.ProdIntermed'!E$181</f>
        <v>1.0823337409044773</v>
      </c>
      <c r="E46" s="160">
        <f>+'2.2.2.ProdIntermed'!F$181</f>
        <v>1.0861114475827298</v>
      </c>
      <c r="F46" s="160">
        <f>+'2.2.2.ProdIntermed'!G$181</f>
        <v>1.0674186490149371</v>
      </c>
      <c r="G46" s="160">
        <f t="shared" si="4"/>
        <v>0.98501177623314329</v>
      </c>
      <c r="H46" s="160">
        <f>+'2.2.2.ProdIntermed'!H$181</f>
        <v>0.98501177623314329</v>
      </c>
      <c r="I46" s="160">
        <f t="shared" si="5"/>
        <v>0.98501177623314329</v>
      </c>
      <c r="J46" s="160">
        <f t="shared" si="6"/>
        <v>0.96268258178319388</v>
      </c>
      <c r="K46" s="160">
        <f>+'2.2.2.ProdIntermed'!I$181</f>
        <v>0.96268258178319388</v>
      </c>
      <c r="L46" s="160">
        <f>+'2.2.2.ProdIntermed'!J$181</f>
        <v>1.0245513427973163</v>
      </c>
      <c r="M46" s="160">
        <f>+'2.2.2.ProdIntermed'!K$181</f>
        <v>1.0298434949399453</v>
      </c>
      <c r="N46" s="160">
        <f>+'2.2.2.ProdIntermed'!L$181</f>
        <v>1.0358907338897501</v>
      </c>
    </row>
    <row r="47" spans="1:14" x14ac:dyDescent="0.2">
      <c r="A47" s="1"/>
      <c r="B47" s="144" t="s">
        <v>114</v>
      </c>
      <c r="C47" s="160">
        <f>+'2.2.2.ProdIntermed'!D$181</f>
        <v>1</v>
      </c>
      <c r="D47" s="160">
        <f>+'2.2.2.ProdIntermed'!E$181</f>
        <v>1.0823337409044773</v>
      </c>
      <c r="E47" s="160">
        <f>+'2.2.2.ProdIntermed'!F$181</f>
        <v>1.0861114475827298</v>
      </c>
      <c r="F47" s="160">
        <f>+'2.2.2.ProdIntermed'!G$181</f>
        <v>1.0674186490149371</v>
      </c>
      <c r="G47" s="160">
        <f t="shared" si="4"/>
        <v>0.98501177623314329</v>
      </c>
      <c r="H47" s="160">
        <f>+'2.2.2.ProdIntermed'!H$181</f>
        <v>0.98501177623314329</v>
      </c>
      <c r="I47" s="160">
        <f t="shared" si="5"/>
        <v>0.98501177623314329</v>
      </c>
      <c r="J47" s="160">
        <f t="shared" si="6"/>
        <v>0.96268258178319388</v>
      </c>
      <c r="K47" s="160">
        <f>+'2.2.2.ProdIntermed'!I$181</f>
        <v>0.96268258178319388</v>
      </c>
      <c r="L47" s="160">
        <f>+'2.2.2.ProdIntermed'!J$181</f>
        <v>1.0245513427973163</v>
      </c>
      <c r="M47" s="160">
        <f>+'2.2.2.ProdIntermed'!K$181</f>
        <v>1.0298434949399453</v>
      </c>
      <c r="N47" s="160">
        <f>+'2.2.2.ProdIntermed'!L$181</f>
        <v>1.0358907338897501</v>
      </c>
    </row>
    <row r="48" spans="1:14" x14ac:dyDescent="0.2">
      <c r="A48" s="1"/>
      <c r="B48" s="139" t="s">
        <v>454</v>
      </c>
      <c r="C48" s="160">
        <f>+'2.2.2.ProdIntermed'!D$181</f>
        <v>1</v>
      </c>
      <c r="D48" s="160">
        <f>+'2.2.2.ProdIntermed'!E$181</f>
        <v>1.0823337409044773</v>
      </c>
      <c r="E48" s="160">
        <f>+'2.2.2.ProdIntermed'!F$181</f>
        <v>1.0861114475827298</v>
      </c>
      <c r="F48" s="160">
        <f>+'2.2.2.ProdIntermed'!G$181</f>
        <v>1.0674186490149371</v>
      </c>
      <c r="G48" s="160">
        <f t="shared" si="4"/>
        <v>0.98501177623314329</v>
      </c>
      <c r="H48" s="160">
        <f>+'2.2.2.ProdIntermed'!H$181</f>
        <v>0.98501177623314329</v>
      </c>
      <c r="I48" s="160">
        <f t="shared" si="5"/>
        <v>0.98501177623314329</v>
      </c>
      <c r="J48" s="160">
        <f t="shared" si="6"/>
        <v>0.96268258178319388</v>
      </c>
      <c r="K48" s="160">
        <f>+'2.2.2.ProdIntermed'!I$181</f>
        <v>0.96268258178319388</v>
      </c>
      <c r="L48" s="160">
        <f>+'2.2.2.ProdIntermed'!J$181</f>
        <v>1.0245513427973163</v>
      </c>
      <c r="M48" s="160">
        <f>+'2.2.2.ProdIntermed'!K$181</f>
        <v>1.0298434949399453</v>
      </c>
      <c r="N48" s="160">
        <f>+'2.2.2.ProdIntermed'!L$181</f>
        <v>1.0358907338897501</v>
      </c>
    </row>
    <row r="49" spans="1:14" x14ac:dyDescent="0.2">
      <c r="A49" s="1"/>
      <c r="B49" s="139" t="s">
        <v>455</v>
      </c>
      <c r="C49" s="160">
        <f>+'2.2.2.ProdIntermed'!D$181</f>
        <v>1</v>
      </c>
      <c r="D49" s="160">
        <f>+'2.2.2.ProdIntermed'!E$181</f>
        <v>1.0823337409044773</v>
      </c>
      <c r="E49" s="160">
        <f>+'2.2.2.ProdIntermed'!F$181</f>
        <v>1.0861114475827298</v>
      </c>
      <c r="F49" s="160">
        <f>+'2.2.2.ProdIntermed'!G$181</f>
        <v>1.0674186490149371</v>
      </c>
      <c r="G49" s="160">
        <f t="shared" si="4"/>
        <v>0.98501177623314329</v>
      </c>
      <c r="H49" s="160">
        <f>+'2.2.2.ProdIntermed'!H$181</f>
        <v>0.98501177623314329</v>
      </c>
      <c r="I49" s="160">
        <f t="shared" si="5"/>
        <v>0.98501177623314329</v>
      </c>
      <c r="J49" s="160">
        <f t="shared" si="6"/>
        <v>0.96268258178319388</v>
      </c>
      <c r="K49" s="160">
        <f>+'2.2.2.ProdIntermed'!I$181</f>
        <v>0.96268258178319388</v>
      </c>
      <c r="L49" s="160">
        <f>+'2.2.2.ProdIntermed'!J$181</f>
        <v>1.0245513427973163</v>
      </c>
      <c r="M49" s="160">
        <f>+'2.2.2.ProdIntermed'!K$181</f>
        <v>1.0298434949399453</v>
      </c>
      <c r="N49" s="160">
        <f>+'2.2.2.ProdIntermed'!L$181</f>
        <v>1.0358907338897501</v>
      </c>
    </row>
    <row r="50" spans="1:14" x14ac:dyDescent="0.2">
      <c r="A50" s="1"/>
      <c r="B50" s="139" t="s">
        <v>456</v>
      </c>
      <c r="C50" s="160">
        <f>+'2.2.2.ProdIntermed'!D$181</f>
        <v>1</v>
      </c>
      <c r="D50" s="160">
        <f>+'2.2.2.ProdIntermed'!E$181</f>
        <v>1.0823337409044773</v>
      </c>
      <c r="E50" s="160">
        <f>+'2.2.2.ProdIntermed'!F$181</f>
        <v>1.0861114475827298</v>
      </c>
      <c r="F50" s="160">
        <f>+'2.2.2.ProdIntermed'!G$181</f>
        <v>1.0674186490149371</v>
      </c>
      <c r="G50" s="160">
        <f t="shared" si="4"/>
        <v>0.98501177623314329</v>
      </c>
      <c r="H50" s="160">
        <f>+'2.2.2.ProdIntermed'!H$181</f>
        <v>0.98501177623314329</v>
      </c>
      <c r="I50" s="160">
        <f t="shared" si="5"/>
        <v>0.98501177623314329</v>
      </c>
      <c r="J50" s="160">
        <f t="shared" si="6"/>
        <v>0.96268258178319388</v>
      </c>
      <c r="K50" s="160">
        <f>+'2.2.2.ProdIntermed'!I$181</f>
        <v>0.96268258178319388</v>
      </c>
      <c r="L50" s="160">
        <f>+'2.2.2.ProdIntermed'!J$181</f>
        <v>1.0245513427973163</v>
      </c>
      <c r="M50" s="160">
        <f>+'2.2.2.ProdIntermed'!K$181</f>
        <v>1.0298434949399453</v>
      </c>
      <c r="N50" s="160">
        <f>+'2.2.2.ProdIntermed'!L$181</f>
        <v>1.0358907338897501</v>
      </c>
    </row>
    <row r="51" spans="1:14" x14ac:dyDescent="0.2">
      <c r="A51" s="1"/>
      <c r="B51" s="139" t="s">
        <v>457</v>
      </c>
      <c r="C51" s="160">
        <f>+'2.2.2.ProdIntermed'!D$181</f>
        <v>1</v>
      </c>
      <c r="D51" s="160">
        <f>+'2.2.2.ProdIntermed'!E$181</f>
        <v>1.0823337409044773</v>
      </c>
      <c r="E51" s="160">
        <f>+'2.2.2.ProdIntermed'!F$181</f>
        <v>1.0861114475827298</v>
      </c>
      <c r="F51" s="160">
        <f>+'2.2.2.ProdIntermed'!G$181</f>
        <v>1.0674186490149371</v>
      </c>
      <c r="G51" s="160">
        <f t="shared" si="4"/>
        <v>0.98501177623314329</v>
      </c>
      <c r="H51" s="160">
        <f>+'2.2.2.ProdIntermed'!H$181</f>
        <v>0.98501177623314329</v>
      </c>
      <c r="I51" s="160">
        <f t="shared" si="5"/>
        <v>0.98501177623314329</v>
      </c>
      <c r="J51" s="160">
        <f t="shared" si="6"/>
        <v>0.96268258178319388</v>
      </c>
      <c r="K51" s="160">
        <f>+'2.2.2.ProdIntermed'!I$181</f>
        <v>0.96268258178319388</v>
      </c>
      <c r="L51" s="160">
        <f>+'2.2.2.ProdIntermed'!J$181</f>
        <v>1.0245513427973163</v>
      </c>
      <c r="M51" s="160">
        <f>+'2.2.2.ProdIntermed'!K$181</f>
        <v>1.0298434949399453</v>
      </c>
      <c r="N51" s="160">
        <f>+'2.2.2.ProdIntermed'!L$181</f>
        <v>1.0358907338897501</v>
      </c>
    </row>
    <row r="52" spans="1:14" x14ac:dyDescent="0.2">
      <c r="A52" s="1"/>
      <c r="B52" s="139" t="s">
        <v>458</v>
      </c>
      <c r="C52" s="160">
        <f>+'2.2.2.ProdIntermed'!D$181</f>
        <v>1</v>
      </c>
      <c r="D52" s="160">
        <f>+'2.2.2.ProdIntermed'!E$181</f>
        <v>1.0823337409044773</v>
      </c>
      <c r="E52" s="160">
        <f>+'2.2.2.ProdIntermed'!F$181</f>
        <v>1.0861114475827298</v>
      </c>
      <c r="F52" s="160">
        <f>+'2.2.2.ProdIntermed'!G$181</f>
        <v>1.0674186490149371</v>
      </c>
      <c r="G52" s="160">
        <f>+H52</f>
        <v>0.98501177623314329</v>
      </c>
      <c r="H52" s="160">
        <f>+'2.2.2.ProdIntermed'!H$181</f>
        <v>0.98501177623314329</v>
      </c>
      <c r="I52" s="160">
        <f t="shared" si="5"/>
        <v>0.98501177623314329</v>
      </c>
      <c r="J52" s="160">
        <f t="shared" si="6"/>
        <v>0.96268258178319388</v>
      </c>
      <c r="K52" s="160">
        <f>+'2.2.2.ProdIntermed'!I$181</f>
        <v>0.96268258178319388</v>
      </c>
      <c r="L52" s="160">
        <f>+'2.2.2.ProdIntermed'!J$181</f>
        <v>1.0245513427973163</v>
      </c>
      <c r="M52" s="160">
        <f>+'2.2.2.ProdIntermed'!K$181</f>
        <v>1.0298434949399453</v>
      </c>
      <c r="N52" s="160">
        <f>+'2.2.2.ProdIntermed'!L$181</f>
        <v>1.0358907338897501</v>
      </c>
    </row>
    <row r="53" spans="1:14" x14ac:dyDescent="0.2">
      <c r="A53" s="1"/>
      <c r="B53" s="139" t="s">
        <v>115</v>
      </c>
      <c r="C53" s="160">
        <f>+'2.2.2.ProdIntermed'!D$181</f>
        <v>1</v>
      </c>
      <c r="D53" s="160">
        <f>+'2.2.2.ProdIntermed'!E$181</f>
        <v>1.0823337409044773</v>
      </c>
      <c r="E53" s="160">
        <f>+'2.2.2.ProdIntermed'!F$181</f>
        <v>1.0861114475827298</v>
      </c>
      <c r="F53" s="160">
        <f>+'2.2.2.ProdIntermed'!G$181</f>
        <v>1.0674186490149371</v>
      </c>
      <c r="G53" s="160">
        <f t="shared" si="4"/>
        <v>0.98501177623314329</v>
      </c>
      <c r="H53" s="160">
        <f>+'2.2.2.ProdIntermed'!H$181</f>
        <v>0.98501177623314329</v>
      </c>
      <c r="I53" s="160">
        <f t="shared" si="5"/>
        <v>0.98501177623314329</v>
      </c>
      <c r="J53" s="160">
        <f t="shared" si="6"/>
        <v>0.96268258178319388</v>
      </c>
      <c r="K53" s="160">
        <f>+'2.2.2.ProdIntermed'!I$181</f>
        <v>0.96268258178319388</v>
      </c>
      <c r="L53" s="160">
        <f>+'2.2.2.ProdIntermed'!J$181</f>
        <v>1.0245513427973163</v>
      </c>
      <c r="M53" s="160">
        <f>+'2.2.2.ProdIntermed'!K$181</f>
        <v>1.0298434949399453</v>
      </c>
      <c r="N53" s="160">
        <f>+'2.2.2.ProdIntermed'!L$181</f>
        <v>1.0358907338897501</v>
      </c>
    </row>
    <row r="54" spans="1:14" x14ac:dyDescent="0.2">
      <c r="A54" s="1"/>
      <c r="B54" s="144" t="s">
        <v>116</v>
      </c>
      <c r="C54" s="160">
        <f>+'2.2.2.ProdIntermed'!D$181</f>
        <v>1</v>
      </c>
      <c r="D54" s="160">
        <f>+'2.2.2.ProdIntermed'!E$181</f>
        <v>1.0823337409044773</v>
      </c>
      <c r="E54" s="160">
        <f>+'2.2.2.ProdIntermed'!F$181</f>
        <v>1.0861114475827298</v>
      </c>
      <c r="F54" s="160">
        <f>+'2.2.2.ProdIntermed'!G$181</f>
        <v>1.0674186490149371</v>
      </c>
      <c r="G54" s="160">
        <f t="shared" si="4"/>
        <v>0.98501177623314329</v>
      </c>
      <c r="H54" s="160">
        <f>+'2.2.2.ProdIntermed'!H$181</f>
        <v>0.98501177623314329</v>
      </c>
      <c r="I54" s="160">
        <f t="shared" si="5"/>
        <v>0.98501177623314329</v>
      </c>
      <c r="J54" s="160">
        <f t="shared" si="6"/>
        <v>0.96268258178319388</v>
      </c>
      <c r="K54" s="160">
        <f>+'2.2.2.ProdIntermed'!I$181</f>
        <v>0.96268258178319388</v>
      </c>
      <c r="L54" s="160">
        <f>+'2.2.2.ProdIntermed'!J$181</f>
        <v>1.0245513427973163</v>
      </c>
      <c r="M54" s="160">
        <f>+'2.2.2.ProdIntermed'!K$181</f>
        <v>1.0298434949399453</v>
      </c>
      <c r="N54" s="160">
        <f>+'2.2.2.ProdIntermed'!L$181</f>
        <v>1.0358907338897501</v>
      </c>
    </row>
    <row r="55" spans="1:14" x14ac:dyDescent="0.2">
      <c r="A55" s="1"/>
      <c r="B55" s="144" t="s">
        <v>118</v>
      </c>
      <c r="C55" s="160">
        <f>+'2.2.2.ProdIntermed'!D$181</f>
        <v>1</v>
      </c>
      <c r="D55" s="160">
        <f>+'2.2.2.ProdIntermed'!E$181</f>
        <v>1.0823337409044773</v>
      </c>
      <c r="E55" s="160">
        <f>+'2.2.2.ProdIntermed'!F$181</f>
        <v>1.0861114475827298</v>
      </c>
      <c r="F55" s="160">
        <f>+'2.2.2.ProdIntermed'!G$181</f>
        <v>1.0674186490149371</v>
      </c>
      <c r="G55" s="160">
        <f t="shared" si="4"/>
        <v>0.98501177623314329</v>
      </c>
      <c r="H55" s="160">
        <f>+'2.2.2.ProdIntermed'!H$181</f>
        <v>0.98501177623314329</v>
      </c>
      <c r="I55" s="160">
        <f t="shared" si="5"/>
        <v>0.98501177623314329</v>
      </c>
      <c r="J55" s="160">
        <f t="shared" si="6"/>
        <v>0.96268258178319388</v>
      </c>
      <c r="K55" s="160">
        <f>+'2.2.2.ProdIntermed'!I$181</f>
        <v>0.96268258178319388</v>
      </c>
      <c r="L55" s="160">
        <f>+'2.2.2.ProdIntermed'!J$181</f>
        <v>1.0245513427973163</v>
      </c>
      <c r="M55" s="160">
        <f>+'2.2.2.ProdIntermed'!K$181</f>
        <v>1.0298434949399453</v>
      </c>
      <c r="N55" s="160">
        <f>+'2.2.2.ProdIntermed'!L$181</f>
        <v>1.0358907338897501</v>
      </c>
    </row>
    <row r="56" spans="1:14" x14ac:dyDescent="0.2">
      <c r="A56" s="1"/>
      <c r="B56" s="144" t="s">
        <v>117</v>
      </c>
      <c r="C56" s="160">
        <f>+'2.2.2.ProdIntermed'!D$181</f>
        <v>1</v>
      </c>
      <c r="D56" s="160">
        <f>+'2.2.2.ProdIntermed'!E$181</f>
        <v>1.0823337409044773</v>
      </c>
      <c r="E56" s="160">
        <f>+'2.2.2.ProdIntermed'!F$181</f>
        <v>1.0861114475827298</v>
      </c>
      <c r="F56" s="160">
        <f>+'2.2.2.ProdIntermed'!G$181</f>
        <v>1.0674186490149371</v>
      </c>
      <c r="G56" s="160">
        <f t="shared" si="4"/>
        <v>0.98501177623314329</v>
      </c>
      <c r="H56" s="160">
        <f>+'2.2.2.ProdIntermed'!H$181</f>
        <v>0.98501177623314329</v>
      </c>
      <c r="I56" s="160">
        <f t="shared" si="5"/>
        <v>0.98501177623314329</v>
      </c>
      <c r="J56" s="160">
        <f t="shared" si="6"/>
        <v>0.96268258178319388</v>
      </c>
      <c r="K56" s="160">
        <f>+'2.2.2.ProdIntermed'!I$181</f>
        <v>0.96268258178319388</v>
      </c>
      <c r="L56" s="160">
        <f>+'2.2.2.ProdIntermed'!J$181</f>
        <v>1.0245513427973163</v>
      </c>
      <c r="M56" s="160">
        <f>+'2.2.2.ProdIntermed'!K$181</f>
        <v>1.0298434949399453</v>
      </c>
      <c r="N56" s="160">
        <f>+'2.2.2.ProdIntermed'!L$181</f>
        <v>1.0358907338897501</v>
      </c>
    </row>
    <row r="57" spans="1:14" x14ac:dyDescent="0.2">
      <c r="A57" s="1"/>
      <c r="B57" s="144" t="s">
        <v>493</v>
      </c>
      <c r="C57" s="160">
        <f>+'2.2.2.ProdIntermed'!D$181</f>
        <v>1</v>
      </c>
      <c r="D57" s="160">
        <f>+'2.2.2.ProdIntermed'!E$181</f>
        <v>1.0823337409044773</v>
      </c>
      <c r="E57" s="160">
        <f>+'2.2.2.ProdIntermed'!F$181</f>
        <v>1.0861114475827298</v>
      </c>
      <c r="F57" s="160">
        <f>+'2.2.2.ProdIntermed'!G$181</f>
        <v>1.0674186490149371</v>
      </c>
      <c r="G57" s="160">
        <f t="shared" si="4"/>
        <v>0.98501177623314329</v>
      </c>
      <c r="H57" s="160">
        <f>+'2.2.2.ProdIntermed'!H$181</f>
        <v>0.98501177623314329</v>
      </c>
      <c r="I57" s="160">
        <f t="shared" si="5"/>
        <v>0.98501177623314329</v>
      </c>
      <c r="J57" s="160">
        <f t="shared" si="6"/>
        <v>0.96268258178319388</v>
      </c>
      <c r="K57" s="160">
        <f>+'2.2.2.ProdIntermed'!I$181</f>
        <v>0.96268258178319388</v>
      </c>
      <c r="L57" s="160">
        <f>+'2.2.2.ProdIntermed'!J$181</f>
        <v>1.0245513427973163</v>
      </c>
      <c r="M57" s="160">
        <f>+'2.2.2.ProdIntermed'!K$181</f>
        <v>1.0298434949399453</v>
      </c>
      <c r="N57" s="160">
        <f>+'2.2.2.ProdIntermed'!L$181</f>
        <v>1.0358907338897501</v>
      </c>
    </row>
    <row r="58" spans="1:14" x14ac:dyDescent="0.2">
      <c r="A58" s="1"/>
      <c r="B58" s="144" t="s">
        <v>119</v>
      </c>
      <c r="C58" s="160">
        <f>+'2.2.2.ProdIntermed'!D$181</f>
        <v>1</v>
      </c>
      <c r="D58" s="160">
        <f>+'2.2.2.ProdIntermed'!E$181</f>
        <v>1.0823337409044773</v>
      </c>
      <c r="E58" s="160">
        <f>+'2.2.2.ProdIntermed'!F$181</f>
        <v>1.0861114475827298</v>
      </c>
      <c r="F58" s="160">
        <f>+'2.2.2.ProdIntermed'!G$181</f>
        <v>1.0674186490149371</v>
      </c>
      <c r="G58" s="160">
        <f t="shared" si="4"/>
        <v>0.98501177623314329</v>
      </c>
      <c r="H58" s="160">
        <f>+'2.2.2.ProdIntermed'!H$181</f>
        <v>0.98501177623314329</v>
      </c>
      <c r="I58" s="160">
        <f t="shared" si="5"/>
        <v>0.98501177623314329</v>
      </c>
      <c r="J58" s="160">
        <f t="shared" si="6"/>
        <v>0.96268258178319388</v>
      </c>
      <c r="K58" s="160">
        <f>+'2.2.2.ProdIntermed'!I$181</f>
        <v>0.96268258178319388</v>
      </c>
      <c r="L58" s="160">
        <f>+'2.2.2.ProdIntermed'!J$181</f>
        <v>1.0245513427973163</v>
      </c>
      <c r="M58" s="160">
        <f>+'2.2.2.ProdIntermed'!K$181</f>
        <v>1.0298434949399453</v>
      </c>
      <c r="N58" s="160">
        <f>+'2.2.2.ProdIntermed'!L$181</f>
        <v>1.0358907338897501</v>
      </c>
    </row>
    <row r="59" spans="1:14" x14ac:dyDescent="0.2">
      <c r="A59" s="1"/>
      <c r="B59" s="144" t="s">
        <v>120</v>
      </c>
      <c r="C59" s="160">
        <f>+'2.2.2.ProdIntermed'!D$181</f>
        <v>1</v>
      </c>
      <c r="D59" s="160">
        <f>+'2.2.2.ProdIntermed'!E$181</f>
        <v>1.0823337409044773</v>
      </c>
      <c r="E59" s="160">
        <f>+'2.2.2.ProdIntermed'!F$181</f>
        <v>1.0861114475827298</v>
      </c>
      <c r="F59" s="160">
        <f>+'2.2.2.ProdIntermed'!G$181</f>
        <v>1.0674186490149371</v>
      </c>
      <c r="G59" s="160">
        <f t="shared" si="4"/>
        <v>0.98501177623314329</v>
      </c>
      <c r="H59" s="160">
        <f>+'2.2.2.ProdIntermed'!H$181</f>
        <v>0.98501177623314329</v>
      </c>
      <c r="I59" s="160">
        <f t="shared" si="5"/>
        <v>0.98501177623314329</v>
      </c>
      <c r="J59" s="160">
        <f t="shared" si="6"/>
        <v>0.96268258178319388</v>
      </c>
      <c r="K59" s="160">
        <f>+'2.2.2.ProdIntermed'!I$181</f>
        <v>0.96268258178319388</v>
      </c>
      <c r="L59" s="160">
        <f>+'2.2.2.ProdIntermed'!J$181</f>
        <v>1.0245513427973163</v>
      </c>
      <c r="M59" s="160">
        <f>+'2.2.2.ProdIntermed'!K$181</f>
        <v>1.0298434949399453</v>
      </c>
      <c r="N59" s="160">
        <f>+'2.2.2.ProdIntermed'!L$181</f>
        <v>1.0358907338897501</v>
      </c>
    </row>
    <row r="60" spans="1:14" x14ac:dyDescent="0.2">
      <c r="A60" s="1"/>
      <c r="B60" s="144" t="s">
        <v>494</v>
      </c>
      <c r="C60" s="160">
        <f>+'2.2.2.ProdIntermed'!D$181</f>
        <v>1</v>
      </c>
      <c r="D60" s="160">
        <f>+'2.2.2.ProdIntermed'!E$181</f>
        <v>1.0823337409044773</v>
      </c>
      <c r="E60" s="160">
        <f>+'2.2.2.ProdIntermed'!F$181</f>
        <v>1.0861114475827298</v>
      </c>
      <c r="F60" s="160">
        <f>+'2.2.2.ProdIntermed'!G$181</f>
        <v>1.0674186490149371</v>
      </c>
      <c r="G60" s="160">
        <f t="shared" si="4"/>
        <v>0.98501177623314329</v>
      </c>
      <c r="H60" s="160">
        <f>+'2.2.2.ProdIntermed'!H$181</f>
        <v>0.98501177623314329</v>
      </c>
      <c r="I60" s="160">
        <f t="shared" si="5"/>
        <v>0.98501177623314329</v>
      </c>
      <c r="J60" s="160">
        <f t="shared" si="6"/>
        <v>0.96268258178319388</v>
      </c>
      <c r="K60" s="160">
        <f>+'2.2.2.ProdIntermed'!I$181</f>
        <v>0.96268258178319388</v>
      </c>
      <c r="L60" s="160">
        <f>+'2.2.2.ProdIntermed'!J$181</f>
        <v>1.0245513427973163</v>
      </c>
      <c r="M60" s="160">
        <f>+'2.2.2.ProdIntermed'!K$181</f>
        <v>1.0298434949399453</v>
      </c>
      <c r="N60" s="160">
        <f>+'2.2.2.ProdIntermed'!L$181</f>
        <v>1.0358907338897501</v>
      </c>
    </row>
    <row r="61" spans="1:14" x14ac:dyDescent="0.2">
      <c r="A61" s="1"/>
      <c r="B61" s="144" t="s">
        <v>121</v>
      </c>
      <c r="C61" s="160">
        <f>+'2.2.2.ProdIntermed'!D$181</f>
        <v>1</v>
      </c>
      <c r="D61" s="160">
        <f>+'2.2.2.ProdIntermed'!E$181</f>
        <v>1.0823337409044773</v>
      </c>
      <c r="E61" s="160">
        <f>+'2.2.2.ProdIntermed'!F$181</f>
        <v>1.0861114475827298</v>
      </c>
      <c r="F61" s="160">
        <f>+'2.2.2.ProdIntermed'!G$181</f>
        <v>1.0674186490149371</v>
      </c>
      <c r="G61" s="160">
        <f t="shared" si="4"/>
        <v>0.98501177623314329</v>
      </c>
      <c r="H61" s="160">
        <f>+'2.2.2.ProdIntermed'!H$181</f>
        <v>0.98501177623314329</v>
      </c>
      <c r="I61" s="160">
        <f t="shared" si="5"/>
        <v>0.98501177623314329</v>
      </c>
      <c r="J61" s="160">
        <f t="shared" si="6"/>
        <v>0.96268258178319388</v>
      </c>
      <c r="K61" s="160">
        <f>+'2.2.2.ProdIntermed'!I$181</f>
        <v>0.96268258178319388</v>
      </c>
      <c r="L61" s="160">
        <f>+'2.2.2.ProdIntermed'!J$181</f>
        <v>1.0245513427973163</v>
      </c>
      <c r="M61" s="160">
        <f>+'2.2.2.ProdIntermed'!K$181</f>
        <v>1.0298434949399453</v>
      </c>
      <c r="N61" s="160">
        <f>+'2.2.2.ProdIntermed'!L$181</f>
        <v>1.0358907338897501</v>
      </c>
    </row>
    <row r="62" spans="1:14" x14ac:dyDescent="0.2">
      <c r="A62" s="1"/>
      <c r="B62" s="144" t="s">
        <v>122</v>
      </c>
      <c r="C62" s="160">
        <f>+'2.2.2.ProdIntermed'!D$181</f>
        <v>1</v>
      </c>
      <c r="D62" s="160">
        <f>+'2.2.2.ProdIntermed'!E$181</f>
        <v>1.0823337409044773</v>
      </c>
      <c r="E62" s="160">
        <f>+'2.2.2.ProdIntermed'!F$181</f>
        <v>1.0861114475827298</v>
      </c>
      <c r="F62" s="160">
        <f>+'2.2.2.ProdIntermed'!G$181</f>
        <v>1.0674186490149371</v>
      </c>
      <c r="G62" s="160">
        <f t="shared" si="4"/>
        <v>0.98501177623314329</v>
      </c>
      <c r="H62" s="160">
        <f>+'2.2.2.ProdIntermed'!H$181</f>
        <v>0.98501177623314329</v>
      </c>
      <c r="I62" s="160">
        <f t="shared" si="5"/>
        <v>0.98501177623314329</v>
      </c>
      <c r="J62" s="160">
        <f t="shared" si="6"/>
        <v>0.96268258178319388</v>
      </c>
      <c r="K62" s="160">
        <f>+'2.2.2.ProdIntermed'!I$181</f>
        <v>0.96268258178319388</v>
      </c>
      <c r="L62" s="160">
        <f>+'2.2.2.ProdIntermed'!J$181</f>
        <v>1.0245513427973163</v>
      </c>
      <c r="M62" s="160">
        <f>+'2.2.2.ProdIntermed'!K$181</f>
        <v>1.0298434949399453</v>
      </c>
      <c r="N62" s="160">
        <f>+'2.2.2.ProdIntermed'!L$181</f>
        <v>1.0358907338897501</v>
      </c>
    </row>
    <row r="63" spans="1:14" x14ac:dyDescent="0.2">
      <c r="A63" s="1"/>
      <c r="B63" s="144" t="s">
        <v>495</v>
      </c>
      <c r="C63" s="160">
        <f>+'2.2.2.ProdIntermed'!D$181</f>
        <v>1</v>
      </c>
      <c r="D63" s="160">
        <f>+'2.2.2.ProdIntermed'!E$181</f>
        <v>1.0823337409044773</v>
      </c>
      <c r="E63" s="160">
        <f>+'2.2.2.ProdIntermed'!F$181</f>
        <v>1.0861114475827298</v>
      </c>
      <c r="F63" s="160">
        <f>+'2.2.2.ProdIntermed'!G$181</f>
        <v>1.0674186490149371</v>
      </c>
      <c r="G63" s="160">
        <f t="shared" si="4"/>
        <v>0.98501177623314329</v>
      </c>
      <c r="H63" s="160">
        <f>+'2.2.2.ProdIntermed'!H$181</f>
        <v>0.98501177623314329</v>
      </c>
      <c r="I63" s="160">
        <f t="shared" si="5"/>
        <v>0.98501177623314329</v>
      </c>
      <c r="J63" s="160">
        <f t="shared" si="6"/>
        <v>0.96268258178319388</v>
      </c>
      <c r="K63" s="160">
        <f>+'2.2.2.ProdIntermed'!I$181</f>
        <v>0.96268258178319388</v>
      </c>
      <c r="L63" s="160">
        <f>+'2.2.2.ProdIntermed'!J$181</f>
        <v>1.0245513427973163</v>
      </c>
      <c r="M63" s="160">
        <f>+'2.2.2.ProdIntermed'!K$181</f>
        <v>1.0298434949399453</v>
      </c>
      <c r="N63" s="160">
        <f>+'2.2.2.ProdIntermed'!L$181</f>
        <v>1.0358907338897501</v>
      </c>
    </row>
    <row r="64" spans="1:14" x14ac:dyDescent="0.2">
      <c r="A64" s="1"/>
      <c r="B64" s="144" t="s">
        <v>123</v>
      </c>
      <c r="C64" s="160">
        <f>+'2.2.2.ProdIntermed'!D$181</f>
        <v>1</v>
      </c>
      <c r="D64" s="160">
        <f>+'2.2.2.ProdIntermed'!E$181</f>
        <v>1.0823337409044773</v>
      </c>
      <c r="E64" s="160">
        <f>+'2.2.2.ProdIntermed'!F$181</f>
        <v>1.0861114475827298</v>
      </c>
      <c r="F64" s="160">
        <f>+'2.2.2.ProdIntermed'!G$181</f>
        <v>1.0674186490149371</v>
      </c>
      <c r="G64" s="160">
        <f t="shared" si="4"/>
        <v>0.98501177623314329</v>
      </c>
      <c r="H64" s="160">
        <f>+'2.2.2.ProdIntermed'!H$181</f>
        <v>0.98501177623314329</v>
      </c>
      <c r="I64" s="160">
        <f t="shared" si="5"/>
        <v>0.98501177623314329</v>
      </c>
      <c r="J64" s="160">
        <f t="shared" si="6"/>
        <v>0.96268258178319388</v>
      </c>
      <c r="K64" s="160">
        <f>+'2.2.2.ProdIntermed'!I$181</f>
        <v>0.96268258178319388</v>
      </c>
      <c r="L64" s="160">
        <f>+'2.2.2.ProdIntermed'!J$181</f>
        <v>1.0245513427973163</v>
      </c>
      <c r="M64" s="160">
        <f>+'2.2.2.ProdIntermed'!K$181</f>
        <v>1.0298434949399453</v>
      </c>
      <c r="N64" s="160">
        <f>+'2.2.2.ProdIntermed'!L$181</f>
        <v>1.0358907338897501</v>
      </c>
    </row>
    <row r="65" spans="1:14" x14ac:dyDescent="0.2">
      <c r="A65" s="1"/>
      <c r="B65" s="144" t="s">
        <v>496</v>
      </c>
      <c r="C65" s="160">
        <f>+'2.2.2.ProdIntermed'!D$181</f>
        <v>1</v>
      </c>
      <c r="D65" s="160">
        <f>+'2.2.2.ProdIntermed'!E$181</f>
        <v>1.0823337409044773</v>
      </c>
      <c r="E65" s="160">
        <f>+'2.2.2.ProdIntermed'!F$181</f>
        <v>1.0861114475827298</v>
      </c>
      <c r="F65" s="160">
        <f>+'2.2.2.ProdIntermed'!G$181</f>
        <v>1.0674186490149371</v>
      </c>
      <c r="G65" s="160">
        <f t="shared" si="4"/>
        <v>0.98501177623314329</v>
      </c>
      <c r="H65" s="160">
        <f>+'2.2.2.ProdIntermed'!H$181</f>
        <v>0.98501177623314329</v>
      </c>
      <c r="I65" s="160">
        <f t="shared" si="5"/>
        <v>0.98501177623314329</v>
      </c>
      <c r="J65" s="160">
        <f t="shared" si="6"/>
        <v>0.96268258178319388</v>
      </c>
      <c r="K65" s="160">
        <f>+'2.2.2.ProdIntermed'!I$181</f>
        <v>0.96268258178319388</v>
      </c>
      <c r="L65" s="160">
        <f>+'2.2.2.ProdIntermed'!J$181</f>
        <v>1.0245513427973163</v>
      </c>
      <c r="M65" s="160">
        <f>+'2.2.2.ProdIntermed'!K$181</f>
        <v>1.0298434949399453</v>
      </c>
      <c r="N65" s="160">
        <f>+'2.2.2.ProdIntermed'!L$181</f>
        <v>1.0358907338897501</v>
      </c>
    </row>
    <row r="66" spans="1:14" x14ac:dyDescent="0.2">
      <c r="A66" s="1"/>
      <c r="B66" s="144" t="s">
        <v>124</v>
      </c>
      <c r="C66" s="160">
        <f>+'2.2.2.ProdIntermed'!D$181</f>
        <v>1</v>
      </c>
      <c r="D66" s="160">
        <f>+'2.2.2.ProdIntermed'!E$181</f>
        <v>1.0823337409044773</v>
      </c>
      <c r="E66" s="160">
        <f>+'2.2.2.ProdIntermed'!F$181</f>
        <v>1.0861114475827298</v>
      </c>
      <c r="F66" s="160">
        <f>+'2.2.2.ProdIntermed'!G$181</f>
        <v>1.0674186490149371</v>
      </c>
      <c r="G66" s="160">
        <f t="shared" si="4"/>
        <v>0.98501177623314329</v>
      </c>
      <c r="H66" s="160">
        <f>+'2.2.2.ProdIntermed'!H$181</f>
        <v>0.98501177623314329</v>
      </c>
      <c r="I66" s="160">
        <f t="shared" si="5"/>
        <v>0.98501177623314329</v>
      </c>
      <c r="J66" s="160">
        <f t="shared" si="6"/>
        <v>0.96268258178319388</v>
      </c>
      <c r="K66" s="160">
        <f>+'2.2.2.ProdIntermed'!I$181</f>
        <v>0.96268258178319388</v>
      </c>
      <c r="L66" s="160">
        <f>+'2.2.2.ProdIntermed'!J$181</f>
        <v>1.0245513427973163</v>
      </c>
      <c r="M66" s="160">
        <f>+'2.2.2.ProdIntermed'!K$181</f>
        <v>1.0298434949399453</v>
      </c>
      <c r="N66" s="160">
        <f>+'2.2.2.ProdIntermed'!L$181</f>
        <v>1.0358907338897501</v>
      </c>
    </row>
    <row r="67" spans="1:14" x14ac:dyDescent="0.2">
      <c r="A67" s="1"/>
      <c r="B67" s="144" t="s">
        <v>125</v>
      </c>
      <c r="C67" s="160">
        <f>+'2.2.2.ProdIntermed'!D$181</f>
        <v>1</v>
      </c>
      <c r="D67" s="160">
        <f>+'2.2.2.ProdIntermed'!E$181</f>
        <v>1.0823337409044773</v>
      </c>
      <c r="E67" s="160">
        <f>+'2.2.2.ProdIntermed'!F$181</f>
        <v>1.0861114475827298</v>
      </c>
      <c r="F67" s="160">
        <f>+'2.2.2.ProdIntermed'!G$181</f>
        <v>1.0674186490149371</v>
      </c>
      <c r="G67" s="160">
        <f t="shared" si="4"/>
        <v>0.98501177623314329</v>
      </c>
      <c r="H67" s="160">
        <f>+'2.2.2.ProdIntermed'!H$181</f>
        <v>0.98501177623314329</v>
      </c>
      <c r="I67" s="160">
        <f t="shared" si="5"/>
        <v>0.98501177623314329</v>
      </c>
      <c r="J67" s="160">
        <f t="shared" si="6"/>
        <v>0.96268258178319388</v>
      </c>
      <c r="K67" s="160">
        <f>+'2.2.2.ProdIntermed'!I$181</f>
        <v>0.96268258178319388</v>
      </c>
      <c r="L67" s="160">
        <f>+'2.2.2.ProdIntermed'!J$181</f>
        <v>1.0245513427973163</v>
      </c>
      <c r="M67" s="160">
        <f>+'2.2.2.ProdIntermed'!K$181</f>
        <v>1.0298434949399453</v>
      </c>
      <c r="N67" s="160">
        <f>+'2.2.2.ProdIntermed'!L$181</f>
        <v>1.0358907338897501</v>
      </c>
    </row>
    <row r="68" spans="1:14" x14ac:dyDescent="0.2">
      <c r="A68" s="1"/>
      <c r="B68" s="139" t="s">
        <v>126</v>
      </c>
      <c r="C68" s="160">
        <f>+'2.2.2.ProdIntermed'!D$181</f>
        <v>1</v>
      </c>
      <c r="D68" s="160">
        <f>+'2.2.2.ProdIntermed'!E$181</f>
        <v>1.0823337409044773</v>
      </c>
      <c r="E68" s="160">
        <f>+'2.2.2.ProdIntermed'!F$181</f>
        <v>1.0861114475827298</v>
      </c>
      <c r="F68" s="160">
        <f>+'2.2.2.ProdIntermed'!G$181</f>
        <v>1.0674186490149371</v>
      </c>
      <c r="G68" s="160">
        <f t="shared" si="4"/>
        <v>0.98501177623314329</v>
      </c>
      <c r="H68" s="160">
        <f>+'2.2.2.ProdIntermed'!H$181</f>
        <v>0.98501177623314329</v>
      </c>
      <c r="I68" s="160">
        <f t="shared" si="5"/>
        <v>0.98501177623314329</v>
      </c>
      <c r="J68" s="160">
        <f t="shared" si="6"/>
        <v>0.96268258178319388</v>
      </c>
      <c r="K68" s="160">
        <f>+'2.2.2.ProdIntermed'!I$181</f>
        <v>0.96268258178319388</v>
      </c>
      <c r="L68" s="160">
        <f>+'2.2.2.ProdIntermed'!J$181</f>
        <v>1.0245513427973163</v>
      </c>
      <c r="M68" s="160">
        <f>+'2.2.2.ProdIntermed'!K$181</f>
        <v>1.0298434949399453</v>
      </c>
      <c r="N68" s="160">
        <f>+'2.2.2.ProdIntermed'!L$181</f>
        <v>1.0358907338897501</v>
      </c>
    </row>
    <row r="69" spans="1:14" x14ac:dyDescent="0.2">
      <c r="A69" s="1"/>
      <c r="B69" s="144" t="s">
        <v>127</v>
      </c>
      <c r="C69" s="160">
        <f>+'2.2.2.ProdIntermed'!D$181</f>
        <v>1</v>
      </c>
      <c r="D69" s="160">
        <f>+'2.2.2.ProdIntermed'!E$181</f>
        <v>1.0823337409044773</v>
      </c>
      <c r="E69" s="160">
        <f>+'2.2.2.ProdIntermed'!F$181</f>
        <v>1.0861114475827298</v>
      </c>
      <c r="F69" s="160">
        <f>+'2.2.2.ProdIntermed'!G$181</f>
        <v>1.0674186490149371</v>
      </c>
      <c r="G69" s="160">
        <f t="shared" si="4"/>
        <v>0.98501177623314329</v>
      </c>
      <c r="H69" s="160">
        <f>+'2.2.2.ProdIntermed'!H$181</f>
        <v>0.98501177623314329</v>
      </c>
      <c r="I69" s="160">
        <f t="shared" si="5"/>
        <v>0.98501177623314329</v>
      </c>
      <c r="J69" s="160">
        <f t="shared" si="6"/>
        <v>0.96268258178319388</v>
      </c>
      <c r="K69" s="160">
        <f>+'2.2.2.ProdIntermed'!I$181</f>
        <v>0.96268258178319388</v>
      </c>
      <c r="L69" s="160">
        <f>+'2.2.2.ProdIntermed'!J$181</f>
        <v>1.0245513427973163</v>
      </c>
      <c r="M69" s="160">
        <f>+'2.2.2.ProdIntermed'!K$181</f>
        <v>1.0298434949399453</v>
      </c>
      <c r="N69" s="160">
        <f>+'2.2.2.ProdIntermed'!L$181</f>
        <v>1.0358907338897501</v>
      </c>
    </row>
    <row r="70" spans="1:14" x14ac:dyDescent="0.2">
      <c r="A70" s="1"/>
      <c r="B70" s="144" t="s">
        <v>128</v>
      </c>
      <c r="C70" s="160">
        <f>+'2.2.2.ProdIntermed'!D$181</f>
        <v>1</v>
      </c>
      <c r="D70" s="160">
        <f>+'2.2.2.ProdIntermed'!E$181</f>
        <v>1.0823337409044773</v>
      </c>
      <c r="E70" s="160">
        <f>+'2.2.2.ProdIntermed'!F$181</f>
        <v>1.0861114475827298</v>
      </c>
      <c r="F70" s="160">
        <f>+'2.2.2.ProdIntermed'!G$181</f>
        <v>1.0674186490149371</v>
      </c>
      <c r="G70" s="160">
        <f t="shared" si="4"/>
        <v>0.98501177623314329</v>
      </c>
      <c r="H70" s="160">
        <f>+'2.2.2.ProdIntermed'!H$181</f>
        <v>0.98501177623314329</v>
      </c>
      <c r="I70" s="160">
        <f t="shared" si="5"/>
        <v>0.98501177623314329</v>
      </c>
      <c r="J70" s="160">
        <f t="shared" si="6"/>
        <v>0.96268258178319388</v>
      </c>
      <c r="K70" s="160">
        <f>+'2.2.2.ProdIntermed'!I$181</f>
        <v>0.96268258178319388</v>
      </c>
      <c r="L70" s="160">
        <f>+'2.2.2.ProdIntermed'!J$181</f>
        <v>1.0245513427973163</v>
      </c>
      <c r="M70" s="160">
        <f>+'2.2.2.ProdIntermed'!K$181</f>
        <v>1.0298434949399453</v>
      </c>
      <c r="N70" s="160">
        <f>+'2.2.2.ProdIntermed'!L$181</f>
        <v>1.0358907338897501</v>
      </c>
    </row>
    <row r="71" spans="1:14" x14ac:dyDescent="0.2">
      <c r="A71" s="1"/>
      <c r="B71" s="144" t="s">
        <v>129</v>
      </c>
      <c r="C71" s="160">
        <f>+'2.2.2.ProdIntermed'!D$181</f>
        <v>1</v>
      </c>
      <c r="D71" s="160">
        <f>+'2.2.2.ProdIntermed'!E$181</f>
        <v>1.0823337409044773</v>
      </c>
      <c r="E71" s="160">
        <f>+'2.2.2.ProdIntermed'!F$181</f>
        <v>1.0861114475827298</v>
      </c>
      <c r="F71" s="160">
        <f>+'2.2.2.ProdIntermed'!G$181</f>
        <v>1.0674186490149371</v>
      </c>
      <c r="G71" s="160">
        <f t="shared" si="4"/>
        <v>0.98501177623314329</v>
      </c>
      <c r="H71" s="160">
        <f>+'2.2.2.ProdIntermed'!H$181</f>
        <v>0.98501177623314329</v>
      </c>
      <c r="I71" s="160">
        <f t="shared" si="5"/>
        <v>0.98501177623314329</v>
      </c>
      <c r="J71" s="160">
        <f t="shared" si="6"/>
        <v>0.96268258178319388</v>
      </c>
      <c r="K71" s="160">
        <f>+'2.2.2.ProdIntermed'!I$181</f>
        <v>0.96268258178319388</v>
      </c>
      <c r="L71" s="160">
        <f>+'2.2.2.ProdIntermed'!J$181</f>
        <v>1.0245513427973163</v>
      </c>
      <c r="M71" s="160">
        <f>+'2.2.2.ProdIntermed'!K$181</f>
        <v>1.0298434949399453</v>
      </c>
      <c r="N71" s="160">
        <f>+'2.2.2.ProdIntermed'!L$181</f>
        <v>1.0358907338897501</v>
      </c>
    </row>
    <row r="72" spans="1:14" x14ac:dyDescent="0.2">
      <c r="A72" s="1"/>
      <c r="B72" s="144" t="s">
        <v>130</v>
      </c>
      <c r="C72" s="160">
        <f>+'2.2.2.ProdIntermed'!D$181</f>
        <v>1</v>
      </c>
      <c r="D72" s="160">
        <f>+'2.2.2.ProdIntermed'!E$181</f>
        <v>1.0823337409044773</v>
      </c>
      <c r="E72" s="160">
        <f>+'2.2.2.ProdIntermed'!F$181</f>
        <v>1.0861114475827298</v>
      </c>
      <c r="F72" s="160">
        <f>+'2.2.2.ProdIntermed'!G$181</f>
        <v>1.0674186490149371</v>
      </c>
      <c r="G72" s="160">
        <f t="shared" si="4"/>
        <v>0.98501177623314329</v>
      </c>
      <c r="H72" s="160">
        <f>+'2.2.2.ProdIntermed'!H$181</f>
        <v>0.98501177623314329</v>
      </c>
      <c r="I72" s="160">
        <f t="shared" si="5"/>
        <v>0.98501177623314329</v>
      </c>
      <c r="J72" s="160">
        <f t="shared" si="6"/>
        <v>0.96268258178319388</v>
      </c>
      <c r="K72" s="160">
        <f>+'2.2.2.ProdIntermed'!I$181</f>
        <v>0.96268258178319388</v>
      </c>
      <c r="L72" s="160">
        <f>+'2.2.2.ProdIntermed'!J$181</f>
        <v>1.0245513427973163</v>
      </c>
      <c r="M72" s="160">
        <f>+'2.2.2.ProdIntermed'!K$181</f>
        <v>1.0298434949399453</v>
      </c>
      <c r="N72" s="160">
        <f>+'2.2.2.ProdIntermed'!L$181</f>
        <v>1.0358907338897501</v>
      </c>
    </row>
    <row r="73" spans="1:14" x14ac:dyDescent="0.2">
      <c r="A73" s="1"/>
      <c r="B73" s="139" t="s">
        <v>131</v>
      </c>
      <c r="C73" s="160">
        <f>+'2.2.2.ProdIntermed'!D$181</f>
        <v>1</v>
      </c>
      <c r="D73" s="160">
        <f>+'2.2.2.ProdIntermed'!E$181</f>
        <v>1.0823337409044773</v>
      </c>
      <c r="E73" s="160">
        <f>+'2.2.2.ProdIntermed'!F$181</f>
        <v>1.0861114475827298</v>
      </c>
      <c r="F73" s="160">
        <f>+'2.2.2.ProdIntermed'!G$181</f>
        <v>1.0674186490149371</v>
      </c>
      <c r="G73" s="160">
        <f t="shared" si="4"/>
        <v>0.98501177623314329</v>
      </c>
      <c r="H73" s="160">
        <f>+'2.2.2.ProdIntermed'!H$181</f>
        <v>0.98501177623314329</v>
      </c>
      <c r="I73" s="160">
        <f t="shared" si="5"/>
        <v>0.98501177623314329</v>
      </c>
      <c r="J73" s="160">
        <f t="shared" si="6"/>
        <v>0.96268258178319388</v>
      </c>
      <c r="K73" s="160">
        <f>+'2.2.2.ProdIntermed'!I$181</f>
        <v>0.96268258178319388</v>
      </c>
      <c r="L73" s="160">
        <f>+'2.2.2.ProdIntermed'!J$181</f>
        <v>1.0245513427973163</v>
      </c>
      <c r="M73" s="160">
        <f>+'2.2.2.ProdIntermed'!K$181</f>
        <v>1.0298434949399453</v>
      </c>
      <c r="N73" s="160">
        <f>+'2.2.2.ProdIntermed'!L$181</f>
        <v>1.0358907338897501</v>
      </c>
    </row>
    <row r="74" spans="1:14" x14ac:dyDescent="0.2">
      <c r="A74" s="1"/>
      <c r="B74" s="139" t="s">
        <v>459</v>
      </c>
      <c r="C74" s="160">
        <f>+'2.2.2.ProdIntermed'!D$181</f>
        <v>1</v>
      </c>
      <c r="D74" s="160">
        <f>+'2.2.2.ProdIntermed'!E$181</f>
        <v>1.0823337409044773</v>
      </c>
      <c r="E74" s="160">
        <f>+'2.2.2.ProdIntermed'!F$181</f>
        <v>1.0861114475827298</v>
      </c>
      <c r="F74" s="160">
        <f>+'2.2.2.ProdIntermed'!G$181</f>
        <v>1.0674186490149371</v>
      </c>
      <c r="G74" s="160">
        <f t="shared" si="4"/>
        <v>0.98501177623314329</v>
      </c>
      <c r="H74" s="160">
        <f>+'2.2.2.ProdIntermed'!H$181</f>
        <v>0.98501177623314329</v>
      </c>
      <c r="I74" s="160">
        <f t="shared" si="5"/>
        <v>0.98501177623314329</v>
      </c>
      <c r="J74" s="160">
        <f t="shared" si="6"/>
        <v>0.96268258178319388</v>
      </c>
      <c r="K74" s="160">
        <f>+'2.2.2.ProdIntermed'!I$181</f>
        <v>0.96268258178319388</v>
      </c>
      <c r="L74" s="160">
        <f>+'2.2.2.ProdIntermed'!J$181</f>
        <v>1.0245513427973163</v>
      </c>
      <c r="M74" s="160">
        <f>+'2.2.2.ProdIntermed'!K$181</f>
        <v>1.0298434949399453</v>
      </c>
      <c r="N74" s="160">
        <f>+'2.2.2.ProdIntermed'!L$181</f>
        <v>1.0358907338897501</v>
      </c>
    </row>
    <row r="75" spans="1:14" x14ac:dyDescent="0.2">
      <c r="A75" s="1"/>
      <c r="B75" s="139" t="s">
        <v>132</v>
      </c>
      <c r="C75" s="160">
        <f>+'2.2.2.ProdIntermed'!D$181</f>
        <v>1</v>
      </c>
      <c r="D75" s="160">
        <f>+'2.2.2.ProdIntermed'!E$181</f>
        <v>1.0823337409044773</v>
      </c>
      <c r="E75" s="160">
        <f>+'2.2.2.ProdIntermed'!F$181</f>
        <v>1.0861114475827298</v>
      </c>
      <c r="F75" s="160">
        <f>+'2.2.2.ProdIntermed'!G$181</f>
        <v>1.0674186490149371</v>
      </c>
      <c r="G75" s="160">
        <f t="shared" si="4"/>
        <v>0.98501177623314329</v>
      </c>
      <c r="H75" s="160">
        <f>+'2.2.2.ProdIntermed'!H$181</f>
        <v>0.98501177623314329</v>
      </c>
      <c r="I75" s="160">
        <f t="shared" si="5"/>
        <v>0.98501177623314329</v>
      </c>
      <c r="J75" s="160">
        <f t="shared" si="6"/>
        <v>0.96268258178319388</v>
      </c>
      <c r="K75" s="160">
        <f>+'2.2.2.ProdIntermed'!I$181</f>
        <v>0.96268258178319388</v>
      </c>
      <c r="L75" s="160">
        <f>+'2.2.2.ProdIntermed'!J$181</f>
        <v>1.0245513427973163</v>
      </c>
      <c r="M75" s="160">
        <f>+'2.2.2.ProdIntermed'!K$181</f>
        <v>1.0298434949399453</v>
      </c>
      <c r="N75" s="160">
        <f>+'2.2.2.ProdIntermed'!L$181</f>
        <v>1.0358907338897501</v>
      </c>
    </row>
    <row r="76" spans="1:14" x14ac:dyDescent="0.2">
      <c r="A76" s="1"/>
      <c r="B76" s="139" t="s">
        <v>460</v>
      </c>
      <c r="C76" s="160">
        <f>+'2.2.2.ProdIntermed'!D$181</f>
        <v>1</v>
      </c>
      <c r="D76" s="160">
        <f>+'2.2.2.ProdIntermed'!E$181</f>
        <v>1.0823337409044773</v>
      </c>
      <c r="E76" s="160">
        <f>+'2.2.2.ProdIntermed'!F$181</f>
        <v>1.0861114475827298</v>
      </c>
      <c r="F76" s="160">
        <f>+'2.2.2.ProdIntermed'!G$181</f>
        <v>1.0674186490149371</v>
      </c>
      <c r="G76" s="160">
        <f t="shared" si="4"/>
        <v>0.98501177623314329</v>
      </c>
      <c r="H76" s="160">
        <f>+'2.2.2.ProdIntermed'!H$181</f>
        <v>0.98501177623314329</v>
      </c>
      <c r="I76" s="160">
        <f t="shared" si="5"/>
        <v>0.98501177623314329</v>
      </c>
      <c r="J76" s="160">
        <f t="shared" si="6"/>
        <v>0.96268258178319388</v>
      </c>
      <c r="K76" s="160">
        <f>+'2.2.2.ProdIntermed'!I$181</f>
        <v>0.96268258178319388</v>
      </c>
      <c r="L76" s="160">
        <f>+'2.2.2.ProdIntermed'!J$181</f>
        <v>1.0245513427973163</v>
      </c>
      <c r="M76" s="160">
        <f>+'2.2.2.ProdIntermed'!K$181</f>
        <v>1.0298434949399453</v>
      </c>
      <c r="N76" s="160">
        <f>+'2.2.2.ProdIntermed'!L$181</f>
        <v>1.0358907338897501</v>
      </c>
    </row>
    <row r="77" spans="1:14" x14ac:dyDescent="0.2">
      <c r="A77" s="1"/>
      <c r="B77" s="139" t="s">
        <v>461</v>
      </c>
      <c r="C77" s="160">
        <f>+'2.2.2.ProdIntermed'!D$181</f>
        <v>1</v>
      </c>
      <c r="D77" s="160">
        <f>+'2.2.2.ProdIntermed'!E$181</f>
        <v>1.0823337409044773</v>
      </c>
      <c r="E77" s="160">
        <f>+'2.2.2.ProdIntermed'!F$181</f>
        <v>1.0861114475827298</v>
      </c>
      <c r="F77" s="160">
        <f>+'2.2.2.ProdIntermed'!G$181</f>
        <v>1.0674186490149371</v>
      </c>
      <c r="G77" s="160">
        <f t="shared" si="4"/>
        <v>0.98501177623314329</v>
      </c>
      <c r="H77" s="160">
        <f>+'2.2.2.ProdIntermed'!H$181</f>
        <v>0.98501177623314329</v>
      </c>
      <c r="I77" s="160">
        <f t="shared" si="5"/>
        <v>0.98501177623314329</v>
      </c>
      <c r="J77" s="160">
        <f t="shared" si="6"/>
        <v>0.96268258178319388</v>
      </c>
      <c r="K77" s="160">
        <f>+'2.2.2.ProdIntermed'!I$181</f>
        <v>0.96268258178319388</v>
      </c>
      <c r="L77" s="160">
        <f>+'2.2.2.ProdIntermed'!J$181</f>
        <v>1.0245513427973163</v>
      </c>
      <c r="M77" s="160">
        <f>+'2.2.2.ProdIntermed'!K$181</f>
        <v>1.0298434949399453</v>
      </c>
      <c r="N77" s="160">
        <f>+'2.2.2.ProdIntermed'!L$181</f>
        <v>1.0358907338897501</v>
      </c>
    </row>
    <row r="78" spans="1:14" x14ac:dyDescent="0.2">
      <c r="A78" s="1"/>
      <c r="B78" s="139" t="s">
        <v>133</v>
      </c>
      <c r="C78" s="160">
        <f>+'2.2.2.ProdIntermed'!D$181</f>
        <v>1</v>
      </c>
      <c r="D78" s="160">
        <f>+'2.2.2.ProdIntermed'!E$181</f>
        <v>1.0823337409044773</v>
      </c>
      <c r="E78" s="160">
        <f>+'2.2.2.ProdIntermed'!F$181</f>
        <v>1.0861114475827298</v>
      </c>
      <c r="F78" s="160">
        <f>+'2.2.2.ProdIntermed'!G$181</f>
        <v>1.0674186490149371</v>
      </c>
      <c r="G78" s="160">
        <f t="shared" si="4"/>
        <v>0.98501177623314329</v>
      </c>
      <c r="H78" s="160">
        <f>+'2.2.2.ProdIntermed'!H$181</f>
        <v>0.98501177623314329</v>
      </c>
      <c r="I78" s="160">
        <f t="shared" si="5"/>
        <v>0.98501177623314329</v>
      </c>
      <c r="J78" s="160">
        <f t="shared" si="6"/>
        <v>0.96268258178319388</v>
      </c>
      <c r="K78" s="160">
        <f>+'2.2.2.ProdIntermed'!I$181</f>
        <v>0.96268258178319388</v>
      </c>
      <c r="L78" s="160">
        <f>+'2.2.2.ProdIntermed'!J$181</f>
        <v>1.0245513427973163</v>
      </c>
      <c r="M78" s="160">
        <f>+'2.2.2.ProdIntermed'!K$181</f>
        <v>1.0298434949399453</v>
      </c>
      <c r="N78" s="160">
        <f>+'2.2.2.ProdIntermed'!L$181</f>
        <v>1.0358907338897501</v>
      </c>
    </row>
    <row r="79" spans="1:14" x14ac:dyDescent="0.2">
      <c r="A79" s="1"/>
      <c r="B79" s="139" t="s">
        <v>134</v>
      </c>
      <c r="C79" s="160">
        <f>+'2.2.2.ProdIntermed'!D$181</f>
        <v>1</v>
      </c>
      <c r="D79" s="160">
        <f>+'2.2.2.ProdIntermed'!E$181</f>
        <v>1.0823337409044773</v>
      </c>
      <c r="E79" s="160">
        <f>+'2.2.2.ProdIntermed'!F$181</f>
        <v>1.0861114475827298</v>
      </c>
      <c r="F79" s="160">
        <f>+'2.2.2.ProdIntermed'!G$181</f>
        <v>1.0674186490149371</v>
      </c>
      <c r="G79" s="160">
        <f t="shared" si="4"/>
        <v>0.98501177623314329</v>
      </c>
      <c r="H79" s="160">
        <f>+'2.2.2.ProdIntermed'!H$181</f>
        <v>0.98501177623314329</v>
      </c>
      <c r="I79" s="160">
        <f t="shared" si="5"/>
        <v>0.98501177623314329</v>
      </c>
      <c r="J79" s="160">
        <f t="shared" si="6"/>
        <v>0.96268258178319388</v>
      </c>
      <c r="K79" s="160">
        <f>+'2.2.2.ProdIntermed'!I$181</f>
        <v>0.96268258178319388</v>
      </c>
      <c r="L79" s="160">
        <f>+'2.2.2.ProdIntermed'!J$181</f>
        <v>1.0245513427973163</v>
      </c>
      <c r="M79" s="160">
        <f>+'2.2.2.ProdIntermed'!K$181</f>
        <v>1.0298434949399453</v>
      </c>
      <c r="N79" s="160">
        <f>+'2.2.2.ProdIntermed'!L$181</f>
        <v>1.0358907338897501</v>
      </c>
    </row>
    <row r="80" spans="1:14" x14ac:dyDescent="0.2">
      <c r="A80" s="1"/>
      <c r="B80" s="139" t="s">
        <v>135</v>
      </c>
      <c r="C80" s="160">
        <f>+'2.2.2.ProdIntermed'!D$181</f>
        <v>1</v>
      </c>
      <c r="D80" s="160">
        <f>+'2.2.2.ProdIntermed'!E$181</f>
        <v>1.0823337409044773</v>
      </c>
      <c r="E80" s="160">
        <f>+'2.2.2.ProdIntermed'!F$181</f>
        <v>1.0861114475827298</v>
      </c>
      <c r="F80" s="160">
        <f>+'2.2.2.ProdIntermed'!G$181</f>
        <v>1.0674186490149371</v>
      </c>
      <c r="G80" s="160">
        <f t="shared" si="4"/>
        <v>0.98501177623314329</v>
      </c>
      <c r="H80" s="160">
        <f>+'2.2.2.ProdIntermed'!H$181</f>
        <v>0.98501177623314329</v>
      </c>
      <c r="I80" s="160">
        <f t="shared" si="5"/>
        <v>0.98501177623314329</v>
      </c>
      <c r="J80" s="160">
        <f t="shared" si="6"/>
        <v>0.96268258178319388</v>
      </c>
      <c r="K80" s="160">
        <f>+'2.2.2.ProdIntermed'!I$181</f>
        <v>0.96268258178319388</v>
      </c>
      <c r="L80" s="160">
        <f>+'2.2.2.ProdIntermed'!J$181</f>
        <v>1.0245513427973163</v>
      </c>
      <c r="M80" s="160">
        <f>+'2.2.2.ProdIntermed'!K$181</f>
        <v>1.0298434949399453</v>
      </c>
      <c r="N80" s="160">
        <f>+'2.2.2.ProdIntermed'!L$181</f>
        <v>1.0358907338897501</v>
      </c>
    </row>
    <row r="81" spans="1:14" x14ac:dyDescent="0.2">
      <c r="A81" s="1"/>
      <c r="B81" s="139" t="s">
        <v>462</v>
      </c>
      <c r="C81" s="160">
        <f>+'2.2.2.ProdIntermed'!D$181</f>
        <v>1</v>
      </c>
      <c r="D81" s="160">
        <f>+'2.2.2.ProdIntermed'!E$181</f>
        <v>1.0823337409044773</v>
      </c>
      <c r="E81" s="160">
        <f>+'2.2.2.ProdIntermed'!F$181</f>
        <v>1.0861114475827298</v>
      </c>
      <c r="F81" s="160">
        <f>+'2.2.2.ProdIntermed'!G$181</f>
        <v>1.0674186490149371</v>
      </c>
      <c r="G81" s="160">
        <f t="shared" si="4"/>
        <v>0.98501177623314329</v>
      </c>
      <c r="H81" s="160">
        <f>+'2.2.2.ProdIntermed'!H$181</f>
        <v>0.98501177623314329</v>
      </c>
      <c r="I81" s="160">
        <f t="shared" si="5"/>
        <v>0.98501177623314329</v>
      </c>
      <c r="J81" s="160">
        <f t="shared" si="6"/>
        <v>0.96268258178319388</v>
      </c>
      <c r="K81" s="160">
        <f>+'2.2.2.ProdIntermed'!I$181</f>
        <v>0.96268258178319388</v>
      </c>
      <c r="L81" s="160">
        <f>+'2.2.2.ProdIntermed'!J$181</f>
        <v>1.0245513427973163</v>
      </c>
      <c r="M81" s="160">
        <f>+'2.2.2.ProdIntermed'!K$181</f>
        <v>1.0298434949399453</v>
      </c>
      <c r="N81" s="160">
        <f>+'2.2.2.ProdIntermed'!L$181</f>
        <v>1.0358907338897501</v>
      </c>
    </row>
    <row r="82" spans="1:14" x14ac:dyDescent="0.2">
      <c r="A82" s="1"/>
      <c r="B82" s="144" t="s">
        <v>136</v>
      </c>
      <c r="C82" s="160">
        <f>+'2.2.2.ProdIntermed'!D$181</f>
        <v>1</v>
      </c>
      <c r="D82" s="160">
        <f>+'2.2.2.ProdIntermed'!E$181</f>
        <v>1.0823337409044773</v>
      </c>
      <c r="E82" s="160">
        <f>+'2.2.2.ProdIntermed'!F$181</f>
        <v>1.0861114475827298</v>
      </c>
      <c r="F82" s="160">
        <f>+'2.2.2.ProdIntermed'!G$181</f>
        <v>1.0674186490149371</v>
      </c>
      <c r="G82" s="160">
        <f t="shared" si="4"/>
        <v>0.98501177623314329</v>
      </c>
      <c r="H82" s="160">
        <f>+'2.2.2.ProdIntermed'!H$181</f>
        <v>0.98501177623314329</v>
      </c>
      <c r="I82" s="160">
        <f t="shared" si="5"/>
        <v>0.98501177623314329</v>
      </c>
      <c r="J82" s="160">
        <f t="shared" si="6"/>
        <v>0.96268258178319388</v>
      </c>
      <c r="K82" s="160">
        <f>+'2.2.2.ProdIntermed'!I$181</f>
        <v>0.96268258178319388</v>
      </c>
      <c r="L82" s="160">
        <f>+'2.2.2.ProdIntermed'!J$181</f>
        <v>1.0245513427973163</v>
      </c>
      <c r="M82" s="160">
        <f>+'2.2.2.ProdIntermed'!K$181</f>
        <v>1.0298434949399453</v>
      </c>
      <c r="N82" s="160">
        <f>+'2.2.2.ProdIntermed'!L$181</f>
        <v>1.0358907338897501</v>
      </c>
    </row>
    <row r="83" spans="1:14" x14ac:dyDescent="0.2">
      <c r="A83" s="1"/>
      <c r="B83" s="144" t="s">
        <v>137</v>
      </c>
      <c r="C83" s="160">
        <f>+'2.2.2.ProdIntermed'!D$181</f>
        <v>1</v>
      </c>
      <c r="D83" s="160">
        <f>+'2.2.2.ProdIntermed'!E$181</f>
        <v>1.0823337409044773</v>
      </c>
      <c r="E83" s="160">
        <f>+'2.2.2.ProdIntermed'!F$181</f>
        <v>1.0861114475827298</v>
      </c>
      <c r="F83" s="160">
        <f>+'2.2.2.ProdIntermed'!G$181</f>
        <v>1.0674186490149371</v>
      </c>
      <c r="G83" s="160">
        <f t="shared" si="4"/>
        <v>0.98501177623314329</v>
      </c>
      <c r="H83" s="160">
        <f>+'2.2.2.ProdIntermed'!H$181</f>
        <v>0.98501177623314329</v>
      </c>
      <c r="I83" s="160">
        <f t="shared" si="5"/>
        <v>0.98501177623314329</v>
      </c>
      <c r="J83" s="160">
        <f t="shared" si="6"/>
        <v>0.96268258178319388</v>
      </c>
      <c r="K83" s="160">
        <f>+'2.2.2.ProdIntermed'!I$181</f>
        <v>0.96268258178319388</v>
      </c>
      <c r="L83" s="160">
        <f>+'2.2.2.ProdIntermed'!J$181</f>
        <v>1.0245513427973163</v>
      </c>
      <c r="M83" s="160">
        <f>+'2.2.2.ProdIntermed'!K$181</f>
        <v>1.0298434949399453</v>
      </c>
      <c r="N83" s="160">
        <f>+'2.2.2.ProdIntermed'!L$181</f>
        <v>1.0358907338897501</v>
      </c>
    </row>
    <row r="84" spans="1:14" x14ac:dyDescent="0.2">
      <c r="A84" s="1"/>
      <c r="B84" s="144" t="s">
        <v>138</v>
      </c>
      <c r="C84" s="160">
        <f>+'2.2.2.ProdIntermed'!D$181</f>
        <v>1</v>
      </c>
      <c r="D84" s="160">
        <f>+'2.2.2.ProdIntermed'!E$181</f>
        <v>1.0823337409044773</v>
      </c>
      <c r="E84" s="160">
        <f>+'2.2.2.ProdIntermed'!F$181</f>
        <v>1.0861114475827298</v>
      </c>
      <c r="F84" s="160">
        <f>+'2.2.2.ProdIntermed'!G$181</f>
        <v>1.0674186490149371</v>
      </c>
      <c r="G84" s="160">
        <f t="shared" si="4"/>
        <v>0.98501177623314329</v>
      </c>
      <c r="H84" s="160">
        <f>+'2.2.2.ProdIntermed'!H$181</f>
        <v>0.98501177623314329</v>
      </c>
      <c r="I84" s="160">
        <f t="shared" si="5"/>
        <v>0.98501177623314329</v>
      </c>
      <c r="J84" s="160">
        <f t="shared" si="6"/>
        <v>0.96268258178319388</v>
      </c>
      <c r="K84" s="160">
        <f>+'2.2.2.ProdIntermed'!I$181</f>
        <v>0.96268258178319388</v>
      </c>
      <c r="L84" s="160">
        <f>+'2.2.2.ProdIntermed'!J$181</f>
        <v>1.0245513427973163</v>
      </c>
      <c r="M84" s="160">
        <f>+'2.2.2.ProdIntermed'!K$181</f>
        <v>1.0298434949399453</v>
      </c>
      <c r="N84" s="160">
        <f>+'2.2.2.ProdIntermed'!L$181</f>
        <v>1.0358907338897501</v>
      </c>
    </row>
    <row r="85" spans="1:14" x14ac:dyDescent="0.2">
      <c r="A85" s="1"/>
      <c r="B85" s="144" t="s">
        <v>139</v>
      </c>
      <c r="C85" s="160">
        <f>+'2.2.2.ProdIntermed'!D$181</f>
        <v>1</v>
      </c>
      <c r="D85" s="160">
        <f>+'2.2.2.ProdIntermed'!E$181</f>
        <v>1.0823337409044773</v>
      </c>
      <c r="E85" s="160">
        <f>+'2.2.2.ProdIntermed'!F$181</f>
        <v>1.0861114475827298</v>
      </c>
      <c r="F85" s="160">
        <f>+'2.2.2.ProdIntermed'!G$181</f>
        <v>1.0674186490149371</v>
      </c>
      <c r="G85" s="160">
        <f t="shared" si="4"/>
        <v>0.98501177623314329</v>
      </c>
      <c r="H85" s="160">
        <f>+'2.2.2.ProdIntermed'!H$181</f>
        <v>0.98501177623314329</v>
      </c>
      <c r="I85" s="160">
        <f t="shared" si="5"/>
        <v>0.98501177623314329</v>
      </c>
      <c r="J85" s="160">
        <f t="shared" si="6"/>
        <v>0.96268258178319388</v>
      </c>
      <c r="K85" s="160">
        <f>+'2.2.2.ProdIntermed'!I$181</f>
        <v>0.96268258178319388</v>
      </c>
      <c r="L85" s="160">
        <f>+'2.2.2.ProdIntermed'!J$181</f>
        <v>1.0245513427973163</v>
      </c>
      <c r="M85" s="160">
        <f>+'2.2.2.ProdIntermed'!K$181</f>
        <v>1.0298434949399453</v>
      </c>
      <c r="N85" s="160">
        <f>+'2.2.2.ProdIntermed'!L$181</f>
        <v>1.0358907338897501</v>
      </c>
    </row>
    <row r="86" spans="1:14" x14ac:dyDescent="0.2">
      <c r="A86" s="1"/>
      <c r="B86" s="144" t="s">
        <v>497</v>
      </c>
      <c r="C86" s="160">
        <f>+'2.2.2.ProdIntermed'!D$181</f>
        <v>1</v>
      </c>
      <c r="D86" s="160">
        <f>+'2.2.2.ProdIntermed'!E$181</f>
        <v>1.0823337409044773</v>
      </c>
      <c r="E86" s="160">
        <f>+'2.2.2.ProdIntermed'!F$181</f>
        <v>1.0861114475827298</v>
      </c>
      <c r="F86" s="160">
        <f>+'2.2.2.ProdIntermed'!G$181</f>
        <v>1.0674186490149371</v>
      </c>
      <c r="G86" s="160">
        <f t="shared" si="4"/>
        <v>0.98501177623314329</v>
      </c>
      <c r="H86" s="160">
        <f>+'2.2.2.ProdIntermed'!H$181</f>
        <v>0.98501177623314329</v>
      </c>
      <c r="I86" s="160">
        <f t="shared" si="5"/>
        <v>0.98501177623314329</v>
      </c>
      <c r="J86" s="160">
        <f t="shared" si="6"/>
        <v>0.96268258178319388</v>
      </c>
      <c r="K86" s="160">
        <f>+'2.2.2.ProdIntermed'!I$181</f>
        <v>0.96268258178319388</v>
      </c>
      <c r="L86" s="160">
        <f>+'2.2.2.ProdIntermed'!J$181</f>
        <v>1.0245513427973163</v>
      </c>
      <c r="M86" s="160">
        <f>+'2.2.2.ProdIntermed'!K$181</f>
        <v>1.0298434949399453</v>
      </c>
      <c r="N86" s="160">
        <f>+'2.2.2.ProdIntermed'!L$181</f>
        <v>1.0358907338897501</v>
      </c>
    </row>
    <row r="87" spans="1:14" x14ac:dyDescent="0.2">
      <c r="A87" s="1"/>
      <c r="B87" s="144" t="s">
        <v>140</v>
      </c>
      <c r="C87" s="160">
        <f>+'2.2.2.ProdIntermed'!D$181</f>
        <v>1</v>
      </c>
      <c r="D87" s="160">
        <f>+'2.2.2.ProdIntermed'!E$181</f>
        <v>1.0823337409044773</v>
      </c>
      <c r="E87" s="160">
        <f>+'2.2.2.ProdIntermed'!F$181</f>
        <v>1.0861114475827298</v>
      </c>
      <c r="F87" s="160">
        <f>+'2.2.2.ProdIntermed'!G$181</f>
        <v>1.0674186490149371</v>
      </c>
      <c r="G87" s="160">
        <f t="shared" si="4"/>
        <v>0.98501177623314329</v>
      </c>
      <c r="H87" s="160">
        <f>+'2.2.2.ProdIntermed'!H$181</f>
        <v>0.98501177623314329</v>
      </c>
      <c r="I87" s="160">
        <f t="shared" si="5"/>
        <v>0.98501177623314329</v>
      </c>
      <c r="J87" s="160">
        <f t="shared" si="6"/>
        <v>0.96268258178319388</v>
      </c>
      <c r="K87" s="160">
        <f>+'2.2.2.ProdIntermed'!I$181</f>
        <v>0.96268258178319388</v>
      </c>
      <c r="L87" s="160">
        <f>+'2.2.2.ProdIntermed'!J$181</f>
        <v>1.0245513427973163</v>
      </c>
      <c r="M87" s="160">
        <f>+'2.2.2.ProdIntermed'!K$181</f>
        <v>1.0298434949399453</v>
      </c>
      <c r="N87" s="160">
        <f>+'2.2.2.ProdIntermed'!L$181</f>
        <v>1.0358907338897501</v>
      </c>
    </row>
    <row r="88" spans="1:14" x14ac:dyDescent="0.2">
      <c r="A88" s="1"/>
      <c r="B88" s="144" t="s">
        <v>141</v>
      </c>
      <c r="C88" s="160">
        <f>+'2.2.2.ProdIntermed'!D$181</f>
        <v>1</v>
      </c>
      <c r="D88" s="160">
        <f>+'2.2.2.ProdIntermed'!E$181</f>
        <v>1.0823337409044773</v>
      </c>
      <c r="E88" s="160">
        <f>+'2.2.2.ProdIntermed'!F$181</f>
        <v>1.0861114475827298</v>
      </c>
      <c r="F88" s="160">
        <f>+'2.2.2.ProdIntermed'!G$181</f>
        <v>1.0674186490149371</v>
      </c>
      <c r="G88" s="160">
        <f t="shared" si="4"/>
        <v>0.98501177623314329</v>
      </c>
      <c r="H88" s="160">
        <f>+'2.2.2.ProdIntermed'!H$181</f>
        <v>0.98501177623314329</v>
      </c>
      <c r="I88" s="160">
        <f t="shared" si="5"/>
        <v>0.98501177623314329</v>
      </c>
      <c r="J88" s="160">
        <f t="shared" si="6"/>
        <v>0.96268258178319388</v>
      </c>
      <c r="K88" s="160">
        <f>+'2.2.2.ProdIntermed'!I$181</f>
        <v>0.96268258178319388</v>
      </c>
      <c r="L88" s="160">
        <f>+'2.2.2.ProdIntermed'!J$181</f>
        <v>1.0245513427973163</v>
      </c>
      <c r="M88" s="160">
        <f>+'2.2.2.ProdIntermed'!K$181</f>
        <v>1.0298434949399453</v>
      </c>
      <c r="N88" s="160">
        <f>+'2.2.2.ProdIntermed'!L$181</f>
        <v>1.0358907338897501</v>
      </c>
    </row>
    <row r="89" spans="1:14" x14ac:dyDescent="0.2">
      <c r="A89" s="1"/>
      <c r="B89" s="144" t="s">
        <v>142</v>
      </c>
      <c r="C89" s="160">
        <f>+'2.2.2.ProdIntermed'!D$181</f>
        <v>1</v>
      </c>
      <c r="D89" s="160">
        <f>+'2.2.2.ProdIntermed'!E$181</f>
        <v>1.0823337409044773</v>
      </c>
      <c r="E89" s="160">
        <f>+'2.2.2.ProdIntermed'!F$181</f>
        <v>1.0861114475827298</v>
      </c>
      <c r="F89" s="160">
        <f>+'2.2.2.ProdIntermed'!G$181</f>
        <v>1.0674186490149371</v>
      </c>
      <c r="G89" s="160">
        <f t="shared" si="4"/>
        <v>0.98501177623314329</v>
      </c>
      <c r="H89" s="160">
        <f>+'2.2.2.ProdIntermed'!H$181</f>
        <v>0.98501177623314329</v>
      </c>
      <c r="I89" s="160">
        <f t="shared" si="5"/>
        <v>0.98501177623314329</v>
      </c>
      <c r="J89" s="160">
        <f t="shared" si="6"/>
        <v>0.96268258178319388</v>
      </c>
      <c r="K89" s="160">
        <f>+'2.2.2.ProdIntermed'!I$181</f>
        <v>0.96268258178319388</v>
      </c>
      <c r="L89" s="160">
        <f>+'2.2.2.ProdIntermed'!J$181</f>
        <v>1.0245513427973163</v>
      </c>
      <c r="M89" s="160">
        <f>+'2.2.2.ProdIntermed'!K$181</f>
        <v>1.0298434949399453</v>
      </c>
      <c r="N89" s="160">
        <f>+'2.2.2.ProdIntermed'!L$181</f>
        <v>1.0358907338897501</v>
      </c>
    </row>
    <row r="90" spans="1:14" x14ac:dyDescent="0.2">
      <c r="A90" s="1"/>
      <c r="B90" s="144" t="s">
        <v>143</v>
      </c>
      <c r="C90" s="160">
        <f>+'2.2.2.ProdIntermed'!D$181</f>
        <v>1</v>
      </c>
      <c r="D90" s="160">
        <f>+'2.2.2.ProdIntermed'!E$181</f>
        <v>1.0823337409044773</v>
      </c>
      <c r="E90" s="160">
        <f>+'2.2.2.ProdIntermed'!F$181</f>
        <v>1.0861114475827298</v>
      </c>
      <c r="F90" s="160">
        <f>+'2.2.2.ProdIntermed'!G$181</f>
        <v>1.0674186490149371</v>
      </c>
      <c r="G90" s="160">
        <f t="shared" si="4"/>
        <v>0.98501177623314329</v>
      </c>
      <c r="H90" s="160">
        <f>+'2.2.2.ProdIntermed'!H$181</f>
        <v>0.98501177623314329</v>
      </c>
      <c r="I90" s="160">
        <f t="shared" si="5"/>
        <v>0.98501177623314329</v>
      </c>
      <c r="J90" s="160">
        <f t="shared" si="6"/>
        <v>0.96268258178319388</v>
      </c>
      <c r="K90" s="160">
        <f>+'2.2.2.ProdIntermed'!I$181</f>
        <v>0.96268258178319388</v>
      </c>
      <c r="L90" s="160">
        <f>+'2.2.2.ProdIntermed'!J$181</f>
        <v>1.0245513427973163</v>
      </c>
      <c r="M90" s="160">
        <f>+'2.2.2.ProdIntermed'!K$181</f>
        <v>1.0298434949399453</v>
      </c>
      <c r="N90" s="160">
        <f>+'2.2.2.ProdIntermed'!L$181</f>
        <v>1.0358907338897501</v>
      </c>
    </row>
    <row r="91" spans="1:14" x14ac:dyDescent="0.2">
      <c r="A91" s="1"/>
      <c r="B91" s="144" t="s">
        <v>97</v>
      </c>
      <c r="C91" s="160">
        <f>+'2.2.2.ProdIntermed'!D$181</f>
        <v>1</v>
      </c>
      <c r="D91" s="160">
        <f>+'2.2.2.ProdIntermed'!E$181</f>
        <v>1.0823337409044773</v>
      </c>
      <c r="E91" s="160">
        <f>+'2.2.2.ProdIntermed'!F$181</f>
        <v>1.0861114475827298</v>
      </c>
      <c r="F91" s="160">
        <f>+'2.2.2.ProdIntermed'!G$181</f>
        <v>1.0674186490149371</v>
      </c>
      <c r="G91" s="160">
        <f t="shared" si="4"/>
        <v>0.98501177623314329</v>
      </c>
      <c r="H91" s="160">
        <f>+'2.2.2.ProdIntermed'!H$181</f>
        <v>0.98501177623314329</v>
      </c>
      <c r="I91" s="160">
        <f t="shared" si="5"/>
        <v>0.98501177623314329</v>
      </c>
      <c r="J91" s="160">
        <f t="shared" si="6"/>
        <v>0.96268258178319388</v>
      </c>
      <c r="K91" s="160">
        <f>+'2.2.2.ProdIntermed'!I$181</f>
        <v>0.96268258178319388</v>
      </c>
      <c r="L91" s="160">
        <f>+'2.2.2.ProdIntermed'!J$181</f>
        <v>1.0245513427973163</v>
      </c>
      <c r="M91" s="160">
        <f>+'2.2.2.ProdIntermed'!K$181</f>
        <v>1.0298434949399453</v>
      </c>
      <c r="N91" s="160">
        <f>+'2.2.2.ProdIntermed'!L$181</f>
        <v>1.0358907338897501</v>
      </c>
    </row>
    <row r="92" spans="1:14" x14ac:dyDescent="0.2">
      <c r="A92" s="1"/>
      <c r="B92" s="144" t="s">
        <v>144</v>
      </c>
      <c r="C92" s="160">
        <f>+'2.2.2.ProdIntermed'!D$181</f>
        <v>1</v>
      </c>
      <c r="D92" s="160">
        <f>+'2.2.2.ProdIntermed'!E$181</f>
        <v>1.0823337409044773</v>
      </c>
      <c r="E92" s="160">
        <f>+'2.2.2.ProdIntermed'!F$181</f>
        <v>1.0861114475827298</v>
      </c>
      <c r="F92" s="160">
        <f>+'2.2.2.ProdIntermed'!G$181</f>
        <v>1.0674186490149371</v>
      </c>
      <c r="G92" s="160">
        <f t="shared" si="4"/>
        <v>0.98501177623314329</v>
      </c>
      <c r="H92" s="160">
        <f>+'2.2.2.ProdIntermed'!H$181</f>
        <v>0.98501177623314329</v>
      </c>
      <c r="I92" s="160">
        <f t="shared" si="5"/>
        <v>0.98501177623314329</v>
      </c>
      <c r="J92" s="160">
        <f t="shared" si="6"/>
        <v>0.96268258178319388</v>
      </c>
      <c r="K92" s="160">
        <f>+'2.2.2.ProdIntermed'!I$181</f>
        <v>0.96268258178319388</v>
      </c>
      <c r="L92" s="160">
        <f>+'2.2.2.ProdIntermed'!J$181</f>
        <v>1.0245513427973163</v>
      </c>
      <c r="M92" s="160">
        <f>+'2.2.2.ProdIntermed'!K$181</f>
        <v>1.0298434949399453</v>
      </c>
      <c r="N92" s="160">
        <f>+'2.2.2.ProdIntermed'!L$181</f>
        <v>1.0358907338897501</v>
      </c>
    </row>
    <row r="93" spans="1:14" x14ac:dyDescent="0.2">
      <c r="A93" s="1"/>
      <c r="B93" s="144" t="s">
        <v>145</v>
      </c>
      <c r="C93" s="160">
        <f>+'2.2.2.ProdIntermed'!D$181</f>
        <v>1</v>
      </c>
      <c r="D93" s="160">
        <f>+'2.2.2.ProdIntermed'!E$181</f>
        <v>1.0823337409044773</v>
      </c>
      <c r="E93" s="160">
        <f>+'2.2.2.ProdIntermed'!F$181</f>
        <v>1.0861114475827298</v>
      </c>
      <c r="F93" s="160">
        <f>+'2.2.2.ProdIntermed'!G$181</f>
        <v>1.0674186490149371</v>
      </c>
      <c r="G93" s="160">
        <f t="shared" si="4"/>
        <v>0.98501177623314329</v>
      </c>
      <c r="H93" s="160">
        <f>+'2.2.2.ProdIntermed'!H$181</f>
        <v>0.98501177623314329</v>
      </c>
      <c r="I93" s="160">
        <f t="shared" si="5"/>
        <v>0.98501177623314329</v>
      </c>
      <c r="J93" s="160">
        <f t="shared" si="6"/>
        <v>0.96268258178319388</v>
      </c>
      <c r="K93" s="160">
        <f>+'2.2.2.ProdIntermed'!I$181</f>
        <v>0.96268258178319388</v>
      </c>
      <c r="L93" s="160">
        <f>+'2.2.2.ProdIntermed'!J$181</f>
        <v>1.0245513427973163</v>
      </c>
      <c r="M93" s="160">
        <f>+'2.2.2.ProdIntermed'!K$181</f>
        <v>1.0298434949399453</v>
      </c>
      <c r="N93" s="160">
        <f>+'2.2.2.ProdIntermed'!L$181</f>
        <v>1.0358907338897501</v>
      </c>
    </row>
    <row r="94" spans="1:14" x14ac:dyDescent="0.2">
      <c r="A94" s="1"/>
      <c r="B94" s="144" t="s">
        <v>98</v>
      </c>
      <c r="C94" s="160">
        <f>+'2.2.2.ProdIntermed'!D$181</f>
        <v>1</v>
      </c>
      <c r="D94" s="160">
        <f>+'2.2.2.ProdIntermed'!E$181</f>
        <v>1.0823337409044773</v>
      </c>
      <c r="E94" s="160">
        <f>+'2.2.2.ProdIntermed'!F$181</f>
        <v>1.0861114475827298</v>
      </c>
      <c r="F94" s="160">
        <f>+'2.2.2.ProdIntermed'!G$181</f>
        <v>1.0674186490149371</v>
      </c>
      <c r="G94" s="160">
        <f t="shared" si="4"/>
        <v>0.98501177623314329</v>
      </c>
      <c r="H94" s="160">
        <f>+'2.2.2.ProdIntermed'!H$181</f>
        <v>0.98501177623314329</v>
      </c>
      <c r="I94" s="160">
        <f t="shared" si="5"/>
        <v>0.98501177623314329</v>
      </c>
      <c r="J94" s="160">
        <f t="shared" si="6"/>
        <v>0.96268258178319388</v>
      </c>
      <c r="K94" s="160">
        <f>+'2.2.2.ProdIntermed'!I$181</f>
        <v>0.96268258178319388</v>
      </c>
      <c r="L94" s="160">
        <f>+'2.2.2.ProdIntermed'!J$181</f>
        <v>1.0245513427973163</v>
      </c>
      <c r="M94" s="160">
        <f>+'2.2.2.ProdIntermed'!K$181</f>
        <v>1.0298434949399453</v>
      </c>
      <c r="N94" s="160">
        <f>+'2.2.2.ProdIntermed'!L$181</f>
        <v>1.0358907338897501</v>
      </c>
    </row>
    <row r="95" spans="1:14" x14ac:dyDescent="0.2">
      <c r="A95" s="1"/>
      <c r="B95" s="144" t="s">
        <v>99</v>
      </c>
      <c r="C95" s="160">
        <f>+'2.2.2.ProdIntermed'!D$181</f>
        <v>1</v>
      </c>
      <c r="D95" s="160">
        <f>+'2.2.2.ProdIntermed'!E$181</f>
        <v>1.0823337409044773</v>
      </c>
      <c r="E95" s="160">
        <f>+'2.2.2.ProdIntermed'!F$181</f>
        <v>1.0861114475827298</v>
      </c>
      <c r="F95" s="160">
        <f>+'2.2.2.ProdIntermed'!G$181</f>
        <v>1.0674186490149371</v>
      </c>
      <c r="G95" s="160">
        <f t="shared" si="4"/>
        <v>0.98501177623314329</v>
      </c>
      <c r="H95" s="160">
        <f>+'2.2.2.ProdIntermed'!H$181</f>
        <v>0.98501177623314329</v>
      </c>
      <c r="I95" s="160">
        <f t="shared" si="5"/>
        <v>0.98501177623314329</v>
      </c>
      <c r="J95" s="160">
        <f t="shared" si="6"/>
        <v>0.96268258178319388</v>
      </c>
      <c r="K95" s="160">
        <f>+'2.2.2.ProdIntermed'!I$181</f>
        <v>0.96268258178319388</v>
      </c>
      <c r="L95" s="160">
        <f>+'2.2.2.ProdIntermed'!J$181</f>
        <v>1.0245513427973163</v>
      </c>
      <c r="M95" s="160">
        <f>+'2.2.2.ProdIntermed'!K$181</f>
        <v>1.0298434949399453</v>
      </c>
      <c r="N95" s="160">
        <f>+'2.2.2.ProdIntermed'!L$181</f>
        <v>1.0358907338897501</v>
      </c>
    </row>
    <row r="96" spans="1:14" x14ac:dyDescent="0.2">
      <c r="A96" s="1"/>
      <c r="B96" s="144" t="s">
        <v>100</v>
      </c>
      <c r="C96" s="160">
        <f>+'2.2.2.ProdIntermed'!D$181</f>
        <v>1</v>
      </c>
      <c r="D96" s="160">
        <f>+'2.2.2.ProdIntermed'!E$181</f>
        <v>1.0823337409044773</v>
      </c>
      <c r="E96" s="160">
        <f>+'2.2.2.ProdIntermed'!F$181</f>
        <v>1.0861114475827298</v>
      </c>
      <c r="F96" s="160">
        <f>+'2.2.2.ProdIntermed'!G$181</f>
        <v>1.0674186490149371</v>
      </c>
      <c r="G96" s="160">
        <f t="shared" si="4"/>
        <v>0.98501177623314329</v>
      </c>
      <c r="H96" s="160">
        <f>+'2.2.2.ProdIntermed'!H$181</f>
        <v>0.98501177623314329</v>
      </c>
      <c r="I96" s="160">
        <f t="shared" si="5"/>
        <v>0.98501177623314329</v>
      </c>
      <c r="J96" s="160">
        <f t="shared" si="6"/>
        <v>0.96268258178319388</v>
      </c>
      <c r="K96" s="160">
        <f>+'2.2.2.ProdIntermed'!I$181</f>
        <v>0.96268258178319388</v>
      </c>
      <c r="L96" s="160">
        <f>+'2.2.2.ProdIntermed'!J$181</f>
        <v>1.0245513427973163</v>
      </c>
      <c r="M96" s="160">
        <f>+'2.2.2.ProdIntermed'!K$181</f>
        <v>1.0298434949399453</v>
      </c>
      <c r="N96" s="160">
        <f>+'2.2.2.ProdIntermed'!L$181</f>
        <v>1.0358907338897501</v>
      </c>
    </row>
    <row r="97" spans="1:14" x14ac:dyDescent="0.2">
      <c r="A97" s="1"/>
      <c r="B97" s="144" t="s">
        <v>146</v>
      </c>
      <c r="C97" s="160">
        <f>+'2.2.2.ProdIntermed'!D$181</f>
        <v>1</v>
      </c>
      <c r="D97" s="160">
        <f>+'2.2.2.ProdIntermed'!E$181</f>
        <v>1.0823337409044773</v>
      </c>
      <c r="E97" s="160">
        <f>+'2.2.2.ProdIntermed'!F$181</f>
        <v>1.0861114475827298</v>
      </c>
      <c r="F97" s="160">
        <f>+'2.2.2.ProdIntermed'!G$181</f>
        <v>1.0674186490149371</v>
      </c>
      <c r="G97" s="160">
        <f t="shared" si="4"/>
        <v>0.98501177623314329</v>
      </c>
      <c r="H97" s="160">
        <f>+'2.2.2.ProdIntermed'!H$181</f>
        <v>0.98501177623314329</v>
      </c>
      <c r="I97" s="160">
        <f t="shared" si="5"/>
        <v>0.98501177623314329</v>
      </c>
      <c r="J97" s="160">
        <f t="shared" si="6"/>
        <v>0.96268258178319388</v>
      </c>
      <c r="K97" s="160">
        <f>+'2.2.2.ProdIntermed'!I$181</f>
        <v>0.96268258178319388</v>
      </c>
      <c r="L97" s="160">
        <f>+'2.2.2.ProdIntermed'!J$181</f>
        <v>1.0245513427973163</v>
      </c>
      <c r="M97" s="160">
        <f>+'2.2.2.ProdIntermed'!K$181</f>
        <v>1.0298434949399453</v>
      </c>
      <c r="N97" s="160">
        <f>+'2.2.2.ProdIntermed'!L$181</f>
        <v>1.0358907338897501</v>
      </c>
    </row>
    <row r="98" spans="1:14" x14ac:dyDescent="0.2">
      <c r="A98" s="1"/>
      <c r="B98" s="144" t="s">
        <v>147</v>
      </c>
      <c r="C98" s="160">
        <f>+'2.2.2.ProdIntermed'!D$181</f>
        <v>1</v>
      </c>
      <c r="D98" s="160">
        <f>+'2.2.2.ProdIntermed'!E$181</f>
        <v>1.0823337409044773</v>
      </c>
      <c r="E98" s="160">
        <f>+'2.2.2.ProdIntermed'!F$181</f>
        <v>1.0861114475827298</v>
      </c>
      <c r="F98" s="160">
        <f>+'2.2.2.ProdIntermed'!G$181</f>
        <v>1.0674186490149371</v>
      </c>
      <c r="G98" s="160">
        <f t="shared" si="4"/>
        <v>0.98501177623314329</v>
      </c>
      <c r="H98" s="160">
        <f>+'2.2.2.ProdIntermed'!H$181</f>
        <v>0.98501177623314329</v>
      </c>
      <c r="I98" s="160">
        <f t="shared" si="5"/>
        <v>0.98501177623314329</v>
      </c>
      <c r="J98" s="160">
        <f t="shared" si="6"/>
        <v>0.96268258178319388</v>
      </c>
      <c r="K98" s="160">
        <f>+'2.2.2.ProdIntermed'!I$181</f>
        <v>0.96268258178319388</v>
      </c>
      <c r="L98" s="160">
        <f>+'2.2.2.ProdIntermed'!J$181</f>
        <v>1.0245513427973163</v>
      </c>
      <c r="M98" s="160">
        <f>+'2.2.2.ProdIntermed'!K$181</f>
        <v>1.0298434949399453</v>
      </c>
      <c r="N98" s="160">
        <f>+'2.2.2.ProdIntermed'!L$181</f>
        <v>1.0358907338897501</v>
      </c>
    </row>
    <row r="99" spans="1:14" x14ac:dyDescent="0.2">
      <c r="A99" s="1"/>
      <c r="B99" s="144" t="s">
        <v>148</v>
      </c>
      <c r="C99" s="160">
        <f>+'2.2.2.ProdIntermed'!D$181</f>
        <v>1</v>
      </c>
      <c r="D99" s="160">
        <f>+'2.2.2.ProdIntermed'!E$181</f>
        <v>1.0823337409044773</v>
      </c>
      <c r="E99" s="160">
        <f>+'2.2.2.ProdIntermed'!F$181</f>
        <v>1.0861114475827298</v>
      </c>
      <c r="F99" s="160">
        <f>+'2.2.2.ProdIntermed'!G$181</f>
        <v>1.0674186490149371</v>
      </c>
      <c r="G99" s="160">
        <f t="shared" ref="G99:G159" si="7">+H99</f>
        <v>0.98501177623314329</v>
      </c>
      <c r="H99" s="160">
        <f>+'2.2.2.ProdIntermed'!H$181</f>
        <v>0.98501177623314329</v>
      </c>
      <c r="I99" s="160">
        <f t="shared" si="5"/>
        <v>0.98501177623314329</v>
      </c>
      <c r="J99" s="160">
        <f t="shared" si="6"/>
        <v>0.96268258178319388</v>
      </c>
      <c r="K99" s="160">
        <f>+'2.2.2.ProdIntermed'!I$181</f>
        <v>0.96268258178319388</v>
      </c>
      <c r="L99" s="160">
        <f>+'2.2.2.ProdIntermed'!J$181</f>
        <v>1.0245513427973163</v>
      </c>
      <c r="M99" s="160">
        <f>+'2.2.2.ProdIntermed'!K$181</f>
        <v>1.0298434949399453</v>
      </c>
      <c r="N99" s="160">
        <f>+'2.2.2.ProdIntermed'!L$181</f>
        <v>1.0358907338897501</v>
      </c>
    </row>
    <row r="100" spans="1:14" x14ac:dyDescent="0.2">
      <c r="A100" s="1"/>
      <c r="B100" s="144" t="s">
        <v>149</v>
      </c>
      <c r="C100" s="160">
        <f>+'2.2.2.ProdIntermed'!D$181</f>
        <v>1</v>
      </c>
      <c r="D100" s="160">
        <f>+'2.2.2.ProdIntermed'!E$181</f>
        <v>1.0823337409044773</v>
      </c>
      <c r="E100" s="160">
        <f>+'2.2.2.ProdIntermed'!F$181</f>
        <v>1.0861114475827298</v>
      </c>
      <c r="F100" s="160">
        <f>+'2.2.2.ProdIntermed'!G$181</f>
        <v>1.0674186490149371</v>
      </c>
      <c r="G100" s="160">
        <f t="shared" si="7"/>
        <v>0.98501177623314329</v>
      </c>
      <c r="H100" s="160">
        <f>+'2.2.2.ProdIntermed'!H$181</f>
        <v>0.98501177623314329</v>
      </c>
      <c r="I100" s="160">
        <f t="shared" ref="I100:I160" si="8">+H100</f>
        <v>0.98501177623314329</v>
      </c>
      <c r="J100" s="160">
        <f t="shared" ref="J100:J160" si="9">+K100</f>
        <v>0.96268258178319388</v>
      </c>
      <c r="K100" s="160">
        <f>+'2.2.2.ProdIntermed'!I$181</f>
        <v>0.96268258178319388</v>
      </c>
      <c r="L100" s="160">
        <f>+'2.2.2.ProdIntermed'!J$181</f>
        <v>1.0245513427973163</v>
      </c>
      <c r="M100" s="160">
        <f>+'2.2.2.ProdIntermed'!K$181</f>
        <v>1.0298434949399453</v>
      </c>
      <c r="N100" s="160">
        <f>+'2.2.2.ProdIntermed'!L$181</f>
        <v>1.0358907338897501</v>
      </c>
    </row>
    <row r="101" spans="1:14" x14ac:dyDescent="0.2">
      <c r="A101" s="1"/>
      <c r="B101" s="144" t="s">
        <v>150</v>
      </c>
      <c r="C101" s="160">
        <f>+'2.2.2.ProdIntermed'!D$181</f>
        <v>1</v>
      </c>
      <c r="D101" s="160">
        <f>+'2.2.2.ProdIntermed'!E$181</f>
        <v>1.0823337409044773</v>
      </c>
      <c r="E101" s="160">
        <f>+'2.2.2.ProdIntermed'!F$181</f>
        <v>1.0861114475827298</v>
      </c>
      <c r="F101" s="160">
        <f>+'2.2.2.ProdIntermed'!G$181</f>
        <v>1.0674186490149371</v>
      </c>
      <c r="G101" s="160">
        <f t="shared" si="7"/>
        <v>0.98501177623314329</v>
      </c>
      <c r="H101" s="160">
        <f>+'2.2.2.ProdIntermed'!H$181</f>
        <v>0.98501177623314329</v>
      </c>
      <c r="I101" s="160">
        <f t="shared" si="8"/>
        <v>0.98501177623314329</v>
      </c>
      <c r="J101" s="160">
        <f t="shared" si="9"/>
        <v>0.96268258178319388</v>
      </c>
      <c r="K101" s="160">
        <f>+'2.2.2.ProdIntermed'!I$181</f>
        <v>0.96268258178319388</v>
      </c>
      <c r="L101" s="160">
        <f>+'2.2.2.ProdIntermed'!J$181</f>
        <v>1.0245513427973163</v>
      </c>
      <c r="M101" s="160">
        <f>+'2.2.2.ProdIntermed'!K$181</f>
        <v>1.0298434949399453</v>
      </c>
      <c r="N101" s="160">
        <f>+'2.2.2.ProdIntermed'!L$181</f>
        <v>1.0358907338897501</v>
      </c>
    </row>
    <row r="102" spans="1:14" x14ac:dyDescent="0.2">
      <c r="A102" s="1"/>
      <c r="B102" s="144" t="s">
        <v>152</v>
      </c>
      <c r="C102" s="160">
        <f>+'2.2.2.ProdIntermed'!D$181</f>
        <v>1</v>
      </c>
      <c r="D102" s="160">
        <f>+'2.2.2.ProdIntermed'!E$181</f>
        <v>1.0823337409044773</v>
      </c>
      <c r="E102" s="160">
        <f>+'2.2.2.ProdIntermed'!F$181</f>
        <v>1.0861114475827298</v>
      </c>
      <c r="F102" s="160">
        <f>+'2.2.2.ProdIntermed'!G$181</f>
        <v>1.0674186490149371</v>
      </c>
      <c r="G102" s="160">
        <f t="shared" si="7"/>
        <v>0.98501177623314329</v>
      </c>
      <c r="H102" s="160">
        <f>+'2.2.2.ProdIntermed'!H$181</f>
        <v>0.98501177623314329</v>
      </c>
      <c r="I102" s="160">
        <f t="shared" si="8"/>
        <v>0.98501177623314329</v>
      </c>
      <c r="J102" s="160">
        <f t="shared" si="9"/>
        <v>0.96268258178319388</v>
      </c>
      <c r="K102" s="160">
        <f>+'2.2.2.ProdIntermed'!I$181</f>
        <v>0.96268258178319388</v>
      </c>
      <c r="L102" s="160">
        <f>+'2.2.2.ProdIntermed'!J$181</f>
        <v>1.0245513427973163</v>
      </c>
      <c r="M102" s="160">
        <f>+'2.2.2.ProdIntermed'!K$181</f>
        <v>1.0298434949399453</v>
      </c>
      <c r="N102" s="160">
        <f>+'2.2.2.ProdIntermed'!L$181</f>
        <v>1.0358907338897501</v>
      </c>
    </row>
    <row r="103" spans="1:14" x14ac:dyDescent="0.2">
      <c r="A103" s="1"/>
      <c r="B103" s="144" t="s">
        <v>151</v>
      </c>
      <c r="C103" s="160">
        <f>+'2.2.2.ProdIntermed'!D$181</f>
        <v>1</v>
      </c>
      <c r="D103" s="160">
        <f>+'2.2.2.ProdIntermed'!E$181</f>
        <v>1.0823337409044773</v>
      </c>
      <c r="E103" s="160">
        <f>+'2.2.2.ProdIntermed'!F$181</f>
        <v>1.0861114475827298</v>
      </c>
      <c r="F103" s="160">
        <f>+'2.2.2.ProdIntermed'!G$181</f>
        <v>1.0674186490149371</v>
      </c>
      <c r="G103" s="160">
        <f t="shared" si="7"/>
        <v>0.98501177623314329</v>
      </c>
      <c r="H103" s="160">
        <f>+'2.2.2.ProdIntermed'!H$181</f>
        <v>0.98501177623314329</v>
      </c>
      <c r="I103" s="160">
        <f t="shared" si="8"/>
        <v>0.98501177623314329</v>
      </c>
      <c r="J103" s="160">
        <f t="shared" si="9"/>
        <v>0.96268258178319388</v>
      </c>
      <c r="K103" s="160">
        <f>+'2.2.2.ProdIntermed'!I$181</f>
        <v>0.96268258178319388</v>
      </c>
      <c r="L103" s="160">
        <f>+'2.2.2.ProdIntermed'!J$181</f>
        <v>1.0245513427973163</v>
      </c>
      <c r="M103" s="160">
        <f>+'2.2.2.ProdIntermed'!K$181</f>
        <v>1.0298434949399453</v>
      </c>
      <c r="N103" s="160">
        <f>+'2.2.2.ProdIntermed'!L$181</f>
        <v>1.0358907338897501</v>
      </c>
    </row>
    <row r="104" spans="1:14" x14ac:dyDescent="0.2">
      <c r="A104" s="1"/>
      <c r="B104" s="144" t="s">
        <v>153</v>
      </c>
      <c r="C104" s="160">
        <f>+'2.2.2.ProdIntermed'!D$181</f>
        <v>1</v>
      </c>
      <c r="D104" s="160">
        <f>+'2.2.2.ProdIntermed'!E$181</f>
        <v>1.0823337409044773</v>
      </c>
      <c r="E104" s="160">
        <f>+'2.2.2.ProdIntermed'!F$181</f>
        <v>1.0861114475827298</v>
      </c>
      <c r="F104" s="160">
        <f>+'2.2.2.ProdIntermed'!G$181</f>
        <v>1.0674186490149371</v>
      </c>
      <c r="G104" s="160">
        <f t="shared" si="7"/>
        <v>0.98501177623314329</v>
      </c>
      <c r="H104" s="160">
        <f>+'2.2.2.ProdIntermed'!H$181</f>
        <v>0.98501177623314329</v>
      </c>
      <c r="I104" s="160">
        <f t="shared" si="8"/>
        <v>0.98501177623314329</v>
      </c>
      <c r="J104" s="160">
        <f t="shared" si="9"/>
        <v>0.96268258178319388</v>
      </c>
      <c r="K104" s="160">
        <f>+'2.2.2.ProdIntermed'!I$181</f>
        <v>0.96268258178319388</v>
      </c>
      <c r="L104" s="160">
        <f>+'2.2.2.ProdIntermed'!J$181</f>
        <v>1.0245513427973163</v>
      </c>
      <c r="M104" s="160">
        <f>+'2.2.2.ProdIntermed'!K$181</f>
        <v>1.0298434949399453</v>
      </c>
      <c r="N104" s="160">
        <f>+'2.2.2.ProdIntermed'!L$181</f>
        <v>1.0358907338897501</v>
      </c>
    </row>
    <row r="105" spans="1:14" x14ac:dyDescent="0.2">
      <c r="A105" s="1"/>
      <c r="B105" s="144" t="s">
        <v>154</v>
      </c>
      <c r="C105" s="160">
        <f>+'2.2.2.ProdIntermed'!D$181</f>
        <v>1</v>
      </c>
      <c r="D105" s="160">
        <f>+'2.2.2.ProdIntermed'!E$181</f>
        <v>1.0823337409044773</v>
      </c>
      <c r="E105" s="160">
        <f>+'2.2.2.ProdIntermed'!F$181</f>
        <v>1.0861114475827298</v>
      </c>
      <c r="F105" s="160">
        <f>+'2.2.2.ProdIntermed'!G$181</f>
        <v>1.0674186490149371</v>
      </c>
      <c r="G105" s="160">
        <f t="shared" si="7"/>
        <v>0.98501177623314329</v>
      </c>
      <c r="H105" s="160">
        <f>+'2.2.2.ProdIntermed'!H$181</f>
        <v>0.98501177623314329</v>
      </c>
      <c r="I105" s="160">
        <f t="shared" si="8"/>
        <v>0.98501177623314329</v>
      </c>
      <c r="J105" s="160">
        <f t="shared" si="9"/>
        <v>0.96268258178319388</v>
      </c>
      <c r="K105" s="160">
        <f>+'2.2.2.ProdIntermed'!I$181</f>
        <v>0.96268258178319388</v>
      </c>
      <c r="L105" s="160">
        <f>+'2.2.2.ProdIntermed'!J$181</f>
        <v>1.0245513427973163</v>
      </c>
      <c r="M105" s="160">
        <f>+'2.2.2.ProdIntermed'!K$181</f>
        <v>1.0298434949399453</v>
      </c>
      <c r="N105" s="160">
        <f>+'2.2.2.ProdIntermed'!L$181</f>
        <v>1.0358907338897501</v>
      </c>
    </row>
    <row r="106" spans="1:14" x14ac:dyDescent="0.2">
      <c r="A106" s="1"/>
      <c r="B106" s="139" t="s">
        <v>155</v>
      </c>
      <c r="C106" s="160">
        <f>+'2.2.2.ProdIntermed'!D$181</f>
        <v>1</v>
      </c>
      <c r="D106" s="160">
        <f>+'2.2.2.ProdIntermed'!E$181</f>
        <v>1.0823337409044773</v>
      </c>
      <c r="E106" s="160">
        <f>+'2.2.2.ProdIntermed'!F$181</f>
        <v>1.0861114475827298</v>
      </c>
      <c r="F106" s="160">
        <f>+'2.2.2.ProdIntermed'!G$181</f>
        <v>1.0674186490149371</v>
      </c>
      <c r="G106" s="160">
        <f t="shared" si="7"/>
        <v>0.98501177623314329</v>
      </c>
      <c r="H106" s="160">
        <f>+'2.2.2.ProdIntermed'!H$181</f>
        <v>0.98501177623314329</v>
      </c>
      <c r="I106" s="160">
        <f t="shared" si="8"/>
        <v>0.98501177623314329</v>
      </c>
      <c r="J106" s="160">
        <f t="shared" si="9"/>
        <v>0.96268258178319388</v>
      </c>
      <c r="K106" s="160">
        <f>+'2.2.2.ProdIntermed'!I$181</f>
        <v>0.96268258178319388</v>
      </c>
      <c r="L106" s="160">
        <f>+'2.2.2.ProdIntermed'!J$181</f>
        <v>1.0245513427973163</v>
      </c>
      <c r="M106" s="160">
        <f>+'2.2.2.ProdIntermed'!K$181</f>
        <v>1.0298434949399453</v>
      </c>
      <c r="N106" s="160">
        <f>+'2.2.2.ProdIntermed'!L$181</f>
        <v>1.0358907338897501</v>
      </c>
    </row>
    <row r="107" spans="1:14" x14ac:dyDescent="0.2">
      <c r="A107" s="1"/>
      <c r="B107" s="139" t="s">
        <v>463</v>
      </c>
      <c r="C107" s="160">
        <f>+'2.2.2.ProdIntermed'!D$181</f>
        <v>1</v>
      </c>
      <c r="D107" s="160">
        <f>+'2.2.2.ProdIntermed'!E$181</f>
        <v>1.0823337409044773</v>
      </c>
      <c r="E107" s="160">
        <f>+'2.2.2.ProdIntermed'!F$181</f>
        <v>1.0861114475827298</v>
      </c>
      <c r="F107" s="160">
        <f>+'2.2.2.ProdIntermed'!G$181</f>
        <v>1.0674186490149371</v>
      </c>
      <c r="G107" s="160">
        <f t="shared" si="7"/>
        <v>0.98501177623314329</v>
      </c>
      <c r="H107" s="160">
        <f>+'2.2.2.ProdIntermed'!H$181</f>
        <v>0.98501177623314329</v>
      </c>
      <c r="I107" s="160">
        <f t="shared" si="8"/>
        <v>0.98501177623314329</v>
      </c>
      <c r="J107" s="160">
        <f t="shared" si="9"/>
        <v>0.96268258178319388</v>
      </c>
      <c r="K107" s="160">
        <f>+'2.2.2.ProdIntermed'!I$181</f>
        <v>0.96268258178319388</v>
      </c>
      <c r="L107" s="160">
        <f>+'2.2.2.ProdIntermed'!J$181</f>
        <v>1.0245513427973163</v>
      </c>
      <c r="M107" s="160">
        <f>+'2.2.2.ProdIntermed'!K$181</f>
        <v>1.0298434949399453</v>
      </c>
      <c r="N107" s="160">
        <f>+'2.2.2.ProdIntermed'!L$181</f>
        <v>1.0358907338897501</v>
      </c>
    </row>
    <row r="108" spans="1:14" x14ac:dyDescent="0.2">
      <c r="A108" s="1"/>
      <c r="B108" s="139" t="s">
        <v>464</v>
      </c>
      <c r="C108" s="160">
        <f>+'2.2.2.ProdIntermed'!D$181</f>
        <v>1</v>
      </c>
      <c r="D108" s="160">
        <f>+'2.2.2.ProdIntermed'!E$181</f>
        <v>1.0823337409044773</v>
      </c>
      <c r="E108" s="160">
        <f>+'2.2.2.ProdIntermed'!F$181</f>
        <v>1.0861114475827298</v>
      </c>
      <c r="F108" s="160">
        <f>+'2.2.2.ProdIntermed'!G$181</f>
        <v>1.0674186490149371</v>
      </c>
      <c r="G108" s="160">
        <f t="shared" si="7"/>
        <v>0.98501177623314329</v>
      </c>
      <c r="H108" s="160">
        <f>+'2.2.2.ProdIntermed'!H$181</f>
        <v>0.98501177623314329</v>
      </c>
      <c r="I108" s="160">
        <f t="shared" si="8"/>
        <v>0.98501177623314329</v>
      </c>
      <c r="J108" s="160">
        <f t="shared" si="9"/>
        <v>0.96268258178319388</v>
      </c>
      <c r="K108" s="160">
        <f>+'2.2.2.ProdIntermed'!I$181</f>
        <v>0.96268258178319388</v>
      </c>
      <c r="L108" s="160">
        <f>+'2.2.2.ProdIntermed'!J$181</f>
        <v>1.0245513427973163</v>
      </c>
      <c r="M108" s="160">
        <f>+'2.2.2.ProdIntermed'!K$181</f>
        <v>1.0298434949399453</v>
      </c>
      <c r="N108" s="160">
        <f>+'2.2.2.ProdIntermed'!L$181</f>
        <v>1.0358907338897501</v>
      </c>
    </row>
    <row r="109" spans="1:14" x14ac:dyDescent="0.2">
      <c r="A109" s="1"/>
      <c r="B109" s="139" t="s">
        <v>101</v>
      </c>
      <c r="C109" s="160">
        <f>+'2.2.2.ProdIntermed'!D$181</f>
        <v>1</v>
      </c>
      <c r="D109" s="160">
        <f>+'2.2.2.ProdIntermed'!E$181</f>
        <v>1.0823337409044773</v>
      </c>
      <c r="E109" s="160">
        <f>+'2.2.2.ProdIntermed'!F$181</f>
        <v>1.0861114475827298</v>
      </c>
      <c r="F109" s="160">
        <f>+'2.2.2.ProdIntermed'!G$181</f>
        <v>1.0674186490149371</v>
      </c>
      <c r="G109" s="160">
        <f t="shared" si="7"/>
        <v>0.98501177623314329</v>
      </c>
      <c r="H109" s="160">
        <f>+'2.2.2.ProdIntermed'!H$181</f>
        <v>0.98501177623314329</v>
      </c>
      <c r="I109" s="160">
        <f t="shared" si="8"/>
        <v>0.98501177623314329</v>
      </c>
      <c r="J109" s="160">
        <f t="shared" si="9"/>
        <v>0.96268258178319388</v>
      </c>
      <c r="K109" s="160">
        <f>+'2.2.2.ProdIntermed'!I$181</f>
        <v>0.96268258178319388</v>
      </c>
      <c r="L109" s="160">
        <f>+'2.2.2.ProdIntermed'!J$181</f>
        <v>1.0245513427973163</v>
      </c>
      <c r="M109" s="160">
        <f>+'2.2.2.ProdIntermed'!K$181</f>
        <v>1.0298434949399453</v>
      </c>
      <c r="N109" s="160">
        <f>+'2.2.2.ProdIntermed'!L$181</f>
        <v>1.0358907338897501</v>
      </c>
    </row>
    <row r="110" spans="1:14" x14ac:dyDescent="0.2">
      <c r="A110" s="1"/>
      <c r="B110" s="139" t="s">
        <v>156</v>
      </c>
      <c r="C110" s="160">
        <f>+'2.2.2.ProdIntermed'!D$181</f>
        <v>1</v>
      </c>
      <c r="D110" s="160">
        <f>+'2.2.2.ProdIntermed'!E$181</f>
        <v>1.0823337409044773</v>
      </c>
      <c r="E110" s="160">
        <f>+'2.2.2.ProdIntermed'!F$181</f>
        <v>1.0861114475827298</v>
      </c>
      <c r="F110" s="160">
        <f>+'2.2.2.ProdIntermed'!G$181</f>
        <v>1.0674186490149371</v>
      </c>
      <c r="G110" s="160">
        <f t="shared" si="7"/>
        <v>0.98501177623314329</v>
      </c>
      <c r="H110" s="160">
        <f>+'2.2.2.ProdIntermed'!H$181</f>
        <v>0.98501177623314329</v>
      </c>
      <c r="I110" s="160">
        <f t="shared" si="8"/>
        <v>0.98501177623314329</v>
      </c>
      <c r="J110" s="160">
        <f t="shared" si="9"/>
        <v>0.96268258178319388</v>
      </c>
      <c r="K110" s="160">
        <f>+'2.2.2.ProdIntermed'!I$181</f>
        <v>0.96268258178319388</v>
      </c>
      <c r="L110" s="160">
        <f>+'2.2.2.ProdIntermed'!J$181</f>
        <v>1.0245513427973163</v>
      </c>
      <c r="M110" s="160">
        <f>+'2.2.2.ProdIntermed'!K$181</f>
        <v>1.0298434949399453</v>
      </c>
      <c r="N110" s="160">
        <f>+'2.2.2.ProdIntermed'!L$181</f>
        <v>1.0358907338897501</v>
      </c>
    </row>
    <row r="111" spans="1:14" x14ac:dyDescent="0.2">
      <c r="A111" s="1"/>
      <c r="B111" s="139" t="s">
        <v>465</v>
      </c>
      <c r="C111" s="160">
        <f>+'2.2.2.ProdIntermed'!D$181</f>
        <v>1</v>
      </c>
      <c r="D111" s="160">
        <f>+'2.2.2.ProdIntermed'!E$181</f>
        <v>1.0823337409044773</v>
      </c>
      <c r="E111" s="160">
        <f>+'2.2.2.ProdIntermed'!F$181</f>
        <v>1.0861114475827298</v>
      </c>
      <c r="F111" s="160">
        <f>+'2.2.2.ProdIntermed'!G$181</f>
        <v>1.0674186490149371</v>
      </c>
      <c r="G111" s="160">
        <f t="shared" si="7"/>
        <v>0.98501177623314329</v>
      </c>
      <c r="H111" s="160">
        <f>+'2.2.2.ProdIntermed'!H$181</f>
        <v>0.98501177623314329</v>
      </c>
      <c r="I111" s="160">
        <f t="shared" si="8"/>
        <v>0.98501177623314329</v>
      </c>
      <c r="J111" s="160">
        <f t="shared" si="9"/>
        <v>0.96268258178319388</v>
      </c>
      <c r="K111" s="160">
        <f>+'2.2.2.ProdIntermed'!I$181</f>
        <v>0.96268258178319388</v>
      </c>
      <c r="L111" s="160">
        <f>+'2.2.2.ProdIntermed'!J$181</f>
        <v>1.0245513427973163</v>
      </c>
      <c r="M111" s="160">
        <f>+'2.2.2.ProdIntermed'!K$181</f>
        <v>1.0298434949399453</v>
      </c>
      <c r="N111" s="160">
        <f>+'2.2.2.ProdIntermed'!L$181</f>
        <v>1.0358907338897501</v>
      </c>
    </row>
    <row r="112" spans="1:14" x14ac:dyDescent="0.2">
      <c r="A112" s="1"/>
      <c r="B112" s="144" t="s">
        <v>157</v>
      </c>
      <c r="C112" s="160">
        <f>+'2.2.2.ProdIntermed'!D$181</f>
        <v>1</v>
      </c>
      <c r="D112" s="160">
        <f>+'2.2.2.ProdIntermed'!E$181</f>
        <v>1.0823337409044773</v>
      </c>
      <c r="E112" s="160">
        <f>+'2.2.2.ProdIntermed'!F$181</f>
        <v>1.0861114475827298</v>
      </c>
      <c r="F112" s="160">
        <f>+'2.2.2.ProdIntermed'!G$181</f>
        <v>1.0674186490149371</v>
      </c>
      <c r="G112" s="160">
        <f t="shared" si="7"/>
        <v>0.98501177623314329</v>
      </c>
      <c r="H112" s="160">
        <f>+'2.2.2.ProdIntermed'!H$181</f>
        <v>0.98501177623314329</v>
      </c>
      <c r="I112" s="160">
        <f t="shared" si="8"/>
        <v>0.98501177623314329</v>
      </c>
      <c r="J112" s="160">
        <f t="shared" si="9"/>
        <v>0.96268258178319388</v>
      </c>
      <c r="K112" s="160">
        <f>+'2.2.2.ProdIntermed'!I$181</f>
        <v>0.96268258178319388</v>
      </c>
      <c r="L112" s="160">
        <f>+'2.2.2.ProdIntermed'!J$181</f>
        <v>1.0245513427973163</v>
      </c>
      <c r="M112" s="160">
        <f>+'2.2.2.ProdIntermed'!K$181</f>
        <v>1.0298434949399453</v>
      </c>
      <c r="N112" s="160">
        <f>+'2.2.2.ProdIntermed'!L$181</f>
        <v>1.0358907338897501</v>
      </c>
    </row>
    <row r="113" spans="1:14" x14ac:dyDescent="0.2">
      <c r="A113" s="1"/>
      <c r="B113" s="139" t="s">
        <v>498</v>
      </c>
      <c r="C113" s="160">
        <f>+'2.2.2.ProdIntermed'!D$181</f>
        <v>1</v>
      </c>
      <c r="D113" s="160">
        <f>+'2.2.2.ProdIntermed'!E$181</f>
        <v>1.0823337409044773</v>
      </c>
      <c r="E113" s="160">
        <f>+'2.2.2.ProdIntermed'!F$181</f>
        <v>1.0861114475827298</v>
      </c>
      <c r="F113" s="160">
        <f>+'2.2.2.ProdIntermed'!G$181</f>
        <v>1.0674186490149371</v>
      </c>
      <c r="G113" s="160">
        <f t="shared" si="7"/>
        <v>0.98501177623314329</v>
      </c>
      <c r="H113" s="160">
        <f>+'2.2.2.ProdIntermed'!H$181</f>
        <v>0.98501177623314329</v>
      </c>
      <c r="I113" s="160">
        <f t="shared" si="8"/>
        <v>0.98501177623314329</v>
      </c>
      <c r="J113" s="160">
        <f t="shared" si="9"/>
        <v>0.96268258178319388</v>
      </c>
      <c r="K113" s="160">
        <f>+'2.2.2.ProdIntermed'!I$181</f>
        <v>0.96268258178319388</v>
      </c>
      <c r="L113" s="160">
        <f>+'2.2.2.ProdIntermed'!J$181</f>
        <v>1.0245513427973163</v>
      </c>
      <c r="M113" s="160">
        <f>+'2.2.2.ProdIntermed'!K$181</f>
        <v>1.0298434949399453</v>
      </c>
      <c r="N113" s="160">
        <f>+'2.2.2.ProdIntermed'!L$181</f>
        <v>1.0358907338897501</v>
      </c>
    </row>
    <row r="114" spans="1:14" x14ac:dyDescent="0.2">
      <c r="A114" s="1"/>
      <c r="B114" s="144" t="s">
        <v>158</v>
      </c>
      <c r="C114" s="160">
        <f>+'2.2.2.ProdIntermed'!D$181</f>
        <v>1</v>
      </c>
      <c r="D114" s="160">
        <f>+'2.2.2.ProdIntermed'!E$181</f>
        <v>1.0823337409044773</v>
      </c>
      <c r="E114" s="160">
        <f>+'2.2.2.ProdIntermed'!F$181</f>
        <v>1.0861114475827298</v>
      </c>
      <c r="F114" s="160">
        <f>+'2.2.2.ProdIntermed'!G$181</f>
        <v>1.0674186490149371</v>
      </c>
      <c r="G114" s="160">
        <f t="shared" si="7"/>
        <v>0.98501177623314329</v>
      </c>
      <c r="H114" s="160">
        <f>+'2.2.2.ProdIntermed'!H$181</f>
        <v>0.98501177623314329</v>
      </c>
      <c r="I114" s="160">
        <f t="shared" si="8"/>
        <v>0.98501177623314329</v>
      </c>
      <c r="J114" s="160">
        <f t="shared" si="9"/>
        <v>0.96268258178319388</v>
      </c>
      <c r="K114" s="160">
        <f>+'2.2.2.ProdIntermed'!I$181</f>
        <v>0.96268258178319388</v>
      </c>
      <c r="L114" s="160">
        <f>+'2.2.2.ProdIntermed'!J$181</f>
        <v>1.0245513427973163</v>
      </c>
      <c r="M114" s="160">
        <f>+'2.2.2.ProdIntermed'!K$181</f>
        <v>1.0298434949399453</v>
      </c>
      <c r="N114" s="160">
        <f>+'2.2.2.ProdIntermed'!L$181</f>
        <v>1.0358907338897501</v>
      </c>
    </row>
    <row r="115" spans="1:14" x14ac:dyDescent="0.2">
      <c r="A115" s="1"/>
      <c r="B115" s="144" t="s">
        <v>159</v>
      </c>
      <c r="C115" s="160">
        <f>+'2.2.2.ProdIntermed'!D$181</f>
        <v>1</v>
      </c>
      <c r="D115" s="160">
        <f>+'2.2.2.ProdIntermed'!E$181</f>
        <v>1.0823337409044773</v>
      </c>
      <c r="E115" s="160">
        <f>+'2.2.2.ProdIntermed'!F$181</f>
        <v>1.0861114475827298</v>
      </c>
      <c r="F115" s="160">
        <f>+'2.2.2.ProdIntermed'!G$181</f>
        <v>1.0674186490149371</v>
      </c>
      <c r="G115" s="160">
        <f t="shared" si="7"/>
        <v>0.98501177623314329</v>
      </c>
      <c r="H115" s="160">
        <f>+'2.2.2.ProdIntermed'!H$181</f>
        <v>0.98501177623314329</v>
      </c>
      <c r="I115" s="160">
        <f t="shared" si="8"/>
        <v>0.98501177623314329</v>
      </c>
      <c r="J115" s="160">
        <f t="shared" si="9"/>
        <v>0.96268258178319388</v>
      </c>
      <c r="K115" s="160">
        <f>+'2.2.2.ProdIntermed'!I$181</f>
        <v>0.96268258178319388</v>
      </c>
      <c r="L115" s="160">
        <f>+'2.2.2.ProdIntermed'!J$181</f>
        <v>1.0245513427973163</v>
      </c>
      <c r="M115" s="160">
        <f>+'2.2.2.ProdIntermed'!K$181</f>
        <v>1.0298434949399453</v>
      </c>
      <c r="N115" s="160">
        <f>+'2.2.2.ProdIntermed'!L$181</f>
        <v>1.0358907338897501</v>
      </c>
    </row>
    <row r="116" spans="1:14" x14ac:dyDescent="0.2">
      <c r="A116" s="1"/>
      <c r="B116" s="144" t="s">
        <v>160</v>
      </c>
      <c r="C116" s="160">
        <f>+'2.2.2.ProdIntermed'!D$181</f>
        <v>1</v>
      </c>
      <c r="D116" s="160">
        <f>+'2.2.2.ProdIntermed'!E$181</f>
        <v>1.0823337409044773</v>
      </c>
      <c r="E116" s="160">
        <f>+'2.2.2.ProdIntermed'!F$181</f>
        <v>1.0861114475827298</v>
      </c>
      <c r="F116" s="160">
        <f>+'2.2.2.ProdIntermed'!G$181</f>
        <v>1.0674186490149371</v>
      </c>
      <c r="G116" s="160">
        <f t="shared" si="7"/>
        <v>0.98501177623314329</v>
      </c>
      <c r="H116" s="160">
        <f>+'2.2.2.ProdIntermed'!H$181</f>
        <v>0.98501177623314329</v>
      </c>
      <c r="I116" s="160">
        <f t="shared" si="8"/>
        <v>0.98501177623314329</v>
      </c>
      <c r="J116" s="160">
        <f t="shared" si="9"/>
        <v>0.96268258178319388</v>
      </c>
      <c r="K116" s="160">
        <f>+'2.2.2.ProdIntermed'!I$181</f>
        <v>0.96268258178319388</v>
      </c>
      <c r="L116" s="160">
        <f>+'2.2.2.ProdIntermed'!J$181</f>
        <v>1.0245513427973163</v>
      </c>
      <c r="M116" s="160">
        <f>+'2.2.2.ProdIntermed'!K$181</f>
        <v>1.0298434949399453</v>
      </c>
      <c r="N116" s="160">
        <f>+'2.2.2.ProdIntermed'!L$181</f>
        <v>1.0358907338897501</v>
      </c>
    </row>
    <row r="117" spans="1:14" x14ac:dyDescent="0.2">
      <c r="A117" s="1"/>
      <c r="B117" s="144" t="s">
        <v>161</v>
      </c>
      <c r="C117" s="160">
        <f>+'2.2.2.ProdIntermed'!D$181</f>
        <v>1</v>
      </c>
      <c r="D117" s="160">
        <f>+'2.2.2.ProdIntermed'!E$181</f>
        <v>1.0823337409044773</v>
      </c>
      <c r="E117" s="160">
        <f>+'2.2.2.ProdIntermed'!F$181</f>
        <v>1.0861114475827298</v>
      </c>
      <c r="F117" s="160">
        <f>+'2.2.2.ProdIntermed'!G$181</f>
        <v>1.0674186490149371</v>
      </c>
      <c r="G117" s="160">
        <f t="shared" si="7"/>
        <v>0.98501177623314329</v>
      </c>
      <c r="H117" s="160">
        <f>+'2.2.2.ProdIntermed'!H$181</f>
        <v>0.98501177623314329</v>
      </c>
      <c r="I117" s="160">
        <f t="shared" si="8"/>
        <v>0.98501177623314329</v>
      </c>
      <c r="J117" s="160">
        <f t="shared" si="9"/>
        <v>0.96268258178319388</v>
      </c>
      <c r="K117" s="160">
        <f>+'2.2.2.ProdIntermed'!I$181</f>
        <v>0.96268258178319388</v>
      </c>
      <c r="L117" s="160">
        <f>+'2.2.2.ProdIntermed'!J$181</f>
        <v>1.0245513427973163</v>
      </c>
      <c r="M117" s="160">
        <f>+'2.2.2.ProdIntermed'!K$181</f>
        <v>1.0298434949399453</v>
      </c>
      <c r="N117" s="160">
        <f>+'2.2.2.ProdIntermed'!L$181</f>
        <v>1.0358907338897501</v>
      </c>
    </row>
    <row r="118" spans="1:14" x14ac:dyDescent="0.2">
      <c r="A118" s="1"/>
      <c r="B118" s="144" t="s">
        <v>162</v>
      </c>
      <c r="C118" s="160">
        <f>+'2.2.2.ProdIntermed'!D$181</f>
        <v>1</v>
      </c>
      <c r="D118" s="160">
        <f>+'2.2.2.ProdIntermed'!E$181</f>
        <v>1.0823337409044773</v>
      </c>
      <c r="E118" s="160">
        <f>+'2.2.2.ProdIntermed'!F$181</f>
        <v>1.0861114475827298</v>
      </c>
      <c r="F118" s="160">
        <f>+'2.2.2.ProdIntermed'!G$181</f>
        <v>1.0674186490149371</v>
      </c>
      <c r="G118" s="160">
        <f t="shared" si="7"/>
        <v>0.98501177623314329</v>
      </c>
      <c r="H118" s="160">
        <f>+'2.2.2.ProdIntermed'!H$181</f>
        <v>0.98501177623314329</v>
      </c>
      <c r="I118" s="160">
        <f t="shared" si="8"/>
        <v>0.98501177623314329</v>
      </c>
      <c r="J118" s="160">
        <f t="shared" si="9"/>
        <v>0.96268258178319388</v>
      </c>
      <c r="K118" s="160">
        <f>+'2.2.2.ProdIntermed'!I$181</f>
        <v>0.96268258178319388</v>
      </c>
      <c r="L118" s="160">
        <f>+'2.2.2.ProdIntermed'!J$181</f>
        <v>1.0245513427973163</v>
      </c>
      <c r="M118" s="160">
        <f>+'2.2.2.ProdIntermed'!K$181</f>
        <v>1.0298434949399453</v>
      </c>
      <c r="N118" s="160">
        <f>+'2.2.2.ProdIntermed'!L$181</f>
        <v>1.0358907338897501</v>
      </c>
    </row>
    <row r="119" spans="1:14" x14ac:dyDescent="0.2">
      <c r="A119" s="1"/>
      <c r="B119" s="144" t="s">
        <v>163</v>
      </c>
      <c r="C119" s="160">
        <f>+'2.2.2.ProdIntermed'!D$181</f>
        <v>1</v>
      </c>
      <c r="D119" s="160">
        <f>+'2.2.2.ProdIntermed'!E$181</f>
        <v>1.0823337409044773</v>
      </c>
      <c r="E119" s="160">
        <f>+'2.2.2.ProdIntermed'!F$181</f>
        <v>1.0861114475827298</v>
      </c>
      <c r="F119" s="160">
        <f>+'2.2.2.ProdIntermed'!G$181</f>
        <v>1.0674186490149371</v>
      </c>
      <c r="G119" s="160">
        <f t="shared" si="7"/>
        <v>0.98501177623314329</v>
      </c>
      <c r="H119" s="160">
        <f>+'2.2.2.ProdIntermed'!H$181</f>
        <v>0.98501177623314329</v>
      </c>
      <c r="I119" s="160">
        <f t="shared" si="8"/>
        <v>0.98501177623314329</v>
      </c>
      <c r="J119" s="160">
        <f t="shared" si="9"/>
        <v>0.96268258178319388</v>
      </c>
      <c r="K119" s="160">
        <f>+'2.2.2.ProdIntermed'!I$181</f>
        <v>0.96268258178319388</v>
      </c>
      <c r="L119" s="160">
        <f>+'2.2.2.ProdIntermed'!J$181</f>
        <v>1.0245513427973163</v>
      </c>
      <c r="M119" s="160">
        <f>+'2.2.2.ProdIntermed'!K$181</f>
        <v>1.0298434949399453</v>
      </c>
      <c r="N119" s="160">
        <f>+'2.2.2.ProdIntermed'!L$181</f>
        <v>1.0358907338897501</v>
      </c>
    </row>
    <row r="120" spans="1:14" x14ac:dyDescent="0.2">
      <c r="A120" s="1"/>
      <c r="B120" s="144" t="s">
        <v>164</v>
      </c>
      <c r="C120" s="160">
        <f>+'2.2.2.ProdIntermed'!D$181</f>
        <v>1</v>
      </c>
      <c r="D120" s="160">
        <f>+'2.2.2.ProdIntermed'!E$181</f>
        <v>1.0823337409044773</v>
      </c>
      <c r="E120" s="160">
        <f>+'2.2.2.ProdIntermed'!F$181</f>
        <v>1.0861114475827298</v>
      </c>
      <c r="F120" s="160">
        <f>+'2.2.2.ProdIntermed'!G$181</f>
        <v>1.0674186490149371</v>
      </c>
      <c r="G120" s="160">
        <f t="shared" si="7"/>
        <v>0.98501177623314329</v>
      </c>
      <c r="H120" s="160">
        <f>+'2.2.2.ProdIntermed'!H$181</f>
        <v>0.98501177623314329</v>
      </c>
      <c r="I120" s="160">
        <f t="shared" si="8"/>
        <v>0.98501177623314329</v>
      </c>
      <c r="J120" s="160">
        <f t="shared" si="9"/>
        <v>0.96268258178319388</v>
      </c>
      <c r="K120" s="160">
        <f>+'2.2.2.ProdIntermed'!I$181</f>
        <v>0.96268258178319388</v>
      </c>
      <c r="L120" s="160">
        <f>+'2.2.2.ProdIntermed'!J$181</f>
        <v>1.0245513427973163</v>
      </c>
      <c r="M120" s="160">
        <f>+'2.2.2.ProdIntermed'!K$181</f>
        <v>1.0298434949399453</v>
      </c>
      <c r="N120" s="160">
        <f>+'2.2.2.ProdIntermed'!L$181</f>
        <v>1.0358907338897501</v>
      </c>
    </row>
    <row r="121" spans="1:14" x14ac:dyDescent="0.2">
      <c r="A121" s="1"/>
      <c r="B121" s="144" t="s">
        <v>165</v>
      </c>
      <c r="C121" s="160">
        <f>+'2.2.2.ProdIntermed'!D$181</f>
        <v>1</v>
      </c>
      <c r="D121" s="160">
        <f>+'2.2.2.ProdIntermed'!E$181</f>
        <v>1.0823337409044773</v>
      </c>
      <c r="E121" s="160">
        <f>+'2.2.2.ProdIntermed'!F$181</f>
        <v>1.0861114475827298</v>
      </c>
      <c r="F121" s="160">
        <f>+'2.2.2.ProdIntermed'!G$181</f>
        <v>1.0674186490149371</v>
      </c>
      <c r="G121" s="160">
        <f t="shared" si="7"/>
        <v>0.98501177623314329</v>
      </c>
      <c r="H121" s="160">
        <f>+'2.2.2.ProdIntermed'!H$181</f>
        <v>0.98501177623314329</v>
      </c>
      <c r="I121" s="160">
        <f t="shared" si="8"/>
        <v>0.98501177623314329</v>
      </c>
      <c r="J121" s="160">
        <f t="shared" si="9"/>
        <v>0.96268258178319388</v>
      </c>
      <c r="K121" s="160">
        <f>+'2.2.2.ProdIntermed'!I$181</f>
        <v>0.96268258178319388</v>
      </c>
      <c r="L121" s="160">
        <f>+'2.2.2.ProdIntermed'!J$181</f>
        <v>1.0245513427973163</v>
      </c>
      <c r="M121" s="160">
        <f>+'2.2.2.ProdIntermed'!K$181</f>
        <v>1.0298434949399453</v>
      </c>
      <c r="N121" s="160">
        <f>+'2.2.2.ProdIntermed'!L$181</f>
        <v>1.0358907338897501</v>
      </c>
    </row>
    <row r="122" spans="1:14" x14ac:dyDescent="0.2">
      <c r="A122" s="1"/>
      <c r="B122" s="144" t="s">
        <v>166</v>
      </c>
      <c r="C122" s="160">
        <f>+'2.2.2.ProdIntermed'!D$181</f>
        <v>1</v>
      </c>
      <c r="D122" s="160">
        <f>+'2.2.2.ProdIntermed'!E$181</f>
        <v>1.0823337409044773</v>
      </c>
      <c r="E122" s="160">
        <f>+'2.2.2.ProdIntermed'!F$181</f>
        <v>1.0861114475827298</v>
      </c>
      <c r="F122" s="160">
        <f>+'2.2.2.ProdIntermed'!G$181</f>
        <v>1.0674186490149371</v>
      </c>
      <c r="G122" s="160">
        <f t="shared" si="7"/>
        <v>0.98501177623314329</v>
      </c>
      <c r="H122" s="160">
        <f>+'2.2.2.ProdIntermed'!H$181</f>
        <v>0.98501177623314329</v>
      </c>
      <c r="I122" s="160">
        <f t="shared" si="8"/>
        <v>0.98501177623314329</v>
      </c>
      <c r="J122" s="160">
        <f t="shared" si="9"/>
        <v>0.96268258178319388</v>
      </c>
      <c r="K122" s="160">
        <f>+'2.2.2.ProdIntermed'!I$181</f>
        <v>0.96268258178319388</v>
      </c>
      <c r="L122" s="160">
        <f>+'2.2.2.ProdIntermed'!J$181</f>
        <v>1.0245513427973163</v>
      </c>
      <c r="M122" s="160">
        <f>+'2.2.2.ProdIntermed'!K$181</f>
        <v>1.0298434949399453</v>
      </c>
      <c r="N122" s="160">
        <f>+'2.2.2.ProdIntermed'!L$181</f>
        <v>1.0358907338897501</v>
      </c>
    </row>
    <row r="123" spans="1:14" x14ac:dyDescent="0.2">
      <c r="A123" s="1"/>
      <c r="B123" s="144" t="s">
        <v>167</v>
      </c>
      <c r="C123" s="160">
        <f>+'2.2.2.ProdIntermed'!D$181</f>
        <v>1</v>
      </c>
      <c r="D123" s="160">
        <f>+'2.2.2.ProdIntermed'!E$181</f>
        <v>1.0823337409044773</v>
      </c>
      <c r="E123" s="160">
        <f>+'2.2.2.ProdIntermed'!F$181</f>
        <v>1.0861114475827298</v>
      </c>
      <c r="F123" s="160">
        <f>+'2.2.2.ProdIntermed'!G$181</f>
        <v>1.0674186490149371</v>
      </c>
      <c r="G123" s="160">
        <f t="shared" si="7"/>
        <v>0.98501177623314329</v>
      </c>
      <c r="H123" s="160">
        <f>+'2.2.2.ProdIntermed'!H$181</f>
        <v>0.98501177623314329</v>
      </c>
      <c r="I123" s="160">
        <f t="shared" si="8"/>
        <v>0.98501177623314329</v>
      </c>
      <c r="J123" s="160">
        <f t="shared" si="9"/>
        <v>0.96268258178319388</v>
      </c>
      <c r="K123" s="160">
        <f>+'2.2.2.ProdIntermed'!I$181</f>
        <v>0.96268258178319388</v>
      </c>
      <c r="L123" s="160">
        <f>+'2.2.2.ProdIntermed'!J$181</f>
        <v>1.0245513427973163</v>
      </c>
      <c r="M123" s="160">
        <f>+'2.2.2.ProdIntermed'!K$181</f>
        <v>1.0298434949399453</v>
      </c>
      <c r="N123" s="160">
        <f>+'2.2.2.ProdIntermed'!L$181</f>
        <v>1.0358907338897501</v>
      </c>
    </row>
    <row r="124" spans="1:14" x14ac:dyDescent="0.2">
      <c r="A124" s="1"/>
      <c r="B124" s="144" t="s">
        <v>168</v>
      </c>
      <c r="C124" s="160">
        <f>+'2.2.2.ProdIntermed'!D$181</f>
        <v>1</v>
      </c>
      <c r="D124" s="160">
        <f>+'2.2.2.ProdIntermed'!E$181</f>
        <v>1.0823337409044773</v>
      </c>
      <c r="E124" s="160">
        <f>+'2.2.2.ProdIntermed'!F$181</f>
        <v>1.0861114475827298</v>
      </c>
      <c r="F124" s="160">
        <f>+'2.2.2.ProdIntermed'!G$181</f>
        <v>1.0674186490149371</v>
      </c>
      <c r="G124" s="160">
        <f t="shared" si="7"/>
        <v>0.98501177623314329</v>
      </c>
      <c r="H124" s="160">
        <f>+'2.2.2.ProdIntermed'!H$181</f>
        <v>0.98501177623314329</v>
      </c>
      <c r="I124" s="160">
        <f t="shared" si="8"/>
        <v>0.98501177623314329</v>
      </c>
      <c r="J124" s="160">
        <f t="shared" si="9"/>
        <v>0.96268258178319388</v>
      </c>
      <c r="K124" s="160">
        <f>+'2.2.2.ProdIntermed'!I$181</f>
        <v>0.96268258178319388</v>
      </c>
      <c r="L124" s="160">
        <f>+'2.2.2.ProdIntermed'!J$181</f>
        <v>1.0245513427973163</v>
      </c>
      <c r="M124" s="160">
        <f>+'2.2.2.ProdIntermed'!K$181</f>
        <v>1.0298434949399453</v>
      </c>
      <c r="N124" s="160">
        <f>+'2.2.2.ProdIntermed'!L$181</f>
        <v>1.0358907338897501</v>
      </c>
    </row>
    <row r="125" spans="1:14" x14ac:dyDescent="0.2">
      <c r="A125" s="1"/>
      <c r="B125" s="144" t="s">
        <v>163</v>
      </c>
      <c r="C125" s="160">
        <f>+'2.2.2.ProdIntermed'!D$181</f>
        <v>1</v>
      </c>
      <c r="D125" s="160">
        <f>+'2.2.2.ProdIntermed'!E$181</f>
        <v>1.0823337409044773</v>
      </c>
      <c r="E125" s="160">
        <f>+'2.2.2.ProdIntermed'!F$181</f>
        <v>1.0861114475827298</v>
      </c>
      <c r="F125" s="160">
        <f>+'2.2.2.ProdIntermed'!G$181</f>
        <v>1.0674186490149371</v>
      </c>
      <c r="G125" s="160">
        <f t="shared" si="7"/>
        <v>0.98501177623314329</v>
      </c>
      <c r="H125" s="160">
        <f>+'2.2.2.ProdIntermed'!H$181</f>
        <v>0.98501177623314329</v>
      </c>
      <c r="I125" s="160">
        <f t="shared" si="8"/>
        <v>0.98501177623314329</v>
      </c>
      <c r="J125" s="160">
        <f t="shared" si="9"/>
        <v>0.96268258178319388</v>
      </c>
      <c r="K125" s="160">
        <f>+'2.2.2.ProdIntermed'!I$181</f>
        <v>0.96268258178319388</v>
      </c>
      <c r="L125" s="160">
        <f>+'2.2.2.ProdIntermed'!J$181</f>
        <v>1.0245513427973163</v>
      </c>
      <c r="M125" s="160">
        <f>+'2.2.2.ProdIntermed'!K$181</f>
        <v>1.0298434949399453</v>
      </c>
      <c r="N125" s="160">
        <f>+'2.2.2.ProdIntermed'!L$181</f>
        <v>1.0358907338897501</v>
      </c>
    </row>
    <row r="126" spans="1:14" x14ac:dyDescent="0.2">
      <c r="A126" s="1"/>
      <c r="B126" s="144" t="s">
        <v>169</v>
      </c>
      <c r="C126" s="160">
        <f>+'2.2.2.ProdIntermed'!D$181</f>
        <v>1</v>
      </c>
      <c r="D126" s="160">
        <f>+'2.2.2.ProdIntermed'!E$181</f>
        <v>1.0823337409044773</v>
      </c>
      <c r="E126" s="160">
        <f>+'2.2.2.ProdIntermed'!F$181</f>
        <v>1.0861114475827298</v>
      </c>
      <c r="F126" s="160">
        <f>+'2.2.2.ProdIntermed'!G$181</f>
        <v>1.0674186490149371</v>
      </c>
      <c r="G126" s="160">
        <f t="shared" si="7"/>
        <v>0.98501177623314329</v>
      </c>
      <c r="H126" s="160">
        <f>+'2.2.2.ProdIntermed'!H$181</f>
        <v>0.98501177623314329</v>
      </c>
      <c r="I126" s="160">
        <f t="shared" si="8"/>
        <v>0.98501177623314329</v>
      </c>
      <c r="J126" s="160">
        <f t="shared" si="9"/>
        <v>0.96268258178319388</v>
      </c>
      <c r="K126" s="160">
        <f>+'2.2.2.ProdIntermed'!I$181</f>
        <v>0.96268258178319388</v>
      </c>
      <c r="L126" s="160">
        <f>+'2.2.2.ProdIntermed'!J$181</f>
        <v>1.0245513427973163</v>
      </c>
      <c r="M126" s="160">
        <f>+'2.2.2.ProdIntermed'!K$181</f>
        <v>1.0298434949399453</v>
      </c>
      <c r="N126" s="160">
        <f>+'2.2.2.ProdIntermed'!L$181</f>
        <v>1.0358907338897501</v>
      </c>
    </row>
    <row r="127" spans="1:14" x14ac:dyDescent="0.2">
      <c r="A127" s="1"/>
      <c r="B127" s="144" t="s">
        <v>170</v>
      </c>
      <c r="C127" s="160">
        <f>+'2.2.2.ProdIntermed'!D$181</f>
        <v>1</v>
      </c>
      <c r="D127" s="160">
        <f>+'2.2.2.ProdIntermed'!E$181</f>
        <v>1.0823337409044773</v>
      </c>
      <c r="E127" s="160">
        <f>+'2.2.2.ProdIntermed'!F$181</f>
        <v>1.0861114475827298</v>
      </c>
      <c r="F127" s="160">
        <f>+'2.2.2.ProdIntermed'!G$181</f>
        <v>1.0674186490149371</v>
      </c>
      <c r="G127" s="160">
        <f t="shared" si="7"/>
        <v>0.98501177623314329</v>
      </c>
      <c r="H127" s="160">
        <f>+'2.2.2.ProdIntermed'!H$181</f>
        <v>0.98501177623314329</v>
      </c>
      <c r="I127" s="160">
        <f t="shared" si="8"/>
        <v>0.98501177623314329</v>
      </c>
      <c r="J127" s="160">
        <f t="shared" si="9"/>
        <v>0.96268258178319388</v>
      </c>
      <c r="K127" s="160">
        <f>+'2.2.2.ProdIntermed'!I$181</f>
        <v>0.96268258178319388</v>
      </c>
      <c r="L127" s="160">
        <f>+'2.2.2.ProdIntermed'!J$181</f>
        <v>1.0245513427973163</v>
      </c>
      <c r="M127" s="160">
        <f>+'2.2.2.ProdIntermed'!K$181</f>
        <v>1.0298434949399453</v>
      </c>
      <c r="N127" s="160">
        <f>+'2.2.2.ProdIntermed'!L$181</f>
        <v>1.0358907338897501</v>
      </c>
    </row>
    <row r="128" spans="1:14" x14ac:dyDescent="0.2">
      <c r="A128" s="1"/>
      <c r="B128" s="144" t="s">
        <v>171</v>
      </c>
      <c r="C128" s="160">
        <f>+'2.2.2.ProdIntermed'!D$181</f>
        <v>1</v>
      </c>
      <c r="D128" s="160">
        <f>+'2.2.2.ProdIntermed'!E$181</f>
        <v>1.0823337409044773</v>
      </c>
      <c r="E128" s="160">
        <f>+'2.2.2.ProdIntermed'!F$181</f>
        <v>1.0861114475827298</v>
      </c>
      <c r="F128" s="160">
        <f>+'2.2.2.ProdIntermed'!G$181</f>
        <v>1.0674186490149371</v>
      </c>
      <c r="G128" s="160">
        <f t="shared" si="7"/>
        <v>0.98501177623314329</v>
      </c>
      <c r="H128" s="160">
        <f>+'2.2.2.ProdIntermed'!H$181</f>
        <v>0.98501177623314329</v>
      </c>
      <c r="I128" s="160">
        <f t="shared" si="8"/>
        <v>0.98501177623314329</v>
      </c>
      <c r="J128" s="160">
        <f t="shared" si="9"/>
        <v>0.96268258178319388</v>
      </c>
      <c r="K128" s="160">
        <f>+'2.2.2.ProdIntermed'!I$181</f>
        <v>0.96268258178319388</v>
      </c>
      <c r="L128" s="160">
        <f>+'2.2.2.ProdIntermed'!J$181</f>
        <v>1.0245513427973163</v>
      </c>
      <c r="M128" s="160">
        <f>+'2.2.2.ProdIntermed'!K$181</f>
        <v>1.0298434949399453</v>
      </c>
      <c r="N128" s="160">
        <f>+'2.2.2.ProdIntermed'!L$181</f>
        <v>1.0358907338897501</v>
      </c>
    </row>
    <row r="129" spans="1:14" x14ac:dyDescent="0.2">
      <c r="A129" s="1"/>
      <c r="B129" s="144" t="s">
        <v>92</v>
      </c>
      <c r="C129" s="160">
        <f>+'2.2.2.ProdIntermed'!D$181</f>
        <v>1</v>
      </c>
      <c r="D129" s="160">
        <f>+'2.2.2.ProdIntermed'!E$181</f>
        <v>1.0823337409044773</v>
      </c>
      <c r="E129" s="160">
        <f>+'2.2.2.ProdIntermed'!F$181</f>
        <v>1.0861114475827298</v>
      </c>
      <c r="F129" s="160">
        <f>+'2.2.2.ProdIntermed'!G$181</f>
        <v>1.0674186490149371</v>
      </c>
      <c r="G129" s="160">
        <f t="shared" si="7"/>
        <v>0.98501177623314329</v>
      </c>
      <c r="H129" s="160">
        <f>+'2.2.2.ProdIntermed'!H$181</f>
        <v>0.98501177623314329</v>
      </c>
      <c r="I129" s="160">
        <f t="shared" si="8"/>
        <v>0.98501177623314329</v>
      </c>
      <c r="J129" s="160">
        <f t="shared" si="9"/>
        <v>0.96268258178319388</v>
      </c>
      <c r="K129" s="160">
        <f>+'2.2.2.ProdIntermed'!I$181</f>
        <v>0.96268258178319388</v>
      </c>
      <c r="L129" s="160">
        <f>+'2.2.2.ProdIntermed'!J$181</f>
        <v>1.0245513427973163</v>
      </c>
      <c r="M129" s="160">
        <f>+'2.2.2.ProdIntermed'!K$181</f>
        <v>1.0298434949399453</v>
      </c>
      <c r="N129" s="160">
        <f>+'2.2.2.ProdIntermed'!L$181</f>
        <v>1.0358907338897501</v>
      </c>
    </row>
    <row r="130" spans="1:14" x14ac:dyDescent="0.2">
      <c r="A130" s="1"/>
      <c r="B130" s="144" t="s">
        <v>172</v>
      </c>
      <c r="C130" s="160">
        <f>+'2.2.2.ProdIntermed'!D$181</f>
        <v>1</v>
      </c>
      <c r="D130" s="160">
        <f>+'2.2.2.ProdIntermed'!E$181</f>
        <v>1.0823337409044773</v>
      </c>
      <c r="E130" s="160">
        <f>+'2.2.2.ProdIntermed'!F$181</f>
        <v>1.0861114475827298</v>
      </c>
      <c r="F130" s="160">
        <f>+'2.2.2.ProdIntermed'!G$181</f>
        <v>1.0674186490149371</v>
      </c>
      <c r="G130" s="160">
        <f t="shared" si="7"/>
        <v>0.98501177623314329</v>
      </c>
      <c r="H130" s="160">
        <f>+'2.2.2.ProdIntermed'!H$181</f>
        <v>0.98501177623314329</v>
      </c>
      <c r="I130" s="160">
        <f t="shared" si="8"/>
        <v>0.98501177623314329</v>
      </c>
      <c r="J130" s="160">
        <f t="shared" si="9"/>
        <v>0.96268258178319388</v>
      </c>
      <c r="K130" s="160">
        <f>+'2.2.2.ProdIntermed'!I$181</f>
        <v>0.96268258178319388</v>
      </c>
      <c r="L130" s="160">
        <f>+'2.2.2.ProdIntermed'!J$181</f>
        <v>1.0245513427973163</v>
      </c>
      <c r="M130" s="160">
        <f>+'2.2.2.ProdIntermed'!K$181</f>
        <v>1.0298434949399453</v>
      </c>
      <c r="N130" s="160">
        <f>+'2.2.2.ProdIntermed'!L$181</f>
        <v>1.0358907338897501</v>
      </c>
    </row>
    <row r="131" spans="1:14" x14ac:dyDescent="0.2">
      <c r="A131" s="1"/>
      <c r="B131" s="144" t="s">
        <v>173</v>
      </c>
      <c r="C131" s="160">
        <f>+'2.2.2.ProdIntermed'!D$181</f>
        <v>1</v>
      </c>
      <c r="D131" s="160">
        <f>+'2.2.2.ProdIntermed'!E$181</f>
        <v>1.0823337409044773</v>
      </c>
      <c r="E131" s="160">
        <f>+'2.2.2.ProdIntermed'!F$181</f>
        <v>1.0861114475827298</v>
      </c>
      <c r="F131" s="160">
        <f>+'2.2.2.ProdIntermed'!G$181</f>
        <v>1.0674186490149371</v>
      </c>
      <c r="G131" s="160">
        <f t="shared" si="7"/>
        <v>0.98501177623314329</v>
      </c>
      <c r="H131" s="160">
        <f>+'2.2.2.ProdIntermed'!H$181</f>
        <v>0.98501177623314329</v>
      </c>
      <c r="I131" s="160">
        <f t="shared" si="8"/>
        <v>0.98501177623314329</v>
      </c>
      <c r="J131" s="160">
        <f t="shared" si="9"/>
        <v>0.96268258178319388</v>
      </c>
      <c r="K131" s="160">
        <f>+'2.2.2.ProdIntermed'!I$181</f>
        <v>0.96268258178319388</v>
      </c>
      <c r="L131" s="160">
        <f>+'2.2.2.ProdIntermed'!J$181</f>
        <v>1.0245513427973163</v>
      </c>
      <c r="M131" s="160">
        <f>+'2.2.2.ProdIntermed'!K$181</f>
        <v>1.0298434949399453</v>
      </c>
      <c r="N131" s="160">
        <f>+'2.2.2.ProdIntermed'!L$181</f>
        <v>1.0358907338897501</v>
      </c>
    </row>
    <row r="132" spans="1:14" x14ac:dyDescent="0.2">
      <c r="A132" s="1"/>
      <c r="B132" s="144" t="s">
        <v>174</v>
      </c>
      <c r="C132" s="160">
        <f>+'2.2.2.ProdIntermed'!D$181</f>
        <v>1</v>
      </c>
      <c r="D132" s="160">
        <f>+'2.2.2.ProdIntermed'!E$181</f>
        <v>1.0823337409044773</v>
      </c>
      <c r="E132" s="160">
        <f>+'2.2.2.ProdIntermed'!F$181</f>
        <v>1.0861114475827298</v>
      </c>
      <c r="F132" s="160">
        <f>+'2.2.2.ProdIntermed'!G$181</f>
        <v>1.0674186490149371</v>
      </c>
      <c r="G132" s="160">
        <f t="shared" si="7"/>
        <v>0.98501177623314329</v>
      </c>
      <c r="H132" s="160">
        <f>+'2.2.2.ProdIntermed'!H$181</f>
        <v>0.98501177623314329</v>
      </c>
      <c r="I132" s="160">
        <f t="shared" si="8"/>
        <v>0.98501177623314329</v>
      </c>
      <c r="J132" s="160">
        <f t="shared" si="9"/>
        <v>0.96268258178319388</v>
      </c>
      <c r="K132" s="160">
        <f>+'2.2.2.ProdIntermed'!I$181</f>
        <v>0.96268258178319388</v>
      </c>
      <c r="L132" s="160">
        <f>+'2.2.2.ProdIntermed'!J$181</f>
        <v>1.0245513427973163</v>
      </c>
      <c r="M132" s="160">
        <f>+'2.2.2.ProdIntermed'!K$181</f>
        <v>1.0298434949399453</v>
      </c>
      <c r="N132" s="160">
        <f>+'2.2.2.ProdIntermed'!L$181</f>
        <v>1.0358907338897501</v>
      </c>
    </row>
    <row r="133" spans="1:14" x14ac:dyDescent="0.2">
      <c r="A133" s="1"/>
      <c r="B133" s="144" t="s">
        <v>175</v>
      </c>
      <c r="C133" s="160">
        <f>+'2.2.2.ProdIntermed'!D$181</f>
        <v>1</v>
      </c>
      <c r="D133" s="160">
        <f>+'2.2.2.ProdIntermed'!E$181</f>
        <v>1.0823337409044773</v>
      </c>
      <c r="E133" s="160">
        <f>+'2.2.2.ProdIntermed'!F$181</f>
        <v>1.0861114475827298</v>
      </c>
      <c r="F133" s="160">
        <f>+'2.2.2.ProdIntermed'!G$181</f>
        <v>1.0674186490149371</v>
      </c>
      <c r="G133" s="160">
        <f t="shared" si="7"/>
        <v>0.98501177623314329</v>
      </c>
      <c r="H133" s="160">
        <f>+'2.2.2.ProdIntermed'!H$181</f>
        <v>0.98501177623314329</v>
      </c>
      <c r="I133" s="160">
        <f t="shared" si="8"/>
        <v>0.98501177623314329</v>
      </c>
      <c r="J133" s="160">
        <f t="shared" si="9"/>
        <v>0.96268258178319388</v>
      </c>
      <c r="K133" s="160">
        <f>+'2.2.2.ProdIntermed'!I$181</f>
        <v>0.96268258178319388</v>
      </c>
      <c r="L133" s="160">
        <f>+'2.2.2.ProdIntermed'!J$181</f>
        <v>1.0245513427973163</v>
      </c>
      <c r="M133" s="160">
        <f>+'2.2.2.ProdIntermed'!K$181</f>
        <v>1.0298434949399453</v>
      </c>
      <c r="N133" s="160">
        <f>+'2.2.2.ProdIntermed'!L$181</f>
        <v>1.0358907338897501</v>
      </c>
    </row>
    <row r="134" spans="1:14" x14ac:dyDescent="0.2">
      <c r="A134" s="1"/>
      <c r="B134" s="144" t="s">
        <v>176</v>
      </c>
      <c r="C134" s="160">
        <f>+'2.2.2.ProdIntermed'!D$181</f>
        <v>1</v>
      </c>
      <c r="D134" s="160">
        <f>+'2.2.2.ProdIntermed'!E$181</f>
        <v>1.0823337409044773</v>
      </c>
      <c r="E134" s="160">
        <f>+'2.2.2.ProdIntermed'!F$181</f>
        <v>1.0861114475827298</v>
      </c>
      <c r="F134" s="160">
        <f>+'2.2.2.ProdIntermed'!G$181</f>
        <v>1.0674186490149371</v>
      </c>
      <c r="G134" s="160">
        <f t="shared" si="7"/>
        <v>0.98501177623314329</v>
      </c>
      <c r="H134" s="160">
        <f>+'2.2.2.ProdIntermed'!H$181</f>
        <v>0.98501177623314329</v>
      </c>
      <c r="I134" s="160">
        <f t="shared" si="8"/>
        <v>0.98501177623314329</v>
      </c>
      <c r="J134" s="160">
        <f t="shared" si="9"/>
        <v>0.96268258178319388</v>
      </c>
      <c r="K134" s="160">
        <f>+'2.2.2.ProdIntermed'!I$181</f>
        <v>0.96268258178319388</v>
      </c>
      <c r="L134" s="160">
        <f>+'2.2.2.ProdIntermed'!J$181</f>
        <v>1.0245513427973163</v>
      </c>
      <c r="M134" s="160">
        <f>+'2.2.2.ProdIntermed'!K$181</f>
        <v>1.0298434949399453</v>
      </c>
      <c r="N134" s="160">
        <f>+'2.2.2.ProdIntermed'!L$181</f>
        <v>1.0358907338897501</v>
      </c>
    </row>
    <row r="135" spans="1:14" x14ac:dyDescent="0.2">
      <c r="A135" s="1"/>
      <c r="B135" s="144" t="s">
        <v>177</v>
      </c>
      <c r="C135" s="160">
        <f>+'2.2.2.ProdIntermed'!D$181</f>
        <v>1</v>
      </c>
      <c r="D135" s="160">
        <f>+'2.2.2.ProdIntermed'!E$181</f>
        <v>1.0823337409044773</v>
      </c>
      <c r="E135" s="160">
        <f>+'2.2.2.ProdIntermed'!F$181</f>
        <v>1.0861114475827298</v>
      </c>
      <c r="F135" s="160">
        <f>+'2.2.2.ProdIntermed'!G$181</f>
        <v>1.0674186490149371</v>
      </c>
      <c r="G135" s="160">
        <f t="shared" si="7"/>
        <v>0.98501177623314329</v>
      </c>
      <c r="H135" s="160">
        <f>+'2.2.2.ProdIntermed'!H$181</f>
        <v>0.98501177623314329</v>
      </c>
      <c r="I135" s="160">
        <f t="shared" si="8"/>
        <v>0.98501177623314329</v>
      </c>
      <c r="J135" s="160">
        <f t="shared" si="9"/>
        <v>0.96268258178319388</v>
      </c>
      <c r="K135" s="160">
        <f>+'2.2.2.ProdIntermed'!I$181</f>
        <v>0.96268258178319388</v>
      </c>
      <c r="L135" s="160">
        <f>+'2.2.2.ProdIntermed'!J$181</f>
        <v>1.0245513427973163</v>
      </c>
      <c r="M135" s="160">
        <f>+'2.2.2.ProdIntermed'!K$181</f>
        <v>1.0298434949399453</v>
      </c>
      <c r="N135" s="160">
        <f>+'2.2.2.ProdIntermed'!L$181</f>
        <v>1.0358907338897501</v>
      </c>
    </row>
    <row r="136" spans="1:14" x14ac:dyDescent="0.2">
      <c r="A136" s="1"/>
      <c r="B136" s="144" t="s">
        <v>178</v>
      </c>
      <c r="C136" s="160">
        <f>+'2.2.2.ProdIntermed'!D$181</f>
        <v>1</v>
      </c>
      <c r="D136" s="160">
        <f>+'2.2.2.ProdIntermed'!E$181</f>
        <v>1.0823337409044773</v>
      </c>
      <c r="E136" s="160">
        <f>+'2.2.2.ProdIntermed'!F$181</f>
        <v>1.0861114475827298</v>
      </c>
      <c r="F136" s="160">
        <f>+'2.2.2.ProdIntermed'!G$181</f>
        <v>1.0674186490149371</v>
      </c>
      <c r="G136" s="160">
        <f t="shared" si="7"/>
        <v>0.98501177623314329</v>
      </c>
      <c r="H136" s="160">
        <f>+'2.2.2.ProdIntermed'!H$181</f>
        <v>0.98501177623314329</v>
      </c>
      <c r="I136" s="160">
        <f t="shared" si="8"/>
        <v>0.98501177623314329</v>
      </c>
      <c r="J136" s="160">
        <f t="shared" si="9"/>
        <v>0.96268258178319388</v>
      </c>
      <c r="K136" s="160">
        <f>+'2.2.2.ProdIntermed'!I$181</f>
        <v>0.96268258178319388</v>
      </c>
      <c r="L136" s="160">
        <f>+'2.2.2.ProdIntermed'!J$181</f>
        <v>1.0245513427973163</v>
      </c>
      <c r="M136" s="160">
        <f>+'2.2.2.ProdIntermed'!K$181</f>
        <v>1.0298434949399453</v>
      </c>
      <c r="N136" s="160">
        <f>+'2.2.2.ProdIntermed'!L$181</f>
        <v>1.0358907338897501</v>
      </c>
    </row>
    <row r="137" spans="1:14" x14ac:dyDescent="0.2">
      <c r="A137" s="1"/>
      <c r="B137" s="144" t="s">
        <v>179</v>
      </c>
      <c r="C137" s="160">
        <f>+'2.2.2.ProdIntermed'!D$181</f>
        <v>1</v>
      </c>
      <c r="D137" s="160">
        <f>+'2.2.2.ProdIntermed'!E$181</f>
        <v>1.0823337409044773</v>
      </c>
      <c r="E137" s="160">
        <f>+'2.2.2.ProdIntermed'!F$181</f>
        <v>1.0861114475827298</v>
      </c>
      <c r="F137" s="160">
        <f>+'2.2.2.ProdIntermed'!G$181</f>
        <v>1.0674186490149371</v>
      </c>
      <c r="G137" s="160">
        <f t="shared" si="7"/>
        <v>0.98501177623314329</v>
      </c>
      <c r="H137" s="160">
        <f>+'2.2.2.ProdIntermed'!H$181</f>
        <v>0.98501177623314329</v>
      </c>
      <c r="I137" s="160">
        <f t="shared" si="8"/>
        <v>0.98501177623314329</v>
      </c>
      <c r="J137" s="160">
        <f t="shared" si="9"/>
        <v>0.96268258178319388</v>
      </c>
      <c r="K137" s="160">
        <f>+'2.2.2.ProdIntermed'!I$181</f>
        <v>0.96268258178319388</v>
      </c>
      <c r="L137" s="160">
        <f>+'2.2.2.ProdIntermed'!J$181</f>
        <v>1.0245513427973163</v>
      </c>
      <c r="M137" s="160">
        <f>+'2.2.2.ProdIntermed'!K$181</f>
        <v>1.0298434949399453</v>
      </c>
      <c r="N137" s="160">
        <f>+'2.2.2.ProdIntermed'!L$181</f>
        <v>1.0358907338897501</v>
      </c>
    </row>
    <row r="138" spans="1:14" x14ac:dyDescent="0.2">
      <c r="A138" s="1"/>
      <c r="B138" s="144" t="s">
        <v>180</v>
      </c>
      <c r="C138" s="160">
        <f>+'2.2.2.ProdIntermed'!D$181</f>
        <v>1</v>
      </c>
      <c r="D138" s="160">
        <f>+'2.2.2.ProdIntermed'!E$181</f>
        <v>1.0823337409044773</v>
      </c>
      <c r="E138" s="160">
        <f>+'2.2.2.ProdIntermed'!F$181</f>
        <v>1.0861114475827298</v>
      </c>
      <c r="F138" s="160">
        <f>+'2.2.2.ProdIntermed'!G$181</f>
        <v>1.0674186490149371</v>
      </c>
      <c r="G138" s="160">
        <f t="shared" si="7"/>
        <v>0.98501177623314329</v>
      </c>
      <c r="H138" s="160">
        <f>+'2.2.2.ProdIntermed'!H$181</f>
        <v>0.98501177623314329</v>
      </c>
      <c r="I138" s="160">
        <f t="shared" si="8"/>
        <v>0.98501177623314329</v>
      </c>
      <c r="J138" s="160">
        <f t="shared" si="9"/>
        <v>0.96268258178319388</v>
      </c>
      <c r="K138" s="160">
        <f>+'2.2.2.ProdIntermed'!I$181</f>
        <v>0.96268258178319388</v>
      </c>
      <c r="L138" s="160">
        <f>+'2.2.2.ProdIntermed'!J$181</f>
        <v>1.0245513427973163</v>
      </c>
      <c r="M138" s="160">
        <f>+'2.2.2.ProdIntermed'!K$181</f>
        <v>1.0298434949399453</v>
      </c>
      <c r="N138" s="160">
        <f>+'2.2.2.ProdIntermed'!L$181</f>
        <v>1.0358907338897501</v>
      </c>
    </row>
    <row r="139" spans="1:14" x14ac:dyDescent="0.2">
      <c r="A139" s="1"/>
      <c r="B139" s="144" t="s">
        <v>181</v>
      </c>
      <c r="C139" s="160">
        <f>+'2.2.2.ProdIntermed'!D$181</f>
        <v>1</v>
      </c>
      <c r="D139" s="160">
        <f>+'2.2.2.ProdIntermed'!E$181</f>
        <v>1.0823337409044773</v>
      </c>
      <c r="E139" s="160">
        <f>+'2.2.2.ProdIntermed'!F$181</f>
        <v>1.0861114475827298</v>
      </c>
      <c r="F139" s="160">
        <f>+'2.2.2.ProdIntermed'!G$181</f>
        <v>1.0674186490149371</v>
      </c>
      <c r="G139" s="160">
        <f t="shared" si="7"/>
        <v>0.98501177623314329</v>
      </c>
      <c r="H139" s="160">
        <f>+'2.2.2.ProdIntermed'!H$181</f>
        <v>0.98501177623314329</v>
      </c>
      <c r="I139" s="160">
        <f t="shared" si="8"/>
        <v>0.98501177623314329</v>
      </c>
      <c r="J139" s="160">
        <f t="shared" si="9"/>
        <v>0.96268258178319388</v>
      </c>
      <c r="K139" s="160">
        <f>+'2.2.2.ProdIntermed'!I$181</f>
        <v>0.96268258178319388</v>
      </c>
      <c r="L139" s="160">
        <f>+'2.2.2.ProdIntermed'!J$181</f>
        <v>1.0245513427973163</v>
      </c>
      <c r="M139" s="160">
        <f>+'2.2.2.ProdIntermed'!K$181</f>
        <v>1.0298434949399453</v>
      </c>
      <c r="N139" s="160">
        <f>+'2.2.2.ProdIntermed'!L$181</f>
        <v>1.0358907338897501</v>
      </c>
    </row>
    <row r="140" spans="1:14" x14ac:dyDescent="0.2">
      <c r="A140" s="1"/>
      <c r="B140" s="139" t="s">
        <v>182</v>
      </c>
      <c r="C140" s="160">
        <f>+'2.2.2.ProdIntermed'!D$181</f>
        <v>1</v>
      </c>
      <c r="D140" s="160">
        <f>+'2.2.2.ProdIntermed'!E$181</f>
        <v>1.0823337409044773</v>
      </c>
      <c r="E140" s="160">
        <f>+'2.2.2.ProdIntermed'!F$181</f>
        <v>1.0861114475827298</v>
      </c>
      <c r="F140" s="160">
        <f>+'2.2.2.ProdIntermed'!G$181</f>
        <v>1.0674186490149371</v>
      </c>
      <c r="G140" s="160">
        <f t="shared" si="7"/>
        <v>0.98501177623314329</v>
      </c>
      <c r="H140" s="160">
        <f>+'2.2.2.ProdIntermed'!H$181</f>
        <v>0.98501177623314329</v>
      </c>
      <c r="I140" s="160">
        <f t="shared" si="8"/>
        <v>0.98501177623314329</v>
      </c>
      <c r="J140" s="160">
        <f t="shared" si="9"/>
        <v>0.96268258178319388</v>
      </c>
      <c r="K140" s="160">
        <f>+'2.2.2.ProdIntermed'!I$181</f>
        <v>0.96268258178319388</v>
      </c>
      <c r="L140" s="160">
        <f>+'2.2.2.ProdIntermed'!J$181</f>
        <v>1.0245513427973163</v>
      </c>
      <c r="M140" s="160">
        <f>+'2.2.2.ProdIntermed'!K$181</f>
        <v>1.0298434949399453</v>
      </c>
      <c r="N140" s="160">
        <f>+'2.2.2.ProdIntermed'!L$181</f>
        <v>1.0358907338897501</v>
      </c>
    </row>
    <row r="141" spans="1:14" x14ac:dyDescent="0.2">
      <c r="A141" s="1"/>
      <c r="B141" s="139" t="s">
        <v>183</v>
      </c>
      <c r="C141" s="160">
        <f>+'2.2.2.ProdIntermed'!D$181</f>
        <v>1</v>
      </c>
      <c r="D141" s="160">
        <f>+'2.2.2.ProdIntermed'!E$181</f>
        <v>1.0823337409044773</v>
      </c>
      <c r="E141" s="160">
        <f>+'2.2.2.ProdIntermed'!F$181</f>
        <v>1.0861114475827298</v>
      </c>
      <c r="F141" s="160">
        <f>+'2.2.2.ProdIntermed'!G$181</f>
        <v>1.0674186490149371</v>
      </c>
      <c r="G141" s="160">
        <f t="shared" si="7"/>
        <v>0.98501177623314329</v>
      </c>
      <c r="H141" s="160">
        <f>+'2.2.2.ProdIntermed'!H$181</f>
        <v>0.98501177623314329</v>
      </c>
      <c r="I141" s="160">
        <f t="shared" si="8"/>
        <v>0.98501177623314329</v>
      </c>
      <c r="J141" s="160">
        <f t="shared" si="9"/>
        <v>0.96268258178319388</v>
      </c>
      <c r="K141" s="160">
        <f>+'2.2.2.ProdIntermed'!I$181</f>
        <v>0.96268258178319388</v>
      </c>
      <c r="L141" s="160">
        <f>+'2.2.2.ProdIntermed'!J$181</f>
        <v>1.0245513427973163</v>
      </c>
      <c r="M141" s="160">
        <f>+'2.2.2.ProdIntermed'!K$181</f>
        <v>1.0298434949399453</v>
      </c>
      <c r="N141" s="160">
        <f>+'2.2.2.ProdIntermed'!L$181</f>
        <v>1.0358907338897501</v>
      </c>
    </row>
    <row r="142" spans="1:14" x14ac:dyDescent="0.2">
      <c r="A142" s="1"/>
      <c r="B142" s="139" t="s">
        <v>184</v>
      </c>
      <c r="C142" s="160">
        <f>+'2.2.2.ProdIntermed'!D$181</f>
        <v>1</v>
      </c>
      <c r="D142" s="160">
        <f>+'2.2.2.ProdIntermed'!E$181</f>
        <v>1.0823337409044773</v>
      </c>
      <c r="E142" s="160">
        <f>+'2.2.2.ProdIntermed'!F$181</f>
        <v>1.0861114475827298</v>
      </c>
      <c r="F142" s="160">
        <f>+'2.2.2.ProdIntermed'!G$181</f>
        <v>1.0674186490149371</v>
      </c>
      <c r="G142" s="160">
        <f t="shared" si="7"/>
        <v>0.98501177623314329</v>
      </c>
      <c r="H142" s="160">
        <f>+'2.2.2.ProdIntermed'!H$181</f>
        <v>0.98501177623314329</v>
      </c>
      <c r="I142" s="160">
        <f t="shared" si="8"/>
        <v>0.98501177623314329</v>
      </c>
      <c r="J142" s="160">
        <f t="shared" si="9"/>
        <v>0.96268258178319388</v>
      </c>
      <c r="K142" s="160">
        <f>+'2.2.2.ProdIntermed'!I$181</f>
        <v>0.96268258178319388</v>
      </c>
      <c r="L142" s="160">
        <f>+'2.2.2.ProdIntermed'!J$181</f>
        <v>1.0245513427973163</v>
      </c>
      <c r="M142" s="160">
        <f>+'2.2.2.ProdIntermed'!K$181</f>
        <v>1.0298434949399453</v>
      </c>
      <c r="N142" s="160">
        <f>+'2.2.2.ProdIntermed'!L$181</f>
        <v>1.0358907338897501</v>
      </c>
    </row>
    <row r="143" spans="1:14" x14ac:dyDescent="0.2">
      <c r="A143" s="1"/>
      <c r="B143" s="139" t="s">
        <v>185</v>
      </c>
      <c r="C143" s="160">
        <f>+'2.2.2.ProdIntermed'!D$181</f>
        <v>1</v>
      </c>
      <c r="D143" s="160">
        <f>+'2.2.2.ProdIntermed'!E$181</f>
        <v>1.0823337409044773</v>
      </c>
      <c r="E143" s="160">
        <f>+'2.2.2.ProdIntermed'!F$181</f>
        <v>1.0861114475827298</v>
      </c>
      <c r="F143" s="160">
        <f>+'2.2.2.ProdIntermed'!G$181</f>
        <v>1.0674186490149371</v>
      </c>
      <c r="G143" s="160">
        <f t="shared" si="7"/>
        <v>0.98501177623314329</v>
      </c>
      <c r="H143" s="160">
        <f>+'2.2.2.ProdIntermed'!H$181</f>
        <v>0.98501177623314329</v>
      </c>
      <c r="I143" s="160">
        <f t="shared" si="8"/>
        <v>0.98501177623314329</v>
      </c>
      <c r="J143" s="160">
        <f t="shared" si="9"/>
        <v>0.96268258178319388</v>
      </c>
      <c r="K143" s="160">
        <f>+'2.2.2.ProdIntermed'!I$181</f>
        <v>0.96268258178319388</v>
      </c>
      <c r="L143" s="160">
        <f>+'2.2.2.ProdIntermed'!J$181</f>
        <v>1.0245513427973163</v>
      </c>
      <c r="M143" s="160">
        <f>+'2.2.2.ProdIntermed'!K$181</f>
        <v>1.0298434949399453</v>
      </c>
      <c r="N143" s="160">
        <f>+'2.2.2.ProdIntermed'!L$181</f>
        <v>1.0358907338897501</v>
      </c>
    </row>
    <row r="144" spans="1:14" x14ac:dyDescent="0.2">
      <c r="A144" s="1"/>
      <c r="B144" s="139" t="s">
        <v>186</v>
      </c>
      <c r="C144" s="160">
        <f>+'2.2.2.ProdIntermed'!D$181</f>
        <v>1</v>
      </c>
      <c r="D144" s="160">
        <f>+'2.2.2.ProdIntermed'!E$181</f>
        <v>1.0823337409044773</v>
      </c>
      <c r="E144" s="160">
        <f>+'2.2.2.ProdIntermed'!F$181</f>
        <v>1.0861114475827298</v>
      </c>
      <c r="F144" s="160">
        <f>+'2.2.2.ProdIntermed'!G$181</f>
        <v>1.0674186490149371</v>
      </c>
      <c r="G144" s="160">
        <f t="shared" si="7"/>
        <v>0.98501177623314329</v>
      </c>
      <c r="H144" s="160">
        <f>+'2.2.2.ProdIntermed'!H$181</f>
        <v>0.98501177623314329</v>
      </c>
      <c r="I144" s="160">
        <f t="shared" si="8"/>
        <v>0.98501177623314329</v>
      </c>
      <c r="J144" s="160">
        <f t="shared" si="9"/>
        <v>0.96268258178319388</v>
      </c>
      <c r="K144" s="160">
        <f>+'2.2.2.ProdIntermed'!I$181</f>
        <v>0.96268258178319388</v>
      </c>
      <c r="L144" s="160">
        <f>+'2.2.2.ProdIntermed'!J$181</f>
        <v>1.0245513427973163</v>
      </c>
      <c r="M144" s="160">
        <f>+'2.2.2.ProdIntermed'!K$181</f>
        <v>1.0298434949399453</v>
      </c>
      <c r="N144" s="160">
        <f>+'2.2.2.ProdIntermed'!L$181</f>
        <v>1.0358907338897501</v>
      </c>
    </row>
    <row r="145" spans="1:14" x14ac:dyDescent="0.2">
      <c r="A145" s="1"/>
      <c r="B145" s="139" t="s">
        <v>187</v>
      </c>
      <c r="C145" s="160">
        <f>+'2.2.2.ProdIntermed'!D$181</f>
        <v>1</v>
      </c>
      <c r="D145" s="160">
        <f>+'2.2.2.ProdIntermed'!E$181</f>
        <v>1.0823337409044773</v>
      </c>
      <c r="E145" s="160">
        <f>+'2.2.2.ProdIntermed'!F$181</f>
        <v>1.0861114475827298</v>
      </c>
      <c r="F145" s="160">
        <f>+'2.2.2.ProdIntermed'!G$181</f>
        <v>1.0674186490149371</v>
      </c>
      <c r="G145" s="160">
        <f t="shared" si="7"/>
        <v>0.98501177623314329</v>
      </c>
      <c r="H145" s="160">
        <f>+'2.2.2.ProdIntermed'!H$181</f>
        <v>0.98501177623314329</v>
      </c>
      <c r="I145" s="160">
        <f t="shared" si="8"/>
        <v>0.98501177623314329</v>
      </c>
      <c r="J145" s="160">
        <f t="shared" si="9"/>
        <v>0.96268258178319388</v>
      </c>
      <c r="K145" s="160">
        <f>+'2.2.2.ProdIntermed'!I$181</f>
        <v>0.96268258178319388</v>
      </c>
      <c r="L145" s="160">
        <f>+'2.2.2.ProdIntermed'!J$181</f>
        <v>1.0245513427973163</v>
      </c>
      <c r="M145" s="160">
        <f>+'2.2.2.ProdIntermed'!K$181</f>
        <v>1.0298434949399453</v>
      </c>
      <c r="N145" s="160">
        <f>+'2.2.2.ProdIntermed'!L$181</f>
        <v>1.0358907338897501</v>
      </c>
    </row>
    <row r="146" spans="1:14" x14ac:dyDescent="0.2">
      <c r="A146" s="1"/>
      <c r="B146" s="144" t="s">
        <v>102</v>
      </c>
      <c r="C146" s="160">
        <f>+'2.2.2.ProdIntermed'!D$181</f>
        <v>1</v>
      </c>
      <c r="D146" s="160">
        <f>+'2.2.2.ProdIntermed'!E$181</f>
        <v>1.0823337409044773</v>
      </c>
      <c r="E146" s="160">
        <f>+'2.2.2.ProdIntermed'!F$181</f>
        <v>1.0861114475827298</v>
      </c>
      <c r="F146" s="160">
        <f>+'2.2.2.ProdIntermed'!G$181</f>
        <v>1.0674186490149371</v>
      </c>
      <c r="G146" s="160">
        <f t="shared" si="7"/>
        <v>0.98501177623314329</v>
      </c>
      <c r="H146" s="160">
        <f>+'2.2.2.ProdIntermed'!H$181</f>
        <v>0.98501177623314329</v>
      </c>
      <c r="I146" s="160">
        <f t="shared" si="8"/>
        <v>0.98501177623314329</v>
      </c>
      <c r="J146" s="160">
        <f t="shared" si="9"/>
        <v>0.96268258178319388</v>
      </c>
      <c r="K146" s="160">
        <f>+'2.2.2.ProdIntermed'!I$181</f>
        <v>0.96268258178319388</v>
      </c>
      <c r="L146" s="160">
        <f>+'2.2.2.ProdIntermed'!J$181</f>
        <v>1.0245513427973163</v>
      </c>
      <c r="M146" s="160">
        <f>+'2.2.2.ProdIntermed'!K$181</f>
        <v>1.0298434949399453</v>
      </c>
      <c r="N146" s="160">
        <f>+'2.2.2.ProdIntermed'!L$181</f>
        <v>1.0358907338897501</v>
      </c>
    </row>
    <row r="147" spans="1:14" x14ac:dyDescent="0.2">
      <c r="A147" s="1"/>
      <c r="B147" s="144" t="s">
        <v>188</v>
      </c>
      <c r="C147" s="160">
        <f>+'2.2.2.ProdIntermed'!D$181</f>
        <v>1</v>
      </c>
      <c r="D147" s="160">
        <f>+'2.2.2.ProdIntermed'!E$181</f>
        <v>1.0823337409044773</v>
      </c>
      <c r="E147" s="160">
        <f>+'2.2.2.ProdIntermed'!F$181</f>
        <v>1.0861114475827298</v>
      </c>
      <c r="F147" s="160">
        <f>+'2.2.2.ProdIntermed'!G$181</f>
        <v>1.0674186490149371</v>
      </c>
      <c r="G147" s="160">
        <f t="shared" si="7"/>
        <v>0.98501177623314329</v>
      </c>
      <c r="H147" s="160">
        <f>+'2.2.2.ProdIntermed'!H$181</f>
        <v>0.98501177623314329</v>
      </c>
      <c r="I147" s="160">
        <f t="shared" si="8"/>
        <v>0.98501177623314329</v>
      </c>
      <c r="J147" s="160">
        <f t="shared" si="9"/>
        <v>0.96268258178319388</v>
      </c>
      <c r="K147" s="160">
        <f>+'2.2.2.ProdIntermed'!I$181</f>
        <v>0.96268258178319388</v>
      </c>
      <c r="L147" s="160">
        <f>+'2.2.2.ProdIntermed'!J$181</f>
        <v>1.0245513427973163</v>
      </c>
      <c r="M147" s="160">
        <f>+'2.2.2.ProdIntermed'!K$181</f>
        <v>1.0298434949399453</v>
      </c>
      <c r="N147" s="160">
        <f>+'2.2.2.ProdIntermed'!L$181</f>
        <v>1.0358907338897501</v>
      </c>
    </row>
    <row r="148" spans="1:14" x14ac:dyDescent="0.2">
      <c r="A148" s="1"/>
      <c r="B148" s="144" t="s">
        <v>189</v>
      </c>
      <c r="C148" s="160">
        <f>+'2.2.2.ProdIntermed'!D$181</f>
        <v>1</v>
      </c>
      <c r="D148" s="160">
        <f>+'2.2.2.ProdIntermed'!E$181</f>
        <v>1.0823337409044773</v>
      </c>
      <c r="E148" s="160">
        <f>+'2.2.2.ProdIntermed'!F$181</f>
        <v>1.0861114475827298</v>
      </c>
      <c r="F148" s="160">
        <f>+'2.2.2.ProdIntermed'!G$181</f>
        <v>1.0674186490149371</v>
      </c>
      <c r="G148" s="160">
        <f t="shared" si="7"/>
        <v>0.98501177623314329</v>
      </c>
      <c r="H148" s="160">
        <f>+'2.2.2.ProdIntermed'!H$181</f>
        <v>0.98501177623314329</v>
      </c>
      <c r="I148" s="160">
        <f t="shared" si="8"/>
        <v>0.98501177623314329</v>
      </c>
      <c r="J148" s="160">
        <f t="shared" si="9"/>
        <v>0.96268258178319388</v>
      </c>
      <c r="K148" s="160">
        <f>+'2.2.2.ProdIntermed'!I$181</f>
        <v>0.96268258178319388</v>
      </c>
      <c r="L148" s="160">
        <f>+'2.2.2.ProdIntermed'!J$181</f>
        <v>1.0245513427973163</v>
      </c>
      <c r="M148" s="160">
        <f>+'2.2.2.ProdIntermed'!K$181</f>
        <v>1.0298434949399453</v>
      </c>
      <c r="N148" s="160">
        <f>+'2.2.2.ProdIntermed'!L$181</f>
        <v>1.0358907338897501</v>
      </c>
    </row>
    <row r="149" spans="1:14" x14ac:dyDescent="0.2">
      <c r="A149" s="1"/>
      <c r="B149" s="144" t="s">
        <v>190</v>
      </c>
      <c r="C149" s="160">
        <f>+'2.2.2.ProdIntermed'!D$181</f>
        <v>1</v>
      </c>
      <c r="D149" s="160">
        <f>+'2.2.2.ProdIntermed'!E$181</f>
        <v>1.0823337409044773</v>
      </c>
      <c r="E149" s="160">
        <f>+'2.2.2.ProdIntermed'!F$181</f>
        <v>1.0861114475827298</v>
      </c>
      <c r="F149" s="160">
        <f>+'2.2.2.ProdIntermed'!G$181</f>
        <v>1.0674186490149371</v>
      </c>
      <c r="G149" s="160">
        <f t="shared" si="7"/>
        <v>0.98501177623314329</v>
      </c>
      <c r="H149" s="160">
        <f>+'2.2.2.ProdIntermed'!H$181</f>
        <v>0.98501177623314329</v>
      </c>
      <c r="I149" s="160">
        <f t="shared" si="8"/>
        <v>0.98501177623314329</v>
      </c>
      <c r="J149" s="160">
        <f t="shared" si="9"/>
        <v>0.96268258178319388</v>
      </c>
      <c r="K149" s="160">
        <f>+'2.2.2.ProdIntermed'!I$181</f>
        <v>0.96268258178319388</v>
      </c>
      <c r="L149" s="160">
        <f>+'2.2.2.ProdIntermed'!J$181</f>
        <v>1.0245513427973163</v>
      </c>
      <c r="M149" s="160">
        <f>+'2.2.2.ProdIntermed'!K$181</f>
        <v>1.0298434949399453</v>
      </c>
      <c r="N149" s="160">
        <f>+'2.2.2.ProdIntermed'!L$181</f>
        <v>1.0358907338897501</v>
      </c>
    </row>
    <row r="150" spans="1:14" x14ac:dyDescent="0.2">
      <c r="A150" s="1"/>
      <c r="B150" s="31" t="s">
        <v>35</v>
      </c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</row>
    <row r="151" spans="1:14" x14ac:dyDescent="0.2">
      <c r="A151" s="1"/>
      <c r="B151" s="144" t="s">
        <v>499</v>
      </c>
      <c r="C151" s="160">
        <f>+'2.2.2.ProdIntermed'!D$181</f>
        <v>1</v>
      </c>
      <c r="D151" s="160">
        <f>+'2.2.2.ProdIntermed'!E$181</f>
        <v>1.0823337409044773</v>
      </c>
      <c r="E151" s="160">
        <f>+'2.2.2.ProdIntermed'!F$181</f>
        <v>1.0861114475827298</v>
      </c>
      <c r="F151" s="160">
        <f>+'2.2.2.ProdIntermed'!G$181</f>
        <v>1.0674186490149371</v>
      </c>
      <c r="G151" s="160">
        <f t="shared" si="7"/>
        <v>0.98501177623314329</v>
      </c>
      <c r="H151" s="160">
        <f>+'2.2.2.ProdIntermed'!H$181</f>
        <v>0.98501177623314329</v>
      </c>
      <c r="I151" s="160">
        <f t="shared" si="8"/>
        <v>0.98501177623314329</v>
      </c>
      <c r="J151" s="160">
        <f t="shared" si="9"/>
        <v>0.96268258178319388</v>
      </c>
      <c r="K151" s="160">
        <f>+'2.2.2.ProdIntermed'!I$181</f>
        <v>0.96268258178319388</v>
      </c>
      <c r="L151" s="160">
        <f>+'2.2.2.ProdIntermed'!J$181</f>
        <v>1.0245513427973163</v>
      </c>
      <c r="M151" s="160">
        <f>+'2.2.2.ProdIntermed'!K$181</f>
        <v>1.0298434949399453</v>
      </c>
      <c r="N151" s="160">
        <f>+'2.2.2.ProdIntermed'!L$181</f>
        <v>1.0358907338897501</v>
      </c>
    </row>
    <row r="152" spans="1:14" x14ac:dyDescent="0.2">
      <c r="A152" s="1"/>
      <c r="B152" s="144" t="s">
        <v>191</v>
      </c>
      <c r="C152" s="160">
        <f>+'2.2.2.ProdIntermed'!D$181</f>
        <v>1</v>
      </c>
      <c r="D152" s="160">
        <f>+'2.2.2.ProdIntermed'!E$181</f>
        <v>1.0823337409044773</v>
      </c>
      <c r="E152" s="160">
        <f>+'2.2.2.ProdIntermed'!F$181</f>
        <v>1.0861114475827298</v>
      </c>
      <c r="F152" s="160">
        <f>+'2.2.2.ProdIntermed'!G$181</f>
        <v>1.0674186490149371</v>
      </c>
      <c r="G152" s="160">
        <f t="shared" si="7"/>
        <v>0.98501177623314329</v>
      </c>
      <c r="H152" s="160">
        <f>+'2.2.2.ProdIntermed'!H$181</f>
        <v>0.98501177623314329</v>
      </c>
      <c r="I152" s="160">
        <f t="shared" si="8"/>
        <v>0.98501177623314329</v>
      </c>
      <c r="J152" s="160">
        <f t="shared" si="9"/>
        <v>0.96268258178319388</v>
      </c>
      <c r="K152" s="160">
        <f>+'2.2.2.ProdIntermed'!I$181</f>
        <v>0.96268258178319388</v>
      </c>
      <c r="L152" s="160">
        <f>+'2.2.2.ProdIntermed'!J$181</f>
        <v>1.0245513427973163</v>
      </c>
      <c r="M152" s="160">
        <f>+'2.2.2.ProdIntermed'!K$181</f>
        <v>1.0298434949399453</v>
      </c>
      <c r="N152" s="160">
        <f>+'2.2.2.ProdIntermed'!L$181</f>
        <v>1.0358907338897501</v>
      </c>
    </row>
    <row r="153" spans="1:14" x14ac:dyDescent="0.2">
      <c r="A153" s="1"/>
      <c r="B153" s="144" t="s">
        <v>192</v>
      </c>
      <c r="C153" s="160">
        <f>+'2.2.2.ProdIntermed'!D$181</f>
        <v>1</v>
      </c>
      <c r="D153" s="160">
        <f>+'2.2.2.ProdIntermed'!E$181</f>
        <v>1.0823337409044773</v>
      </c>
      <c r="E153" s="160">
        <f>+'2.2.2.ProdIntermed'!F$181</f>
        <v>1.0861114475827298</v>
      </c>
      <c r="F153" s="160">
        <f>+'2.2.2.ProdIntermed'!G$181</f>
        <v>1.0674186490149371</v>
      </c>
      <c r="G153" s="160">
        <f t="shared" si="7"/>
        <v>0.98501177623314329</v>
      </c>
      <c r="H153" s="160">
        <f>+'2.2.2.ProdIntermed'!H$181</f>
        <v>0.98501177623314329</v>
      </c>
      <c r="I153" s="160">
        <f t="shared" si="8"/>
        <v>0.98501177623314329</v>
      </c>
      <c r="J153" s="160">
        <f t="shared" si="9"/>
        <v>0.96268258178319388</v>
      </c>
      <c r="K153" s="160">
        <f>+'2.2.2.ProdIntermed'!I$181</f>
        <v>0.96268258178319388</v>
      </c>
      <c r="L153" s="160">
        <f>+'2.2.2.ProdIntermed'!J$181</f>
        <v>1.0245513427973163</v>
      </c>
      <c r="M153" s="160">
        <f>+'2.2.2.ProdIntermed'!K$181</f>
        <v>1.0298434949399453</v>
      </c>
      <c r="N153" s="160">
        <f>+'2.2.2.ProdIntermed'!L$181</f>
        <v>1.0358907338897501</v>
      </c>
    </row>
    <row r="154" spans="1:14" x14ac:dyDescent="0.2">
      <c r="A154" s="1"/>
      <c r="B154" s="144" t="s">
        <v>193</v>
      </c>
      <c r="C154" s="160">
        <f>+'2.2.2.ProdIntermed'!D$181</f>
        <v>1</v>
      </c>
      <c r="D154" s="160">
        <f>+'2.2.2.ProdIntermed'!E$181</f>
        <v>1.0823337409044773</v>
      </c>
      <c r="E154" s="160">
        <f>+'2.2.2.ProdIntermed'!F$181</f>
        <v>1.0861114475827298</v>
      </c>
      <c r="F154" s="160">
        <f>+'2.2.2.ProdIntermed'!G$181</f>
        <v>1.0674186490149371</v>
      </c>
      <c r="G154" s="160">
        <f t="shared" si="7"/>
        <v>0.98501177623314329</v>
      </c>
      <c r="H154" s="160">
        <f>+'2.2.2.ProdIntermed'!H$181</f>
        <v>0.98501177623314329</v>
      </c>
      <c r="I154" s="160">
        <f t="shared" si="8"/>
        <v>0.98501177623314329</v>
      </c>
      <c r="J154" s="160">
        <f t="shared" si="9"/>
        <v>0.96268258178319388</v>
      </c>
      <c r="K154" s="160">
        <f>+'2.2.2.ProdIntermed'!I$181</f>
        <v>0.96268258178319388</v>
      </c>
      <c r="L154" s="160">
        <f>+'2.2.2.ProdIntermed'!J$181</f>
        <v>1.0245513427973163</v>
      </c>
      <c r="M154" s="160">
        <f>+'2.2.2.ProdIntermed'!K$181</f>
        <v>1.0298434949399453</v>
      </c>
      <c r="N154" s="160">
        <f>+'2.2.2.ProdIntermed'!L$181</f>
        <v>1.0358907338897501</v>
      </c>
    </row>
    <row r="155" spans="1:14" x14ac:dyDescent="0.2">
      <c r="A155" s="1"/>
      <c r="B155" s="144" t="s">
        <v>194</v>
      </c>
      <c r="C155" s="160">
        <f>+'2.2.2.ProdIntermed'!D$181</f>
        <v>1</v>
      </c>
      <c r="D155" s="160">
        <f>+'2.2.2.ProdIntermed'!E$181</f>
        <v>1.0823337409044773</v>
      </c>
      <c r="E155" s="160">
        <f>+'2.2.2.ProdIntermed'!F$181</f>
        <v>1.0861114475827298</v>
      </c>
      <c r="F155" s="160">
        <f>+'2.2.2.ProdIntermed'!G$181</f>
        <v>1.0674186490149371</v>
      </c>
      <c r="G155" s="160">
        <f t="shared" si="7"/>
        <v>0.98501177623314329</v>
      </c>
      <c r="H155" s="160">
        <f>+'2.2.2.ProdIntermed'!H$181</f>
        <v>0.98501177623314329</v>
      </c>
      <c r="I155" s="160">
        <f t="shared" si="8"/>
        <v>0.98501177623314329</v>
      </c>
      <c r="J155" s="160">
        <f t="shared" si="9"/>
        <v>0.96268258178319388</v>
      </c>
      <c r="K155" s="160">
        <f>+'2.2.2.ProdIntermed'!I$181</f>
        <v>0.96268258178319388</v>
      </c>
      <c r="L155" s="160">
        <f>+'2.2.2.ProdIntermed'!J$181</f>
        <v>1.0245513427973163</v>
      </c>
      <c r="M155" s="160">
        <f>+'2.2.2.ProdIntermed'!K$181</f>
        <v>1.0298434949399453</v>
      </c>
      <c r="N155" s="160">
        <f>+'2.2.2.ProdIntermed'!L$181</f>
        <v>1.0358907338897501</v>
      </c>
    </row>
    <row r="156" spans="1:14" x14ac:dyDescent="0.2">
      <c r="A156" s="1"/>
      <c r="B156" s="144" t="s">
        <v>195</v>
      </c>
      <c r="C156" s="160">
        <f>+'2.2.2.ProdIntermed'!D$181</f>
        <v>1</v>
      </c>
      <c r="D156" s="160">
        <f>+'2.2.2.ProdIntermed'!E$181</f>
        <v>1.0823337409044773</v>
      </c>
      <c r="E156" s="160">
        <f>+'2.2.2.ProdIntermed'!F$181</f>
        <v>1.0861114475827298</v>
      </c>
      <c r="F156" s="160">
        <f>+'2.2.2.ProdIntermed'!G$181</f>
        <v>1.0674186490149371</v>
      </c>
      <c r="G156" s="160">
        <f t="shared" si="7"/>
        <v>0.98501177623314329</v>
      </c>
      <c r="H156" s="160">
        <f>+'2.2.2.ProdIntermed'!H$181</f>
        <v>0.98501177623314329</v>
      </c>
      <c r="I156" s="160">
        <f t="shared" si="8"/>
        <v>0.98501177623314329</v>
      </c>
      <c r="J156" s="160">
        <f t="shared" si="9"/>
        <v>0.96268258178319388</v>
      </c>
      <c r="K156" s="160">
        <f>+'2.2.2.ProdIntermed'!I$181</f>
        <v>0.96268258178319388</v>
      </c>
      <c r="L156" s="160">
        <f>+'2.2.2.ProdIntermed'!J$181</f>
        <v>1.0245513427973163</v>
      </c>
      <c r="M156" s="160">
        <f>+'2.2.2.ProdIntermed'!K$181</f>
        <v>1.0298434949399453</v>
      </c>
      <c r="N156" s="160">
        <f>+'2.2.2.ProdIntermed'!L$181</f>
        <v>1.0358907338897501</v>
      </c>
    </row>
    <row r="157" spans="1:14" x14ac:dyDescent="0.2">
      <c r="A157" s="1"/>
      <c r="B157" s="144" t="s">
        <v>196</v>
      </c>
      <c r="C157" s="160">
        <f>+'2.2.2.ProdIntermed'!D$181</f>
        <v>1</v>
      </c>
      <c r="D157" s="160">
        <f>+'2.2.2.ProdIntermed'!E$181</f>
        <v>1.0823337409044773</v>
      </c>
      <c r="E157" s="160">
        <f>+'2.2.2.ProdIntermed'!F$181</f>
        <v>1.0861114475827298</v>
      </c>
      <c r="F157" s="160">
        <f>+'2.2.2.ProdIntermed'!G$181</f>
        <v>1.0674186490149371</v>
      </c>
      <c r="G157" s="160">
        <f t="shared" si="7"/>
        <v>0.98501177623314329</v>
      </c>
      <c r="H157" s="160">
        <f>+'2.2.2.ProdIntermed'!H$181</f>
        <v>0.98501177623314329</v>
      </c>
      <c r="I157" s="160">
        <f t="shared" si="8"/>
        <v>0.98501177623314329</v>
      </c>
      <c r="J157" s="160">
        <f t="shared" si="9"/>
        <v>0.96268258178319388</v>
      </c>
      <c r="K157" s="160">
        <f>+'2.2.2.ProdIntermed'!I$181</f>
        <v>0.96268258178319388</v>
      </c>
      <c r="L157" s="160">
        <f>+'2.2.2.ProdIntermed'!J$181</f>
        <v>1.0245513427973163</v>
      </c>
      <c r="M157" s="160">
        <f>+'2.2.2.ProdIntermed'!K$181</f>
        <v>1.0298434949399453</v>
      </c>
      <c r="N157" s="160">
        <f>+'2.2.2.ProdIntermed'!L$181</f>
        <v>1.0358907338897501</v>
      </c>
    </row>
    <row r="158" spans="1:14" x14ac:dyDescent="0.2">
      <c r="A158" s="1"/>
      <c r="B158" s="144" t="s">
        <v>197</v>
      </c>
      <c r="C158" s="160">
        <f>+'2.2.2.ProdIntermed'!D$181</f>
        <v>1</v>
      </c>
      <c r="D158" s="160">
        <f>+'2.2.2.ProdIntermed'!E$181</f>
        <v>1.0823337409044773</v>
      </c>
      <c r="E158" s="160">
        <f>+'2.2.2.ProdIntermed'!F$181</f>
        <v>1.0861114475827298</v>
      </c>
      <c r="F158" s="160">
        <f>+'2.2.2.ProdIntermed'!G$181</f>
        <v>1.0674186490149371</v>
      </c>
      <c r="G158" s="160">
        <f t="shared" si="7"/>
        <v>0.98501177623314329</v>
      </c>
      <c r="H158" s="160">
        <f>+'2.2.2.ProdIntermed'!H$181</f>
        <v>0.98501177623314329</v>
      </c>
      <c r="I158" s="160">
        <f t="shared" si="8"/>
        <v>0.98501177623314329</v>
      </c>
      <c r="J158" s="160">
        <f t="shared" si="9"/>
        <v>0.96268258178319388</v>
      </c>
      <c r="K158" s="160">
        <f>+'2.2.2.ProdIntermed'!I$181</f>
        <v>0.96268258178319388</v>
      </c>
      <c r="L158" s="160">
        <f>+'2.2.2.ProdIntermed'!J$181</f>
        <v>1.0245513427973163</v>
      </c>
      <c r="M158" s="160">
        <f>+'2.2.2.ProdIntermed'!K$181</f>
        <v>1.0298434949399453</v>
      </c>
      <c r="N158" s="160">
        <f>+'2.2.2.ProdIntermed'!L$181</f>
        <v>1.0358907338897501</v>
      </c>
    </row>
    <row r="159" spans="1:14" x14ac:dyDescent="0.2">
      <c r="A159" s="1"/>
      <c r="B159" s="139" t="s">
        <v>466</v>
      </c>
      <c r="C159" s="160">
        <f>+'2.2.2.ProdIntermed'!D$181</f>
        <v>1</v>
      </c>
      <c r="D159" s="160">
        <f>+'2.2.2.ProdIntermed'!E$181</f>
        <v>1.0823337409044773</v>
      </c>
      <c r="E159" s="160">
        <f>+'2.2.2.ProdIntermed'!F$181</f>
        <v>1.0861114475827298</v>
      </c>
      <c r="F159" s="160">
        <f>+'2.2.2.ProdIntermed'!G$181</f>
        <v>1.0674186490149371</v>
      </c>
      <c r="G159" s="160">
        <f t="shared" si="7"/>
        <v>0.98501177623314329</v>
      </c>
      <c r="H159" s="160">
        <f>+'2.2.2.ProdIntermed'!H$181</f>
        <v>0.98501177623314329</v>
      </c>
      <c r="I159" s="160">
        <f t="shared" si="8"/>
        <v>0.98501177623314329</v>
      </c>
      <c r="J159" s="160">
        <f t="shared" si="9"/>
        <v>0.96268258178319388</v>
      </c>
      <c r="K159" s="160">
        <f>+'2.2.2.ProdIntermed'!I$181</f>
        <v>0.96268258178319388</v>
      </c>
      <c r="L159" s="160">
        <f>+'2.2.2.ProdIntermed'!J$181</f>
        <v>1.0245513427973163</v>
      </c>
      <c r="M159" s="160">
        <f>+'2.2.2.ProdIntermed'!K$181</f>
        <v>1.0298434949399453</v>
      </c>
      <c r="N159" s="160">
        <f>+'2.2.2.ProdIntermed'!L$181</f>
        <v>1.0358907338897501</v>
      </c>
    </row>
    <row r="160" spans="1:14" x14ac:dyDescent="0.2">
      <c r="A160" s="1"/>
      <c r="B160" s="144" t="s">
        <v>198</v>
      </c>
      <c r="C160" s="160">
        <f>+'2.2.2.ProdIntermed'!D$181</f>
        <v>1</v>
      </c>
      <c r="D160" s="160">
        <f>+'2.2.2.ProdIntermed'!E$181</f>
        <v>1.0823337409044773</v>
      </c>
      <c r="E160" s="160">
        <f>+'2.2.2.ProdIntermed'!F$181</f>
        <v>1.0861114475827298</v>
      </c>
      <c r="F160" s="160">
        <f>+'2.2.2.ProdIntermed'!G$181</f>
        <v>1.0674186490149371</v>
      </c>
      <c r="G160" s="160">
        <f t="shared" ref="G160:G199" si="10">+H160</f>
        <v>0.98501177623314329</v>
      </c>
      <c r="H160" s="160">
        <f>+'2.2.2.ProdIntermed'!H$181</f>
        <v>0.98501177623314329</v>
      </c>
      <c r="I160" s="160">
        <f t="shared" si="8"/>
        <v>0.98501177623314329</v>
      </c>
      <c r="J160" s="160">
        <f t="shared" si="9"/>
        <v>0.96268258178319388</v>
      </c>
      <c r="K160" s="160">
        <f>+'2.2.2.ProdIntermed'!I$181</f>
        <v>0.96268258178319388</v>
      </c>
      <c r="L160" s="160">
        <f>+'2.2.2.ProdIntermed'!J$181</f>
        <v>1.0245513427973163</v>
      </c>
      <c r="M160" s="160">
        <f>+'2.2.2.ProdIntermed'!K$181</f>
        <v>1.0298434949399453</v>
      </c>
      <c r="N160" s="160">
        <f>+'2.2.2.ProdIntermed'!L$181</f>
        <v>1.0358907338897501</v>
      </c>
    </row>
    <row r="161" spans="1:14" x14ac:dyDescent="0.2">
      <c r="A161" s="1"/>
      <c r="B161" s="139" t="s">
        <v>103</v>
      </c>
      <c r="C161" s="160">
        <f>+'2.2.2.ProdIntermed'!D$181</f>
        <v>1</v>
      </c>
      <c r="D161" s="160">
        <f>+'2.2.2.ProdIntermed'!E$181</f>
        <v>1.0823337409044773</v>
      </c>
      <c r="E161" s="160">
        <f>+'2.2.2.ProdIntermed'!F$181</f>
        <v>1.0861114475827298</v>
      </c>
      <c r="F161" s="160">
        <f>+'2.2.2.ProdIntermed'!G$181</f>
        <v>1.0674186490149371</v>
      </c>
      <c r="G161" s="160">
        <f t="shared" si="10"/>
        <v>0.98501177623314329</v>
      </c>
      <c r="H161" s="160">
        <f>+'2.2.2.ProdIntermed'!H$181</f>
        <v>0.98501177623314329</v>
      </c>
      <c r="I161" s="160">
        <f t="shared" ref="I161:I199" si="11">+H161</f>
        <v>0.98501177623314329</v>
      </c>
      <c r="J161" s="160">
        <f t="shared" ref="J161:J199" si="12">+K161</f>
        <v>0.96268258178319388</v>
      </c>
      <c r="K161" s="160">
        <f>+'2.2.2.ProdIntermed'!I$181</f>
        <v>0.96268258178319388</v>
      </c>
      <c r="L161" s="160">
        <f>+'2.2.2.ProdIntermed'!J$181</f>
        <v>1.0245513427973163</v>
      </c>
      <c r="M161" s="160">
        <f>+'2.2.2.ProdIntermed'!K$181</f>
        <v>1.0298434949399453</v>
      </c>
      <c r="N161" s="160">
        <f>+'2.2.2.ProdIntermed'!L$181</f>
        <v>1.0358907338897501</v>
      </c>
    </row>
    <row r="162" spans="1:14" x14ac:dyDescent="0.2">
      <c r="A162" s="1"/>
      <c r="B162" s="139" t="s">
        <v>104</v>
      </c>
      <c r="C162" s="160">
        <f>+'2.2.2.ProdIntermed'!D$181</f>
        <v>1</v>
      </c>
      <c r="D162" s="160">
        <f>+'2.2.2.ProdIntermed'!E$181</f>
        <v>1.0823337409044773</v>
      </c>
      <c r="E162" s="160">
        <f>+'2.2.2.ProdIntermed'!F$181</f>
        <v>1.0861114475827298</v>
      </c>
      <c r="F162" s="160">
        <f>+'2.2.2.ProdIntermed'!G$181</f>
        <v>1.0674186490149371</v>
      </c>
      <c r="G162" s="160">
        <f t="shared" si="10"/>
        <v>0.98501177623314329</v>
      </c>
      <c r="H162" s="160">
        <f>+'2.2.2.ProdIntermed'!H$181</f>
        <v>0.98501177623314329</v>
      </c>
      <c r="I162" s="160">
        <f t="shared" si="11"/>
        <v>0.98501177623314329</v>
      </c>
      <c r="J162" s="160">
        <f t="shared" si="12"/>
        <v>0.96268258178319388</v>
      </c>
      <c r="K162" s="160">
        <f>+'2.2.2.ProdIntermed'!I$181</f>
        <v>0.96268258178319388</v>
      </c>
      <c r="L162" s="160">
        <f>+'2.2.2.ProdIntermed'!J$181</f>
        <v>1.0245513427973163</v>
      </c>
      <c r="M162" s="160">
        <f>+'2.2.2.ProdIntermed'!K$181</f>
        <v>1.0298434949399453</v>
      </c>
      <c r="N162" s="160">
        <f>+'2.2.2.ProdIntermed'!L$181</f>
        <v>1.0358907338897501</v>
      </c>
    </row>
    <row r="163" spans="1:14" x14ac:dyDescent="0.2">
      <c r="A163" s="1"/>
      <c r="B163" s="144" t="s">
        <v>199</v>
      </c>
      <c r="C163" s="160">
        <f>+'2.2.2.ProdIntermed'!D$181</f>
        <v>1</v>
      </c>
      <c r="D163" s="160">
        <f>+'2.2.2.ProdIntermed'!E$181</f>
        <v>1.0823337409044773</v>
      </c>
      <c r="E163" s="160">
        <f>+'2.2.2.ProdIntermed'!F$181</f>
        <v>1.0861114475827298</v>
      </c>
      <c r="F163" s="160">
        <f>+'2.2.2.ProdIntermed'!G$181</f>
        <v>1.0674186490149371</v>
      </c>
      <c r="G163" s="160">
        <f t="shared" si="10"/>
        <v>0.98501177623314329</v>
      </c>
      <c r="H163" s="160">
        <f>+'2.2.2.ProdIntermed'!H$181</f>
        <v>0.98501177623314329</v>
      </c>
      <c r="I163" s="160">
        <f t="shared" si="11"/>
        <v>0.98501177623314329</v>
      </c>
      <c r="J163" s="160">
        <f t="shared" si="12"/>
        <v>0.96268258178319388</v>
      </c>
      <c r="K163" s="160">
        <f>+'2.2.2.ProdIntermed'!I$181</f>
        <v>0.96268258178319388</v>
      </c>
      <c r="L163" s="160">
        <f>+'2.2.2.ProdIntermed'!J$181</f>
        <v>1.0245513427973163</v>
      </c>
      <c r="M163" s="160">
        <f>+'2.2.2.ProdIntermed'!K$181</f>
        <v>1.0298434949399453</v>
      </c>
      <c r="N163" s="160">
        <f>+'2.2.2.ProdIntermed'!L$181</f>
        <v>1.0358907338897501</v>
      </c>
    </row>
    <row r="164" spans="1:14" x14ac:dyDescent="0.2">
      <c r="A164" s="1"/>
      <c r="B164" s="144" t="s">
        <v>200</v>
      </c>
      <c r="C164" s="160">
        <f>+'2.2.2.ProdIntermed'!D$181</f>
        <v>1</v>
      </c>
      <c r="D164" s="160">
        <f>+'2.2.2.ProdIntermed'!E$181</f>
        <v>1.0823337409044773</v>
      </c>
      <c r="E164" s="160">
        <f>+'2.2.2.ProdIntermed'!F$181</f>
        <v>1.0861114475827298</v>
      </c>
      <c r="F164" s="160">
        <f>+'2.2.2.ProdIntermed'!G$181</f>
        <v>1.0674186490149371</v>
      </c>
      <c r="G164" s="160">
        <f t="shared" si="10"/>
        <v>0.98501177623314329</v>
      </c>
      <c r="H164" s="160">
        <f>+'2.2.2.ProdIntermed'!H$181</f>
        <v>0.98501177623314329</v>
      </c>
      <c r="I164" s="160">
        <f t="shared" si="11"/>
        <v>0.98501177623314329</v>
      </c>
      <c r="J164" s="160">
        <f t="shared" si="12"/>
        <v>0.96268258178319388</v>
      </c>
      <c r="K164" s="160">
        <f>+'2.2.2.ProdIntermed'!I$181</f>
        <v>0.96268258178319388</v>
      </c>
      <c r="L164" s="160">
        <f>+'2.2.2.ProdIntermed'!J$181</f>
        <v>1.0245513427973163</v>
      </c>
      <c r="M164" s="160">
        <f>+'2.2.2.ProdIntermed'!K$181</f>
        <v>1.0298434949399453</v>
      </c>
      <c r="N164" s="160">
        <f>+'2.2.2.ProdIntermed'!L$181</f>
        <v>1.0358907338897501</v>
      </c>
    </row>
    <row r="165" spans="1:14" x14ac:dyDescent="0.2">
      <c r="A165" s="1"/>
      <c r="B165" s="144" t="s">
        <v>201</v>
      </c>
      <c r="C165" s="160">
        <f>+'2.2.2.ProdIntermed'!D$181</f>
        <v>1</v>
      </c>
      <c r="D165" s="160">
        <f>+'2.2.2.ProdIntermed'!E$181</f>
        <v>1.0823337409044773</v>
      </c>
      <c r="E165" s="160">
        <f>+'2.2.2.ProdIntermed'!F$181</f>
        <v>1.0861114475827298</v>
      </c>
      <c r="F165" s="160">
        <f>+'2.2.2.ProdIntermed'!G$181</f>
        <v>1.0674186490149371</v>
      </c>
      <c r="G165" s="160">
        <f t="shared" si="10"/>
        <v>0.98501177623314329</v>
      </c>
      <c r="H165" s="160">
        <f>+'2.2.2.ProdIntermed'!H$181</f>
        <v>0.98501177623314329</v>
      </c>
      <c r="I165" s="160">
        <f t="shared" si="11"/>
        <v>0.98501177623314329</v>
      </c>
      <c r="J165" s="160">
        <f t="shared" si="12"/>
        <v>0.96268258178319388</v>
      </c>
      <c r="K165" s="160">
        <f>+'2.2.2.ProdIntermed'!I$181</f>
        <v>0.96268258178319388</v>
      </c>
      <c r="L165" s="160">
        <f>+'2.2.2.ProdIntermed'!J$181</f>
        <v>1.0245513427973163</v>
      </c>
      <c r="M165" s="160">
        <f>+'2.2.2.ProdIntermed'!K$181</f>
        <v>1.0298434949399453</v>
      </c>
      <c r="N165" s="160">
        <f>+'2.2.2.ProdIntermed'!L$181</f>
        <v>1.0358907338897501</v>
      </c>
    </row>
    <row r="166" spans="1:14" x14ac:dyDescent="0.2">
      <c r="A166" s="1"/>
      <c r="B166" s="144" t="s">
        <v>202</v>
      </c>
      <c r="C166" s="160">
        <f>+'2.2.2.ProdIntermed'!D$181</f>
        <v>1</v>
      </c>
      <c r="D166" s="160">
        <f>+'2.2.2.ProdIntermed'!E$181</f>
        <v>1.0823337409044773</v>
      </c>
      <c r="E166" s="160">
        <f>+'2.2.2.ProdIntermed'!F$181</f>
        <v>1.0861114475827298</v>
      </c>
      <c r="F166" s="160">
        <f>+'2.2.2.ProdIntermed'!G$181</f>
        <v>1.0674186490149371</v>
      </c>
      <c r="G166" s="160">
        <f t="shared" si="10"/>
        <v>0.98501177623314329</v>
      </c>
      <c r="H166" s="160">
        <f>+'2.2.2.ProdIntermed'!H$181</f>
        <v>0.98501177623314329</v>
      </c>
      <c r="I166" s="160">
        <f t="shared" si="11"/>
        <v>0.98501177623314329</v>
      </c>
      <c r="J166" s="160">
        <f t="shared" si="12"/>
        <v>0.96268258178319388</v>
      </c>
      <c r="K166" s="160">
        <f>+'2.2.2.ProdIntermed'!I$181</f>
        <v>0.96268258178319388</v>
      </c>
      <c r="L166" s="160">
        <f>+'2.2.2.ProdIntermed'!J$181</f>
        <v>1.0245513427973163</v>
      </c>
      <c r="M166" s="160">
        <f>+'2.2.2.ProdIntermed'!K$181</f>
        <v>1.0298434949399453</v>
      </c>
      <c r="N166" s="160">
        <f>+'2.2.2.ProdIntermed'!L$181</f>
        <v>1.0358907338897501</v>
      </c>
    </row>
    <row r="167" spans="1:14" x14ac:dyDescent="0.2">
      <c r="A167" s="1"/>
      <c r="B167" s="144" t="s">
        <v>203</v>
      </c>
      <c r="C167" s="160">
        <f>+'2.2.2.ProdIntermed'!D$181</f>
        <v>1</v>
      </c>
      <c r="D167" s="160">
        <f>+'2.2.2.ProdIntermed'!E$181</f>
        <v>1.0823337409044773</v>
      </c>
      <c r="E167" s="160">
        <f>+'2.2.2.ProdIntermed'!F$181</f>
        <v>1.0861114475827298</v>
      </c>
      <c r="F167" s="160">
        <f>+'2.2.2.ProdIntermed'!G$181</f>
        <v>1.0674186490149371</v>
      </c>
      <c r="G167" s="160">
        <f t="shared" si="10"/>
        <v>0.98501177623314329</v>
      </c>
      <c r="H167" s="160">
        <f>+'2.2.2.ProdIntermed'!H$181</f>
        <v>0.98501177623314329</v>
      </c>
      <c r="I167" s="160">
        <f t="shared" si="11"/>
        <v>0.98501177623314329</v>
      </c>
      <c r="J167" s="160">
        <f t="shared" si="12"/>
        <v>0.96268258178319388</v>
      </c>
      <c r="K167" s="160">
        <f>+'2.2.2.ProdIntermed'!I$181</f>
        <v>0.96268258178319388</v>
      </c>
      <c r="L167" s="160">
        <f>+'2.2.2.ProdIntermed'!J$181</f>
        <v>1.0245513427973163</v>
      </c>
      <c r="M167" s="160">
        <f>+'2.2.2.ProdIntermed'!K$181</f>
        <v>1.0298434949399453</v>
      </c>
      <c r="N167" s="160">
        <f>+'2.2.2.ProdIntermed'!L$181</f>
        <v>1.0358907338897501</v>
      </c>
    </row>
    <row r="168" spans="1:14" x14ac:dyDescent="0.2">
      <c r="A168" s="1"/>
      <c r="B168" s="144" t="s">
        <v>204</v>
      </c>
      <c r="C168" s="160">
        <f>+'2.2.2.ProdIntermed'!D$181</f>
        <v>1</v>
      </c>
      <c r="D168" s="160">
        <f>+'2.2.2.ProdIntermed'!E$181</f>
        <v>1.0823337409044773</v>
      </c>
      <c r="E168" s="160">
        <f>+'2.2.2.ProdIntermed'!F$181</f>
        <v>1.0861114475827298</v>
      </c>
      <c r="F168" s="160">
        <f>+'2.2.2.ProdIntermed'!G$181</f>
        <v>1.0674186490149371</v>
      </c>
      <c r="G168" s="160">
        <f t="shared" si="10"/>
        <v>0.98501177623314329</v>
      </c>
      <c r="H168" s="160">
        <f>+'2.2.2.ProdIntermed'!H$181</f>
        <v>0.98501177623314329</v>
      </c>
      <c r="I168" s="160">
        <f t="shared" si="11"/>
        <v>0.98501177623314329</v>
      </c>
      <c r="J168" s="160">
        <f t="shared" si="12"/>
        <v>0.96268258178319388</v>
      </c>
      <c r="K168" s="160">
        <f>+'2.2.2.ProdIntermed'!I$181</f>
        <v>0.96268258178319388</v>
      </c>
      <c r="L168" s="160">
        <f>+'2.2.2.ProdIntermed'!J$181</f>
        <v>1.0245513427973163</v>
      </c>
      <c r="M168" s="160">
        <f>+'2.2.2.ProdIntermed'!K$181</f>
        <v>1.0298434949399453</v>
      </c>
      <c r="N168" s="160">
        <f>+'2.2.2.ProdIntermed'!L$181</f>
        <v>1.0358907338897501</v>
      </c>
    </row>
    <row r="169" spans="1:14" x14ac:dyDescent="0.2">
      <c r="A169" s="1"/>
      <c r="B169" s="144" t="s">
        <v>205</v>
      </c>
      <c r="C169" s="160">
        <f>+'2.2.2.ProdIntermed'!D$181</f>
        <v>1</v>
      </c>
      <c r="D169" s="160">
        <f>+'2.2.2.ProdIntermed'!E$181</f>
        <v>1.0823337409044773</v>
      </c>
      <c r="E169" s="160">
        <f>+'2.2.2.ProdIntermed'!F$181</f>
        <v>1.0861114475827298</v>
      </c>
      <c r="F169" s="160">
        <f>+'2.2.2.ProdIntermed'!G$181</f>
        <v>1.0674186490149371</v>
      </c>
      <c r="G169" s="160">
        <f t="shared" si="10"/>
        <v>0.98501177623314329</v>
      </c>
      <c r="H169" s="160">
        <f>+'2.2.2.ProdIntermed'!H$181</f>
        <v>0.98501177623314329</v>
      </c>
      <c r="I169" s="160">
        <f t="shared" si="11"/>
        <v>0.98501177623314329</v>
      </c>
      <c r="J169" s="160">
        <f t="shared" si="12"/>
        <v>0.96268258178319388</v>
      </c>
      <c r="K169" s="160">
        <f>+'2.2.2.ProdIntermed'!I$181</f>
        <v>0.96268258178319388</v>
      </c>
      <c r="L169" s="160">
        <f>+'2.2.2.ProdIntermed'!J$181</f>
        <v>1.0245513427973163</v>
      </c>
      <c r="M169" s="160">
        <f>+'2.2.2.ProdIntermed'!K$181</f>
        <v>1.0298434949399453</v>
      </c>
      <c r="N169" s="160">
        <f>+'2.2.2.ProdIntermed'!L$181</f>
        <v>1.0358907338897501</v>
      </c>
    </row>
    <row r="170" spans="1:14" x14ac:dyDescent="0.2">
      <c r="A170" s="1"/>
      <c r="B170" s="144" t="s">
        <v>206</v>
      </c>
      <c r="C170" s="160">
        <f>+'2.2.2.ProdIntermed'!D$181</f>
        <v>1</v>
      </c>
      <c r="D170" s="160">
        <f>+'2.2.2.ProdIntermed'!E$181</f>
        <v>1.0823337409044773</v>
      </c>
      <c r="E170" s="160">
        <f>+'2.2.2.ProdIntermed'!F$181</f>
        <v>1.0861114475827298</v>
      </c>
      <c r="F170" s="160">
        <f>+'2.2.2.ProdIntermed'!G$181</f>
        <v>1.0674186490149371</v>
      </c>
      <c r="G170" s="160">
        <f t="shared" si="10"/>
        <v>0.98501177623314329</v>
      </c>
      <c r="H170" s="160">
        <f>+'2.2.2.ProdIntermed'!H$181</f>
        <v>0.98501177623314329</v>
      </c>
      <c r="I170" s="160">
        <f t="shared" si="11"/>
        <v>0.98501177623314329</v>
      </c>
      <c r="J170" s="160">
        <f t="shared" si="12"/>
        <v>0.96268258178319388</v>
      </c>
      <c r="K170" s="160">
        <f>+'2.2.2.ProdIntermed'!I$181</f>
        <v>0.96268258178319388</v>
      </c>
      <c r="L170" s="160">
        <f>+'2.2.2.ProdIntermed'!J$181</f>
        <v>1.0245513427973163</v>
      </c>
      <c r="M170" s="160">
        <f>+'2.2.2.ProdIntermed'!K$181</f>
        <v>1.0298434949399453</v>
      </c>
      <c r="N170" s="160">
        <f>+'2.2.2.ProdIntermed'!L$181</f>
        <v>1.0358907338897501</v>
      </c>
    </row>
    <row r="171" spans="1:14" x14ac:dyDescent="0.2">
      <c r="A171" s="1"/>
      <c r="B171" s="144" t="s">
        <v>207</v>
      </c>
      <c r="C171" s="160">
        <f>+'2.2.2.ProdIntermed'!D$181</f>
        <v>1</v>
      </c>
      <c r="D171" s="160">
        <f>+'2.2.2.ProdIntermed'!E$181</f>
        <v>1.0823337409044773</v>
      </c>
      <c r="E171" s="160">
        <f>+'2.2.2.ProdIntermed'!F$181</f>
        <v>1.0861114475827298</v>
      </c>
      <c r="F171" s="160">
        <f>+'2.2.2.ProdIntermed'!G$181</f>
        <v>1.0674186490149371</v>
      </c>
      <c r="G171" s="160">
        <f t="shared" si="10"/>
        <v>0.98501177623314329</v>
      </c>
      <c r="H171" s="160">
        <f>+'2.2.2.ProdIntermed'!H$181</f>
        <v>0.98501177623314329</v>
      </c>
      <c r="I171" s="160">
        <f t="shared" si="11"/>
        <v>0.98501177623314329</v>
      </c>
      <c r="J171" s="160">
        <f t="shared" si="12"/>
        <v>0.96268258178319388</v>
      </c>
      <c r="K171" s="160">
        <f>+'2.2.2.ProdIntermed'!I$181</f>
        <v>0.96268258178319388</v>
      </c>
      <c r="L171" s="160">
        <f>+'2.2.2.ProdIntermed'!J$181</f>
        <v>1.0245513427973163</v>
      </c>
      <c r="M171" s="160">
        <f>+'2.2.2.ProdIntermed'!K$181</f>
        <v>1.0298434949399453</v>
      </c>
      <c r="N171" s="160">
        <f>+'2.2.2.ProdIntermed'!L$181</f>
        <v>1.0358907338897501</v>
      </c>
    </row>
    <row r="172" spans="1:14" x14ac:dyDescent="0.2">
      <c r="A172" s="1"/>
      <c r="B172" s="144" t="s">
        <v>208</v>
      </c>
      <c r="C172" s="160">
        <f>+'2.2.2.ProdIntermed'!D$181</f>
        <v>1</v>
      </c>
      <c r="D172" s="160">
        <f>+'2.2.2.ProdIntermed'!E$181</f>
        <v>1.0823337409044773</v>
      </c>
      <c r="E172" s="160">
        <f>+'2.2.2.ProdIntermed'!F$181</f>
        <v>1.0861114475827298</v>
      </c>
      <c r="F172" s="160">
        <f>+'2.2.2.ProdIntermed'!G$181</f>
        <v>1.0674186490149371</v>
      </c>
      <c r="G172" s="160">
        <f t="shared" si="10"/>
        <v>0.98501177623314329</v>
      </c>
      <c r="H172" s="160">
        <f>+'2.2.2.ProdIntermed'!H$181</f>
        <v>0.98501177623314329</v>
      </c>
      <c r="I172" s="160">
        <f t="shared" si="11"/>
        <v>0.98501177623314329</v>
      </c>
      <c r="J172" s="160">
        <f t="shared" si="12"/>
        <v>0.96268258178319388</v>
      </c>
      <c r="K172" s="160">
        <f>+'2.2.2.ProdIntermed'!I$181</f>
        <v>0.96268258178319388</v>
      </c>
      <c r="L172" s="160">
        <f>+'2.2.2.ProdIntermed'!J$181</f>
        <v>1.0245513427973163</v>
      </c>
      <c r="M172" s="160">
        <f>+'2.2.2.ProdIntermed'!K$181</f>
        <v>1.0298434949399453</v>
      </c>
      <c r="N172" s="160">
        <f>+'2.2.2.ProdIntermed'!L$181</f>
        <v>1.0358907338897501</v>
      </c>
    </row>
    <row r="173" spans="1:14" x14ac:dyDescent="0.2">
      <c r="A173" s="1"/>
      <c r="B173" s="144" t="s">
        <v>209</v>
      </c>
      <c r="C173" s="160">
        <f>+'2.2.2.ProdIntermed'!D$181</f>
        <v>1</v>
      </c>
      <c r="D173" s="160">
        <f>+'2.2.2.ProdIntermed'!E$181</f>
        <v>1.0823337409044773</v>
      </c>
      <c r="E173" s="160">
        <f>+'2.2.2.ProdIntermed'!F$181</f>
        <v>1.0861114475827298</v>
      </c>
      <c r="F173" s="160">
        <f>+'2.2.2.ProdIntermed'!G$181</f>
        <v>1.0674186490149371</v>
      </c>
      <c r="G173" s="160">
        <f t="shared" si="10"/>
        <v>0.98501177623314329</v>
      </c>
      <c r="H173" s="160">
        <f>+'2.2.2.ProdIntermed'!H$181</f>
        <v>0.98501177623314329</v>
      </c>
      <c r="I173" s="160">
        <f t="shared" si="11"/>
        <v>0.98501177623314329</v>
      </c>
      <c r="J173" s="160">
        <f t="shared" si="12"/>
        <v>0.96268258178319388</v>
      </c>
      <c r="K173" s="160">
        <f>+'2.2.2.ProdIntermed'!I$181</f>
        <v>0.96268258178319388</v>
      </c>
      <c r="L173" s="160">
        <f>+'2.2.2.ProdIntermed'!J$181</f>
        <v>1.0245513427973163</v>
      </c>
      <c r="M173" s="160">
        <f>+'2.2.2.ProdIntermed'!K$181</f>
        <v>1.0298434949399453</v>
      </c>
      <c r="N173" s="160">
        <f>+'2.2.2.ProdIntermed'!L$181</f>
        <v>1.0358907338897501</v>
      </c>
    </row>
    <row r="174" spans="1:14" x14ac:dyDescent="0.2">
      <c r="A174" s="1"/>
      <c r="B174" s="144" t="s">
        <v>210</v>
      </c>
      <c r="C174" s="160">
        <f>+'2.2.2.ProdIntermed'!D$181</f>
        <v>1</v>
      </c>
      <c r="D174" s="160">
        <f>+'2.2.2.ProdIntermed'!E$181</f>
        <v>1.0823337409044773</v>
      </c>
      <c r="E174" s="160">
        <f>+'2.2.2.ProdIntermed'!F$181</f>
        <v>1.0861114475827298</v>
      </c>
      <c r="F174" s="160">
        <f>+'2.2.2.ProdIntermed'!G$181</f>
        <v>1.0674186490149371</v>
      </c>
      <c r="G174" s="160">
        <f t="shared" si="10"/>
        <v>0.98501177623314329</v>
      </c>
      <c r="H174" s="160">
        <f>+'2.2.2.ProdIntermed'!H$181</f>
        <v>0.98501177623314329</v>
      </c>
      <c r="I174" s="160">
        <f t="shared" si="11"/>
        <v>0.98501177623314329</v>
      </c>
      <c r="J174" s="160">
        <f t="shared" si="12"/>
        <v>0.96268258178319388</v>
      </c>
      <c r="K174" s="160">
        <f>+'2.2.2.ProdIntermed'!I$181</f>
        <v>0.96268258178319388</v>
      </c>
      <c r="L174" s="160">
        <f>+'2.2.2.ProdIntermed'!J$181</f>
        <v>1.0245513427973163</v>
      </c>
      <c r="M174" s="160">
        <f>+'2.2.2.ProdIntermed'!K$181</f>
        <v>1.0298434949399453</v>
      </c>
      <c r="N174" s="160">
        <f>+'2.2.2.ProdIntermed'!L$181</f>
        <v>1.0358907338897501</v>
      </c>
    </row>
    <row r="175" spans="1:14" x14ac:dyDescent="0.2">
      <c r="A175" s="1"/>
      <c r="B175" s="144" t="s">
        <v>211</v>
      </c>
      <c r="C175" s="160">
        <f>+'2.2.2.ProdIntermed'!D$181</f>
        <v>1</v>
      </c>
      <c r="D175" s="160">
        <f>+'2.2.2.ProdIntermed'!E$181</f>
        <v>1.0823337409044773</v>
      </c>
      <c r="E175" s="160">
        <f>+'2.2.2.ProdIntermed'!F$181</f>
        <v>1.0861114475827298</v>
      </c>
      <c r="F175" s="160">
        <f>+'2.2.2.ProdIntermed'!G$181</f>
        <v>1.0674186490149371</v>
      </c>
      <c r="G175" s="160">
        <f t="shared" si="10"/>
        <v>0.98501177623314329</v>
      </c>
      <c r="H175" s="160">
        <f>+'2.2.2.ProdIntermed'!H$181</f>
        <v>0.98501177623314329</v>
      </c>
      <c r="I175" s="160">
        <f t="shared" si="11"/>
        <v>0.98501177623314329</v>
      </c>
      <c r="J175" s="160">
        <f t="shared" si="12"/>
        <v>0.96268258178319388</v>
      </c>
      <c r="K175" s="160">
        <f>+'2.2.2.ProdIntermed'!I$181</f>
        <v>0.96268258178319388</v>
      </c>
      <c r="L175" s="160">
        <f>+'2.2.2.ProdIntermed'!J$181</f>
        <v>1.0245513427973163</v>
      </c>
      <c r="M175" s="160">
        <f>+'2.2.2.ProdIntermed'!K$181</f>
        <v>1.0298434949399453</v>
      </c>
      <c r="N175" s="160">
        <f>+'2.2.2.ProdIntermed'!L$181</f>
        <v>1.0358907338897501</v>
      </c>
    </row>
    <row r="176" spans="1:14" x14ac:dyDescent="0.2">
      <c r="A176" s="1"/>
      <c r="B176" s="144" t="s">
        <v>212</v>
      </c>
      <c r="C176" s="160">
        <f>+'2.2.2.ProdIntermed'!D$181</f>
        <v>1</v>
      </c>
      <c r="D176" s="160">
        <f>+'2.2.2.ProdIntermed'!E$181</f>
        <v>1.0823337409044773</v>
      </c>
      <c r="E176" s="160">
        <f>+'2.2.2.ProdIntermed'!F$181</f>
        <v>1.0861114475827298</v>
      </c>
      <c r="F176" s="160">
        <f>+'2.2.2.ProdIntermed'!G$181</f>
        <v>1.0674186490149371</v>
      </c>
      <c r="G176" s="160">
        <f t="shared" si="10"/>
        <v>0.98501177623314329</v>
      </c>
      <c r="H176" s="160">
        <f>+'2.2.2.ProdIntermed'!H$181</f>
        <v>0.98501177623314329</v>
      </c>
      <c r="I176" s="160">
        <f t="shared" si="11"/>
        <v>0.98501177623314329</v>
      </c>
      <c r="J176" s="160">
        <f t="shared" si="12"/>
        <v>0.96268258178319388</v>
      </c>
      <c r="K176" s="160">
        <f>+'2.2.2.ProdIntermed'!I$181</f>
        <v>0.96268258178319388</v>
      </c>
      <c r="L176" s="160">
        <f>+'2.2.2.ProdIntermed'!J$181</f>
        <v>1.0245513427973163</v>
      </c>
      <c r="M176" s="160">
        <f>+'2.2.2.ProdIntermed'!K$181</f>
        <v>1.0298434949399453</v>
      </c>
      <c r="N176" s="160">
        <f>+'2.2.2.ProdIntermed'!L$181</f>
        <v>1.0358907338897501</v>
      </c>
    </row>
    <row r="177" spans="1:14" x14ac:dyDescent="0.2">
      <c r="A177" s="1"/>
      <c r="B177" s="144" t="s">
        <v>213</v>
      </c>
      <c r="C177" s="160">
        <f>+'2.2.2.ProdIntermed'!D$181</f>
        <v>1</v>
      </c>
      <c r="D177" s="160">
        <f>+'2.2.2.ProdIntermed'!E$181</f>
        <v>1.0823337409044773</v>
      </c>
      <c r="E177" s="160">
        <f>+'2.2.2.ProdIntermed'!F$181</f>
        <v>1.0861114475827298</v>
      </c>
      <c r="F177" s="160">
        <f>+'2.2.2.ProdIntermed'!G$181</f>
        <v>1.0674186490149371</v>
      </c>
      <c r="G177" s="160">
        <f t="shared" si="10"/>
        <v>0.98501177623314329</v>
      </c>
      <c r="H177" s="160">
        <f>+'2.2.2.ProdIntermed'!H$181</f>
        <v>0.98501177623314329</v>
      </c>
      <c r="I177" s="160">
        <f t="shared" si="11"/>
        <v>0.98501177623314329</v>
      </c>
      <c r="J177" s="160">
        <f t="shared" si="12"/>
        <v>0.96268258178319388</v>
      </c>
      <c r="K177" s="160">
        <f>+'2.2.2.ProdIntermed'!I$181</f>
        <v>0.96268258178319388</v>
      </c>
      <c r="L177" s="160">
        <f>+'2.2.2.ProdIntermed'!J$181</f>
        <v>1.0245513427973163</v>
      </c>
      <c r="M177" s="160">
        <f>+'2.2.2.ProdIntermed'!K$181</f>
        <v>1.0298434949399453</v>
      </c>
      <c r="N177" s="160">
        <f>+'2.2.2.ProdIntermed'!L$181</f>
        <v>1.0358907338897501</v>
      </c>
    </row>
    <row r="178" spans="1:14" x14ac:dyDescent="0.2">
      <c r="A178" s="1"/>
      <c r="B178" s="144" t="s">
        <v>214</v>
      </c>
      <c r="C178" s="160">
        <f>+'2.2.2.ProdIntermed'!D$181</f>
        <v>1</v>
      </c>
      <c r="D178" s="160">
        <f>+'2.2.2.ProdIntermed'!E$181</f>
        <v>1.0823337409044773</v>
      </c>
      <c r="E178" s="160">
        <f>+'2.2.2.ProdIntermed'!F$181</f>
        <v>1.0861114475827298</v>
      </c>
      <c r="F178" s="160">
        <f>+'2.2.2.ProdIntermed'!G$181</f>
        <v>1.0674186490149371</v>
      </c>
      <c r="G178" s="160">
        <f t="shared" si="10"/>
        <v>0.98501177623314329</v>
      </c>
      <c r="H178" s="160">
        <f>+'2.2.2.ProdIntermed'!H$181</f>
        <v>0.98501177623314329</v>
      </c>
      <c r="I178" s="160">
        <f t="shared" si="11"/>
        <v>0.98501177623314329</v>
      </c>
      <c r="J178" s="160">
        <f t="shared" si="12"/>
        <v>0.96268258178319388</v>
      </c>
      <c r="K178" s="160">
        <f>+'2.2.2.ProdIntermed'!I$181</f>
        <v>0.96268258178319388</v>
      </c>
      <c r="L178" s="160">
        <f>+'2.2.2.ProdIntermed'!J$181</f>
        <v>1.0245513427973163</v>
      </c>
      <c r="M178" s="160">
        <f>+'2.2.2.ProdIntermed'!K$181</f>
        <v>1.0298434949399453</v>
      </c>
      <c r="N178" s="160">
        <f>+'2.2.2.ProdIntermed'!L$181</f>
        <v>1.0358907338897501</v>
      </c>
    </row>
    <row r="179" spans="1:14" x14ac:dyDescent="0.2">
      <c r="A179" s="1"/>
      <c r="B179" s="144" t="s">
        <v>215</v>
      </c>
      <c r="C179" s="160">
        <f>+'2.2.2.ProdIntermed'!D$181</f>
        <v>1</v>
      </c>
      <c r="D179" s="160">
        <f>+'2.2.2.ProdIntermed'!E$181</f>
        <v>1.0823337409044773</v>
      </c>
      <c r="E179" s="160">
        <f>+'2.2.2.ProdIntermed'!F$181</f>
        <v>1.0861114475827298</v>
      </c>
      <c r="F179" s="160">
        <f>+'2.2.2.ProdIntermed'!G$181</f>
        <v>1.0674186490149371</v>
      </c>
      <c r="G179" s="160">
        <f t="shared" si="10"/>
        <v>0.98501177623314329</v>
      </c>
      <c r="H179" s="160">
        <f>+'2.2.2.ProdIntermed'!H$181</f>
        <v>0.98501177623314329</v>
      </c>
      <c r="I179" s="160">
        <f t="shared" si="11"/>
        <v>0.98501177623314329</v>
      </c>
      <c r="J179" s="160">
        <f t="shared" si="12"/>
        <v>0.96268258178319388</v>
      </c>
      <c r="K179" s="160">
        <f>+'2.2.2.ProdIntermed'!I$181</f>
        <v>0.96268258178319388</v>
      </c>
      <c r="L179" s="160">
        <f>+'2.2.2.ProdIntermed'!J$181</f>
        <v>1.0245513427973163</v>
      </c>
      <c r="M179" s="160">
        <f>+'2.2.2.ProdIntermed'!K$181</f>
        <v>1.0298434949399453</v>
      </c>
      <c r="N179" s="160">
        <f>+'2.2.2.ProdIntermed'!L$181</f>
        <v>1.0358907338897501</v>
      </c>
    </row>
    <row r="180" spans="1:14" x14ac:dyDescent="0.2">
      <c r="A180" s="1"/>
      <c r="B180" s="144" t="s">
        <v>105</v>
      </c>
      <c r="C180" s="160">
        <f>+'2.2.2.ProdIntermed'!D$181</f>
        <v>1</v>
      </c>
      <c r="D180" s="160">
        <f>+'2.2.2.ProdIntermed'!E$181</f>
        <v>1.0823337409044773</v>
      </c>
      <c r="E180" s="160">
        <f>+'2.2.2.ProdIntermed'!F$181</f>
        <v>1.0861114475827298</v>
      </c>
      <c r="F180" s="160">
        <f>+'2.2.2.ProdIntermed'!G$181</f>
        <v>1.0674186490149371</v>
      </c>
      <c r="G180" s="160">
        <f t="shared" si="10"/>
        <v>0.98501177623314329</v>
      </c>
      <c r="H180" s="160">
        <f>+'2.2.2.ProdIntermed'!H$181</f>
        <v>0.98501177623314329</v>
      </c>
      <c r="I180" s="160">
        <f t="shared" si="11"/>
        <v>0.98501177623314329</v>
      </c>
      <c r="J180" s="160">
        <f t="shared" si="12"/>
        <v>0.96268258178319388</v>
      </c>
      <c r="K180" s="160">
        <f>+'2.2.2.ProdIntermed'!I$181</f>
        <v>0.96268258178319388</v>
      </c>
      <c r="L180" s="160">
        <f>+'2.2.2.ProdIntermed'!J$181</f>
        <v>1.0245513427973163</v>
      </c>
      <c r="M180" s="160">
        <f>+'2.2.2.ProdIntermed'!K$181</f>
        <v>1.0298434949399453</v>
      </c>
      <c r="N180" s="160">
        <f>+'2.2.2.ProdIntermed'!L$181</f>
        <v>1.0358907338897501</v>
      </c>
    </row>
    <row r="181" spans="1:14" x14ac:dyDescent="0.2">
      <c r="A181" s="1"/>
      <c r="B181" s="144" t="s">
        <v>216</v>
      </c>
      <c r="C181" s="160">
        <f>+'2.2.2.ProdIntermed'!D$181</f>
        <v>1</v>
      </c>
      <c r="D181" s="160">
        <f>+'2.2.2.ProdIntermed'!E$181</f>
        <v>1.0823337409044773</v>
      </c>
      <c r="E181" s="160">
        <f>+'2.2.2.ProdIntermed'!F$181</f>
        <v>1.0861114475827298</v>
      </c>
      <c r="F181" s="160">
        <f>+'2.2.2.ProdIntermed'!G$181</f>
        <v>1.0674186490149371</v>
      </c>
      <c r="G181" s="160">
        <f t="shared" si="10"/>
        <v>0.98501177623314329</v>
      </c>
      <c r="H181" s="160">
        <f>+'2.2.2.ProdIntermed'!H$181</f>
        <v>0.98501177623314329</v>
      </c>
      <c r="I181" s="160">
        <f t="shared" si="11"/>
        <v>0.98501177623314329</v>
      </c>
      <c r="J181" s="160">
        <f t="shared" si="12"/>
        <v>0.96268258178319388</v>
      </c>
      <c r="K181" s="160">
        <f>+'2.2.2.ProdIntermed'!I$181</f>
        <v>0.96268258178319388</v>
      </c>
      <c r="L181" s="160">
        <f>+'2.2.2.ProdIntermed'!J$181</f>
        <v>1.0245513427973163</v>
      </c>
      <c r="M181" s="160">
        <f>+'2.2.2.ProdIntermed'!K$181</f>
        <v>1.0298434949399453</v>
      </c>
      <c r="N181" s="160">
        <f>+'2.2.2.ProdIntermed'!L$181</f>
        <v>1.0358907338897501</v>
      </c>
    </row>
    <row r="182" spans="1:14" x14ac:dyDescent="0.2">
      <c r="A182" s="1"/>
      <c r="B182" s="144" t="s">
        <v>217</v>
      </c>
      <c r="C182" s="160">
        <f>+'2.2.2.ProdIntermed'!D$181</f>
        <v>1</v>
      </c>
      <c r="D182" s="160">
        <f>+'2.2.2.ProdIntermed'!E$181</f>
        <v>1.0823337409044773</v>
      </c>
      <c r="E182" s="160">
        <f>+'2.2.2.ProdIntermed'!F$181</f>
        <v>1.0861114475827298</v>
      </c>
      <c r="F182" s="160">
        <f>+'2.2.2.ProdIntermed'!G$181</f>
        <v>1.0674186490149371</v>
      </c>
      <c r="G182" s="160">
        <f t="shared" si="10"/>
        <v>0.98501177623314329</v>
      </c>
      <c r="H182" s="160">
        <f>+'2.2.2.ProdIntermed'!H$181</f>
        <v>0.98501177623314329</v>
      </c>
      <c r="I182" s="160">
        <f t="shared" si="11"/>
        <v>0.98501177623314329</v>
      </c>
      <c r="J182" s="160">
        <f t="shared" si="12"/>
        <v>0.96268258178319388</v>
      </c>
      <c r="K182" s="160">
        <f>+'2.2.2.ProdIntermed'!I$181</f>
        <v>0.96268258178319388</v>
      </c>
      <c r="L182" s="160">
        <f>+'2.2.2.ProdIntermed'!J$181</f>
        <v>1.0245513427973163</v>
      </c>
      <c r="M182" s="160">
        <f>+'2.2.2.ProdIntermed'!K$181</f>
        <v>1.0298434949399453</v>
      </c>
      <c r="N182" s="160">
        <f>+'2.2.2.ProdIntermed'!L$181</f>
        <v>1.0358907338897501</v>
      </c>
    </row>
    <row r="183" spans="1:14" x14ac:dyDescent="0.2">
      <c r="A183" s="1"/>
      <c r="B183" s="144" t="s">
        <v>218</v>
      </c>
      <c r="C183" s="160">
        <f>+'2.2.2.ProdIntermed'!D$181</f>
        <v>1</v>
      </c>
      <c r="D183" s="160">
        <f>+'2.2.2.ProdIntermed'!E$181</f>
        <v>1.0823337409044773</v>
      </c>
      <c r="E183" s="160">
        <f>+'2.2.2.ProdIntermed'!F$181</f>
        <v>1.0861114475827298</v>
      </c>
      <c r="F183" s="160">
        <f>+'2.2.2.ProdIntermed'!G$181</f>
        <v>1.0674186490149371</v>
      </c>
      <c r="G183" s="160">
        <f t="shared" si="10"/>
        <v>0.98501177623314329</v>
      </c>
      <c r="H183" s="160">
        <f>+'2.2.2.ProdIntermed'!H$181</f>
        <v>0.98501177623314329</v>
      </c>
      <c r="I183" s="160">
        <f t="shared" si="11"/>
        <v>0.98501177623314329</v>
      </c>
      <c r="J183" s="160">
        <f t="shared" si="12"/>
        <v>0.96268258178319388</v>
      </c>
      <c r="K183" s="160">
        <f>+'2.2.2.ProdIntermed'!I$181</f>
        <v>0.96268258178319388</v>
      </c>
      <c r="L183" s="160">
        <f>+'2.2.2.ProdIntermed'!J$181</f>
        <v>1.0245513427973163</v>
      </c>
      <c r="M183" s="160">
        <f>+'2.2.2.ProdIntermed'!K$181</f>
        <v>1.0298434949399453</v>
      </c>
      <c r="N183" s="160">
        <f>+'2.2.2.ProdIntermed'!L$181</f>
        <v>1.0358907338897501</v>
      </c>
    </row>
    <row r="184" spans="1:14" x14ac:dyDescent="0.2">
      <c r="A184" s="1"/>
      <c r="B184" s="144" t="s">
        <v>106</v>
      </c>
      <c r="C184" s="160">
        <f>+'2.2.2.ProdIntermed'!D$181</f>
        <v>1</v>
      </c>
      <c r="D184" s="160">
        <f>+'2.2.2.ProdIntermed'!E$181</f>
        <v>1.0823337409044773</v>
      </c>
      <c r="E184" s="160">
        <f>+'2.2.2.ProdIntermed'!F$181</f>
        <v>1.0861114475827298</v>
      </c>
      <c r="F184" s="160">
        <f>+'2.2.2.ProdIntermed'!G$181</f>
        <v>1.0674186490149371</v>
      </c>
      <c r="G184" s="160">
        <f t="shared" si="10"/>
        <v>0.98501177623314329</v>
      </c>
      <c r="H184" s="160">
        <f>+'2.2.2.ProdIntermed'!H$181</f>
        <v>0.98501177623314329</v>
      </c>
      <c r="I184" s="160">
        <f t="shared" si="11"/>
        <v>0.98501177623314329</v>
      </c>
      <c r="J184" s="160">
        <f t="shared" si="12"/>
        <v>0.96268258178319388</v>
      </c>
      <c r="K184" s="160">
        <f>+'2.2.2.ProdIntermed'!I$181</f>
        <v>0.96268258178319388</v>
      </c>
      <c r="L184" s="160">
        <f>+'2.2.2.ProdIntermed'!J$181</f>
        <v>1.0245513427973163</v>
      </c>
      <c r="M184" s="160">
        <f>+'2.2.2.ProdIntermed'!K$181</f>
        <v>1.0298434949399453</v>
      </c>
      <c r="N184" s="160">
        <f>+'2.2.2.ProdIntermed'!L$181</f>
        <v>1.0358907338897501</v>
      </c>
    </row>
    <row r="185" spans="1:14" x14ac:dyDescent="0.2">
      <c r="A185" s="1"/>
      <c r="B185" s="144" t="s">
        <v>219</v>
      </c>
      <c r="C185" s="160">
        <f>+'2.2.2.ProdIntermed'!D$181</f>
        <v>1</v>
      </c>
      <c r="D185" s="160">
        <f>+'2.2.2.ProdIntermed'!E$181</f>
        <v>1.0823337409044773</v>
      </c>
      <c r="E185" s="160">
        <f>+'2.2.2.ProdIntermed'!F$181</f>
        <v>1.0861114475827298</v>
      </c>
      <c r="F185" s="160">
        <f>+'2.2.2.ProdIntermed'!G$181</f>
        <v>1.0674186490149371</v>
      </c>
      <c r="G185" s="160">
        <f t="shared" si="10"/>
        <v>0.98501177623314329</v>
      </c>
      <c r="H185" s="160">
        <f>+'2.2.2.ProdIntermed'!H$181</f>
        <v>0.98501177623314329</v>
      </c>
      <c r="I185" s="160">
        <f t="shared" si="11"/>
        <v>0.98501177623314329</v>
      </c>
      <c r="J185" s="160">
        <f t="shared" si="12"/>
        <v>0.96268258178319388</v>
      </c>
      <c r="K185" s="160">
        <f>+'2.2.2.ProdIntermed'!I$181</f>
        <v>0.96268258178319388</v>
      </c>
      <c r="L185" s="160">
        <f>+'2.2.2.ProdIntermed'!J$181</f>
        <v>1.0245513427973163</v>
      </c>
      <c r="M185" s="160">
        <f>+'2.2.2.ProdIntermed'!K$181</f>
        <v>1.0298434949399453</v>
      </c>
      <c r="N185" s="160">
        <f>+'2.2.2.ProdIntermed'!L$181</f>
        <v>1.0358907338897501</v>
      </c>
    </row>
    <row r="186" spans="1:14" x14ac:dyDescent="0.2">
      <c r="A186" s="1"/>
      <c r="B186" s="144" t="s">
        <v>500</v>
      </c>
      <c r="C186" s="160">
        <f>+'2.2.2.ProdIntermed'!D$181</f>
        <v>1</v>
      </c>
      <c r="D186" s="160">
        <f>+'2.2.2.ProdIntermed'!E$181</f>
        <v>1.0823337409044773</v>
      </c>
      <c r="E186" s="160">
        <f>+'2.2.2.ProdIntermed'!F$181</f>
        <v>1.0861114475827298</v>
      </c>
      <c r="F186" s="160">
        <f>+'2.2.2.ProdIntermed'!G$181</f>
        <v>1.0674186490149371</v>
      </c>
      <c r="G186" s="160">
        <f t="shared" si="10"/>
        <v>0.98501177623314329</v>
      </c>
      <c r="H186" s="160">
        <f>+'2.2.2.ProdIntermed'!H$181</f>
        <v>0.98501177623314329</v>
      </c>
      <c r="I186" s="160">
        <f t="shared" si="11"/>
        <v>0.98501177623314329</v>
      </c>
      <c r="J186" s="160">
        <f t="shared" si="12"/>
        <v>0.96268258178319388</v>
      </c>
      <c r="K186" s="160">
        <f>+'2.2.2.ProdIntermed'!I$181</f>
        <v>0.96268258178319388</v>
      </c>
      <c r="L186" s="160">
        <f>+'2.2.2.ProdIntermed'!J$181</f>
        <v>1.0245513427973163</v>
      </c>
      <c r="M186" s="160">
        <f>+'2.2.2.ProdIntermed'!K$181</f>
        <v>1.0298434949399453</v>
      </c>
      <c r="N186" s="160">
        <f>+'2.2.2.ProdIntermed'!L$181</f>
        <v>1.0358907338897501</v>
      </c>
    </row>
    <row r="187" spans="1:14" x14ac:dyDescent="0.2">
      <c r="A187" s="1"/>
      <c r="B187" s="144" t="s">
        <v>220</v>
      </c>
      <c r="C187" s="160">
        <f>+'2.2.2.ProdIntermed'!D$181</f>
        <v>1</v>
      </c>
      <c r="D187" s="160">
        <f>+'2.2.2.ProdIntermed'!E$181</f>
        <v>1.0823337409044773</v>
      </c>
      <c r="E187" s="160">
        <f>+'2.2.2.ProdIntermed'!F$181</f>
        <v>1.0861114475827298</v>
      </c>
      <c r="F187" s="160">
        <f>+'2.2.2.ProdIntermed'!G$181</f>
        <v>1.0674186490149371</v>
      </c>
      <c r="G187" s="160">
        <f t="shared" si="10"/>
        <v>0.98501177623314329</v>
      </c>
      <c r="H187" s="160">
        <f>+'2.2.2.ProdIntermed'!H$181</f>
        <v>0.98501177623314329</v>
      </c>
      <c r="I187" s="160">
        <f t="shared" si="11"/>
        <v>0.98501177623314329</v>
      </c>
      <c r="J187" s="160">
        <f t="shared" si="12"/>
        <v>0.96268258178319388</v>
      </c>
      <c r="K187" s="160">
        <f>+'2.2.2.ProdIntermed'!I$181</f>
        <v>0.96268258178319388</v>
      </c>
      <c r="L187" s="160">
        <f>+'2.2.2.ProdIntermed'!J$181</f>
        <v>1.0245513427973163</v>
      </c>
      <c r="M187" s="160">
        <f>+'2.2.2.ProdIntermed'!K$181</f>
        <v>1.0298434949399453</v>
      </c>
      <c r="N187" s="160">
        <f>+'2.2.2.ProdIntermed'!L$181</f>
        <v>1.0358907338897501</v>
      </c>
    </row>
    <row r="188" spans="1:14" x14ac:dyDescent="0.2">
      <c r="A188" s="1"/>
      <c r="B188" s="144" t="s">
        <v>221</v>
      </c>
      <c r="C188" s="160">
        <f>+'2.2.2.ProdIntermed'!D$181</f>
        <v>1</v>
      </c>
      <c r="D188" s="160">
        <f>+'2.2.2.ProdIntermed'!E$181</f>
        <v>1.0823337409044773</v>
      </c>
      <c r="E188" s="160">
        <f>+'2.2.2.ProdIntermed'!F$181</f>
        <v>1.0861114475827298</v>
      </c>
      <c r="F188" s="160">
        <f>+'2.2.2.ProdIntermed'!G$181</f>
        <v>1.0674186490149371</v>
      </c>
      <c r="G188" s="160">
        <f t="shared" si="10"/>
        <v>0.98501177623314329</v>
      </c>
      <c r="H188" s="160">
        <f>+'2.2.2.ProdIntermed'!H$181</f>
        <v>0.98501177623314329</v>
      </c>
      <c r="I188" s="160">
        <f t="shared" si="11"/>
        <v>0.98501177623314329</v>
      </c>
      <c r="J188" s="160">
        <f t="shared" si="12"/>
        <v>0.96268258178319388</v>
      </c>
      <c r="K188" s="160">
        <f>+'2.2.2.ProdIntermed'!I$181</f>
        <v>0.96268258178319388</v>
      </c>
      <c r="L188" s="160">
        <f>+'2.2.2.ProdIntermed'!J$181</f>
        <v>1.0245513427973163</v>
      </c>
      <c r="M188" s="160">
        <f>+'2.2.2.ProdIntermed'!K$181</f>
        <v>1.0298434949399453</v>
      </c>
      <c r="N188" s="160">
        <f>+'2.2.2.ProdIntermed'!L$181</f>
        <v>1.0358907338897501</v>
      </c>
    </row>
    <row r="189" spans="1:14" x14ac:dyDescent="0.2">
      <c r="A189" s="1"/>
      <c r="B189" s="144" t="s">
        <v>222</v>
      </c>
      <c r="C189" s="160">
        <f>+'2.2.2.ProdIntermed'!D$181</f>
        <v>1</v>
      </c>
      <c r="D189" s="160">
        <f>+'2.2.2.ProdIntermed'!E$181</f>
        <v>1.0823337409044773</v>
      </c>
      <c r="E189" s="160">
        <f>+'2.2.2.ProdIntermed'!F$181</f>
        <v>1.0861114475827298</v>
      </c>
      <c r="F189" s="160">
        <f>+'2.2.2.ProdIntermed'!G$181</f>
        <v>1.0674186490149371</v>
      </c>
      <c r="G189" s="160">
        <f t="shared" si="10"/>
        <v>0.98501177623314329</v>
      </c>
      <c r="H189" s="160">
        <f>+'2.2.2.ProdIntermed'!H$181</f>
        <v>0.98501177623314329</v>
      </c>
      <c r="I189" s="160">
        <f t="shared" si="11"/>
        <v>0.98501177623314329</v>
      </c>
      <c r="J189" s="160">
        <f t="shared" si="12"/>
        <v>0.96268258178319388</v>
      </c>
      <c r="K189" s="160">
        <f>+'2.2.2.ProdIntermed'!I$181</f>
        <v>0.96268258178319388</v>
      </c>
      <c r="L189" s="160">
        <f>+'2.2.2.ProdIntermed'!J$181</f>
        <v>1.0245513427973163</v>
      </c>
      <c r="M189" s="160">
        <f>+'2.2.2.ProdIntermed'!K$181</f>
        <v>1.0298434949399453</v>
      </c>
      <c r="N189" s="160">
        <f>+'2.2.2.ProdIntermed'!L$181</f>
        <v>1.0358907338897501</v>
      </c>
    </row>
    <row r="190" spans="1:14" x14ac:dyDescent="0.2">
      <c r="A190" s="1"/>
      <c r="B190" s="144" t="s">
        <v>223</v>
      </c>
      <c r="C190" s="160">
        <f>+'2.2.2.ProdIntermed'!D$181</f>
        <v>1</v>
      </c>
      <c r="D190" s="160">
        <f>+'2.2.2.ProdIntermed'!E$181</f>
        <v>1.0823337409044773</v>
      </c>
      <c r="E190" s="160">
        <f>+'2.2.2.ProdIntermed'!F$181</f>
        <v>1.0861114475827298</v>
      </c>
      <c r="F190" s="160">
        <f>+'2.2.2.ProdIntermed'!G$181</f>
        <v>1.0674186490149371</v>
      </c>
      <c r="G190" s="160">
        <f t="shared" si="10"/>
        <v>0.98501177623314329</v>
      </c>
      <c r="H190" s="160">
        <f>+'2.2.2.ProdIntermed'!H$181</f>
        <v>0.98501177623314329</v>
      </c>
      <c r="I190" s="160">
        <f t="shared" si="11"/>
        <v>0.98501177623314329</v>
      </c>
      <c r="J190" s="160">
        <f t="shared" si="12"/>
        <v>0.96268258178319388</v>
      </c>
      <c r="K190" s="160">
        <f>+'2.2.2.ProdIntermed'!I$181</f>
        <v>0.96268258178319388</v>
      </c>
      <c r="L190" s="160">
        <f>+'2.2.2.ProdIntermed'!J$181</f>
        <v>1.0245513427973163</v>
      </c>
      <c r="M190" s="160">
        <f>+'2.2.2.ProdIntermed'!K$181</f>
        <v>1.0298434949399453</v>
      </c>
      <c r="N190" s="160">
        <f>+'2.2.2.ProdIntermed'!L$181</f>
        <v>1.0358907338897501</v>
      </c>
    </row>
    <row r="191" spans="1:14" x14ac:dyDescent="0.2">
      <c r="A191" s="1"/>
      <c r="B191" s="144" t="s">
        <v>224</v>
      </c>
      <c r="C191" s="160">
        <f>+'2.2.2.ProdIntermed'!D$181</f>
        <v>1</v>
      </c>
      <c r="D191" s="160">
        <f>+'2.2.2.ProdIntermed'!E$181</f>
        <v>1.0823337409044773</v>
      </c>
      <c r="E191" s="160">
        <f>+'2.2.2.ProdIntermed'!F$181</f>
        <v>1.0861114475827298</v>
      </c>
      <c r="F191" s="160">
        <f>+'2.2.2.ProdIntermed'!G$181</f>
        <v>1.0674186490149371</v>
      </c>
      <c r="G191" s="160">
        <f t="shared" si="10"/>
        <v>0.98501177623314329</v>
      </c>
      <c r="H191" s="160">
        <f>+'2.2.2.ProdIntermed'!H$181</f>
        <v>0.98501177623314329</v>
      </c>
      <c r="I191" s="160">
        <f t="shared" si="11"/>
        <v>0.98501177623314329</v>
      </c>
      <c r="J191" s="160">
        <f t="shared" si="12"/>
        <v>0.96268258178319388</v>
      </c>
      <c r="K191" s="160">
        <f>+'2.2.2.ProdIntermed'!I$181</f>
        <v>0.96268258178319388</v>
      </c>
      <c r="L191" s="160">
        <f>+'2.2.2.ProdIntermed'!J$181</f>
        <v>1.0245513427973163</v>
      </c>
      <c r="M191" s="160">
        <f>+'2.2.2.ProdIntermed'!K$181</f>
        <v>1.0298434949399453</v>
      </c>
      <c r="N191" s="160">
        <f>+'2.2.2.ProdIntermed'!L$181</f>
        <v>1.0358907338897501</v>
      </c>
    </row>
    <row r="192" spans="1:14" x14ac:dyDescent="0.2">
      <c r="A192" s="1"/>
      <c r="B192" s="144" t="s">
        <v>225</v>
      </c>
      <c r="C192" s="160">
        <f>+'2.2.2.ProdIntermed'!D$181</f>
        <v>1</v>
      </c>
      <c r="D192" s="160">
        <f>+'2.2.2.ProdIntermed'!E$181</f>
        <v>1.0823337409044773</v>
      </c>
      <c r="E192" s="160">
        <f>+'2.2.2.ProdIntermed'!F$181</f>
        <v>1.0861114475827298</v>
      </c>
      <c r="F192" s="160">
        <f>+'2.2.2.ProdIntermed'!G$181</f>
        <v>1.0674186490149371</v>
      </c>
      <c r="G192" s="160">
        <f t="shared" si="10"/>
        <v>0.98501177623314329</v>
      </c>
      <c r="H192" s="160">
        <f>+'2.2.2.ProdIntermed'!H$181</f>
        <v>0.98501177623314329</v>
      </c>
      <c r="I192" s="160">
        <f t="shared" si="11"/>
        <v>0.98501177623314329</v>
      </c>
      <c r="J192" s="160">
        <f t="shared" si="12"/>
        <v>0.96268258178319388</v>
      </c>
      <c r="K192" s="160">
        <f>+'2.2.2.ProdIntermed'!I$181</f>
        <v>0.96268258178319388</v>
      </c>
      <c r="L192" s="160">
        <f>+'2.2.2.ProdIntermed'!J$181</f>
        <v>1.0245513427973163</v>
      </c>
      <c r="M192" s="160">
        <f>+'2.2.2.ProdIntermed'!K$181</f>
        <v>1.0298434949399453</v>
      </c>
      <c r="N192" s="160">
        <f>+'2.2.2.ProdIntermed'!L$181</f>
        <v>1.0358907338897501</v>
      </c>
    </row>
    <row r="193" spans="1:15" x14ac:dyDescent="0.2">
      <c r="A193" s="1"/>
      <c r="B193" s="144" t="s">
        <v>226</v>
      </c>
      <c r="C193" s="160">
        <f>+'2.2.2.ProdIntermed'!D$181</f>
        <v>1</v>
      </c>
      <c r="D193" s="160">
        <f>+'2.2.2.ProdIntermed'!E$181</f>
        <v>1.0823337409044773</v>
      </c>
      <c r="E193" s="160">
        <f>+'2.2.2.ProdIntermed'!F$181</f>
        <v>1.0861114475827298</v>
      </c>
      <c r="F193" s="160">
        <f>+'2.2.2.ProdIntermed'!G$181</f>
        <v>1.0674186490149371</v>
      </c>
      <c r="G193" s="160">
        <f t="shared" si="10"/>
        <v>0.98501177623314329</v>
      </c>
      <c r="H193" s="160">
        <f>+'2.2.2.ProdIntermed'!H$181</f>
        <v>0.98501177623314329</v>
      </c>
      <c r="I193" s="160">
        <f t="shared" si="11"/>
        <v>0.98501177623314329</v>
      </c>
      <c r="J193" s="160">
        <f t="shared" si="12"/>
        <v>0.96268258178319388</v>
      </c>
      <c r="K193" s="160">
        <f>+'2.2.2.ProdIntermed'!I$181</f>
        <v>0.96268258178319388</v>
      </c>
      <c r="L193" s="160">
        <f>+'2.2.2.ProdIntermed'!J$181</f>
        <v>1.0245513427973163</v>
      </c>
      <c r="M193" s="160">
        <f>+'2.2.2.ProdIntermed'!K$181</f>
        <v>1.0298434949399453</v>
      </c>
      <c r="N193" s="160">
        <f>+'2.2.2.ProdIntermed'!L$181</f>
        <v>1.0358907338897501</v>
      </c>
    </row>
    <row r="194" spans="1:15" x14ac:dyDescent="0.2">
      <c r="A194" s="1"/>
      <c r="B194" s="144" t="s">
        <v>227</v>
      </c>
      <c r="C194" s="160">
        <f>+'2.2.2.ProdIntermed'!D$181</f>
        <v>1</v>
      </c>
      <c r="D194" s="160">
        <f>+'2.2.2.ProdIntermed'!E$181</f>
        <v>1.0823337409044773</v>
      </c>
      <c r="E194" s="160">
        <f>+'2.2.2.ProdIntermed'!F$181</f>
        <v>1.0861114475827298</v>
      </c>
      <c r="F194" s="160">
        <f>+'2.2.2.ProdIntermed'!G$181</f>
        <v>1.0674186490149371</v>
      </c>
      <c r="G194" s="160">
        <f t="shared" si="10"/>
        <v>0.98501177623314329</v>
      </c>
      <c r="H194" s="160">
        <f>+'2.2.2.ProdIntermed'!H$181</f>
        <v>0.98501177623314329</v>
      </c>
      <c r="I194" s="160">
        <f t="shared" si="11"/>
        <v>0.98501177623314329</v>
      </c>
      <c r="J194" s="160">
        <f t="shared" si="12"/>
        <v>0.96268258178319388</v>
      </c>
      <c r="K194" s="160">
        <f>+'2.2.2.ProdIntermed'!I$181</f>
        <v>0.96268258178319388</v>
      </c>
      <c r="L194" s="160">
        <f>+'2.2.2.ProdIntermed'!J$181</f>
        <v>1.0245513427973163</v>
      </c>
      <c r="M194" s="160">
        <f>+'2.2.2.ProdIntermed'!K$181</f>
        <v>1.0298434949399453</v>
      </c>
      <c r="N194" s="160">
        <f>+'2.2.2.ProdIntermed'!L$181</f>
        <v>1.0358907338897501</v>
      </c>
    </row>
    <row r="195" spans="1:15" x14ac:dyDescent="0.2">
      <c r="A195" s="1"/>
      <c r="B195" s="144" t="s">
        <v>228</v>
      </c>
      <c r="C195" s="160">
        <f>+'2.2.2.ProdIntermed'!D$181</f>
        <v>1</v>
      </c>
      <c r="D195" s="160">
        <f>+'2.2.2.ProdIntermed'!E$181</f>
        <v>1.0823337409044773</v>
      </c>
      <c r="E195" s="160">
        <f>+'2.2.2.ProdIntermed'!F$181</f>
        <v>1.0861114475827298</v>
      </c>
      <c r="F195" s="160">
        <f>+'2.2.2.ProdIntermed'!G$181</f>
        <v>1.0674186490149371</v>
      </c>
      <c r="G195" s="160">
        <f t="shared" si="10"/>
        <v>0.98501177623314329</v>
      </c>
      <c r="H195" s="160">
        <f>+'2.2.2.ProdIntermed'!H$181</f>
        <v>0.98501177623314329</v>
      </c>
      <c r="I195" s="160">
        <f t="shared" si="11"/>
        <v>0.98501177623314329</v>
      </c>
      <c r="J195" s="160">
        <f t="shared" si="12"/>
        <v>0.96268258178319388</v>
      </c>
      <c r="K195" s="160">
        <f>+'2.2.2.ProdIntermed'!I$181</f>
        <v>0.96268258178319388</v>
      </c>
      <c r="L195" s="160">
        <f>+'2.2.2.ProdIntermed'!J$181</f>
        <v>1.0245513427973163</v>
      </c>
      <c r="M195" s="160">
        <f>+'2.2.2.ProdIntermed'!K$181</f>
        <v>1.0298434949399453</v>
      </c>
      <c r="N195" s="160">
        <f>+'2.2.2.ProdIntermed'!L$181</f>
        <v>1.0358907338897501</v>
      </c>
    </row>
    <row r="196" spans="1:15" x14ac:dyDescent="0.2">
      <c r="A196" s="1"/>
      <c r="B196" s="144" t="s">
        <v>229</v>
      </c>
      <c r="C196" s="160">
        <f>+'2.2.2.ProdIntermed'!D$181</f>
        <v>1</v>
      </c>
      <c r="D196" s="160">
        <f>+'2.2.2.ProdIntermed'!E$181</f>
        <v>1.0823337409044773</v>
      </c>
      <c r="E196" s="160">
        <f>+'2.2.2.ProdIntermed'!F$181</f>
        <v>1.0861114475827298</v>
      </c>
      <c r="F196" s="160">
        <f>+'2.2.2.ProdIntermed'!G$181</f>
        <v>1.0674186490149371</v>
      </c>
      <c r="G196" s="160">
        <f t="shared" si="10"/>
        <v>0.98501177623314329</v>
      </c>
      <c r="H196" s="160">
        <f>+'2.2.2.ProdIntermed'!H$181</f>
        <v>0.98501177623314329</v>
      </c>
      <c r="I196" s="160">
        <f t="shared" si="11"/>
        <v>0.98501177623314329</v>
      </c>
      <c r="J196" s="160">
        <f t="shared" si="12"/>
        <v>0.96268258178319388</v>
      </c>
      <c r="K196" s="160">
        <f>+'2.2.2.ProdIntermed'!I$181</f>
        <v>0.96268258178319388</v>
      </c>
      <c r="L196" s="160">
        <f>+'2.2.2.ProdIntermed'!J$181</f>
        <v>1.0245513427973163</v>
      </c>
      <c r="M196" s="160">
        <f>+'2.2.2.ProdIntermed'!K$181</f>
        <v>1.0298434949399453</v>
      </c>
      <c r="N196" s="160">
        <f>+'2.2.2.ProdIntermed'!L$181</f>
        <v>1.0358907338897501</v>
      </c>
    </row>
    <row r="197" spans="1:15" x14ac:dyDescent="0.2">
      <c r="A197" s="1"/>
      <c r="B197" s="144" t="s">
        <v>225</v>
      </c>
      <c r="C197" s="160">
        <f>+'2.2.2.ProdIntermed'!D$181</f>
        <v>1</v>
      </c>
      <c r="D197" s="160">
        <f>+'2.2.2.ProdIntermed'!E$181</f>
        <v>1.0823337409044773</v>
      </c>
      <c r="E197" s="160">
        <f>+'2.2.2.ProdIntermed'!F$181</f>
        <v>1.0861114475827298</v>
      </c>
      <c r="F197" s="160">
        <f>+'2.2.2.ProdIntermed'!G$181</f>
        <v>1.0674186490149371</v>
      </c>
      <c r="G197" s="160">
        <f t="shared" si="10"/>
        <v>0.98501177623314329</v>
      </c>
      <c r="H197" s="160">
        <f>+'2.2.2.ProdIntermed'!H$181</f>
        <v>0.98501177623314329</v>
      </c>
      <c r="I197" s="160">
        <f t="shared" si="11"/>
        <v>0.98501177623314329</v>
      </c>
      <c r="J197" s="160">
        <f t="shared" si="12"/>
        <v>0.96268258178319388</v>
      </c>
      <c r="K197" s="160">
        <f>+'2.2.2.ProdIntermed'!I$181</f>
        <v>0.96268258178319388</v>
      </c>
      <c r="L197" s="160">
        <f>+'2.2.2.ProdIntermed'!J$181</f>
        <v>1.0245513427973163</v>
      </c>
      <c r="M197" s="160">
        <f>+'2.2.2.ProdIntermed'!K$181</f>
        <v>1.0298434949399453</v>
      </c>
      <c r="N197" s="160">
        <f>+'2.2.2.ProdIntermed'!L$181</f>
        <v>1.0358907338897501</v>
      </c>
    </row>
    <row r="198" spans="1:15" x14ac:dyDescent="0.2">
      <c r="A198" s="1"/>
      <c r="B198" s="144" t="s">
        <v>230</v>
      </c>
      <c r="C198" s="160">
        <f>+'2.2.2.ProdIntermed'!D$181</f>
        <v>1</v>
      </c>
      <c r="D198" s="160">
        <f>+'2.2.2.ProdIntermed'!E$181</f>
        <v>1.0823337409044773</v>
      </c>
      <c r="E198" s="160">
        <f>+'2.2.2.ProdIntermed'!F$181</f>
        <v>1.0861114475827298</v>
      </c>
      <c r="F198" s="160">
        <f>+'2.2.2.ProdIntermed'!G$181</f>
        <v>1.0674186490149371</v>
      </c>
      <c r="G198" s="160">
        <f t="shared" si="10"/>
        <v>0.98501177623314329</v>
      </c>
      <c r="H198" s="160">
        <f>+'2.2.2.ProdIntermed'!H$181</f>
        <v>0.98501177623314329</v>
      </c>
      <c r="I198" s="160">
        <f t="shared" si="11"/>
        <v>0.98501177623314329</v>
      </c>
      <c r="J198" s="160">
        <f t="shared" si="12"/>
        <v>0.96268258178319388</v>
      </c>
      <c r="K198" s="160">
        <f>+'2.2.2.ProdIntermed'!I$181</f>
        <v>0.96268258178319388</v>
      </c>
      <c r="L198" s="160">
        <f>+'2.2.2.ProdIntermed'!J$181</f>
        <v>1.0245513427973163</v>
      </c>
      <c r="M198" s="160">
        <f>+'2.2.2.ProdIntermed'!K$181</f>
        <v>1.0298434949399453</v>
      </c>
      <c r="N198" s="160">
        <f>+'2.2.2.ProdIntermed'!L$181</f>
        <v>1.0358907338897501</v>
      </c>
    </row>
    <row r="199" spans="1:15" x14ac:dyDescent="0.2">
      <c r="A199" s="1"/>
      <c r="B199" s="136" t="s">
        <v>231</v>
      </c>
      <c r="C199" s="247">
        <f>+'2.2.2.ProdIntermed'!D$181</f>
        <v>1</v>
      </c>
      <c r="D199" s="247">
        <f>+'2.2.2.ProdIntermed'!E$181</f>
        <v>1.0823337409044773</v>
      </c>
      <c r="E199" s="247">
        <f>+'2.2.2.ProdIntermed'!F$181</f>
        <v>1.0861114475827298</v>
      </c>
      <c r="F199" s="247">
        <f>+'2.2.2.ProdIntermed'!G$181</f>
        <v>1.0674186490149371</v>
      </c>
      <c r="G199" s="247">
        <f t="shared" si="10"/>
        <v>0.98501177623314329</v>
      </c>
      <c r="H199" s="247">
        <f>+'2.2.2.ProdIntermed'!H$181</f>
        <v>0.98501177623314329</v>
      </c>
      <c r="I199" s="247">
        <f t="shared" si="11"/>
        <v>0.98501177623314329</v>
      </c>
      <c r="J199" s="247">
        <f t="shared" si="12"/>
        <v>0.96268258178319388</v>
      </c>
      <c r="K199" s="247">
        <f>+'2.2.2.ProdIntermed'!I$181</f>
        <v>0.96268258178319388</v>
      </c>
      <c r="L199" s="247">
        <f>+'2.2.2.ProdIntermed'!J$181</f>
        <v>1.0245513427973163</v>
      </c>
      <c r="M199" s="247">
        <f>+'2.2.2.ProdIntermed'!K$181</f>
        <v>1.0298434949399453</v>
      </c>
      <c r="N199" s="247">
        <f>+'2.2.2.ProdIntermed'!L$181</f>
        <v>1.0358907338897501</v>
      </c>
    </row>
    <row r="200" spans="1:15" x14ac:dyDescent="0.2">
      <c r="A200" s="1"/>
      <c r="B200" s="1"/>
    </row>
    <row r="201" spans="1:15" x14ac:dyDescent="0.2">
      <c r="A201" s="1"/>
      <c r="B201" s="39" t="s">
        <v>36</v>
      </c>
    </row>
    <row r="202" spans="1:15" x14ac:dyDescent="0.2">
      <c r="A202" s="1"/>
      <c r="B202" s="1"/>
    </row>
    <row r="203" spans="1:15" x14ac:dyDescent="0.2">
      <c r="A203" s="1"/>
      <c r="B203" s="31" t="s">
        <v>284</v>
      </c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</row>
    <row r="204" spans="1:15" x14ac:dyDescent="0.2">
      <c r="A204" s="1"/>
      <c r="B204" s="173" t="s">
        <v>285</v>
      </c>
    </row>
    <row r="205" spans="1:15" x14ac:dyDescent="0.2">
      <c r="A205" s="1"/>
      <c r="B205" s="169" t="s">
        <v>342</v>
      </c>
      <c r="C205" s="187">
        <f>+'2.2.3.7.PrecioCapital'!C10</f>
        <v>0.28556809055046972</v>
      </c>
      <c r="D205" s="187">
        <f>+'2.2.3.7.PrecioCapital'!D10</f>
        <v>0.32611527906736892</v>
      </c>
      <c r="E205" s="187">
        <f>+'2.2.3.7.PrecioCapital'!E10</f>
        <v>0.34525033664836519</v>
      </c>
      <c r="F205" s="187">
        <f>+'2.2.3.7.PrecioCapital'!F10</f>
        <v>0.36625316511024902</v>
      </c>
      <c r="G205" s="187">
        <f>+'2.2.3.7.PrecioCapital'!G10</f>
        <v>0.40010118977343573</v>
      </c>
      <c r="H205" s="187">
        <f>+'2.2.3.7.PrecioCapital'!H10</f>
        <v>0.40010118977343573</v>
      </c>
      <c r="I205" s="187">
        <f>+'2.2.3.7.PrecioCapital'!I10</f>
        <v>0.40010118977343573</v>
      </c>
      <c r="J205" s="187">
        <f>+'2.2.3.7.PrecioCapital'!J10</f>
        <v>0.32409760026694751</v>
      </c>
      <c r="K205" s="187">
        <f>+'2.2.3.7.PrecioCapital'!K10</f>
        <v>0.32409760026694751</v>
      </c>
      <c r="L205" s="187">
        <f>+'2.2.3.7.PrecioCapital'!L10</f>
        <v>0.22983628306950812</v>
      </c>
      <c r="M205" s="187">
        <f>+'2.2.3.7.PrecioCapital'!M10</f>
        <v>0.27659978964757248</v>
      </c>
      <c r="N205" s="187">
        <f>+'2.2.3.7.PrecioCapital'!N10</f>
        <v>0.33413001142406934</v>
      </c>
      <c r="O205" s="187"/>
    </row>
    <row r="206" spans="1:15" x14ac:dyDescent="0.2">
      <c r="A206" s="1"/>
      <c r="B206" s="169" t="s">
        <v>501</v>
      </c>
      <c r="C206" s="187">
        <f>+'2.2.3.7.PrecioCapital'!C11</f>
        <v>0.14593328926153312</v>
      </c>
      <c r="D206" s="187">
        <f>+'2.2.3.7.PrecioCapital'!D11</f>
        <v>0.18223305395809944</v>
      </c>
      <c r="E206" s="187">
        <f>+'2.2.3.7.PrecioCapital'!E11</f>
        <v>0.20422867208808643</v>
      </c>
      <c r="F206" s="187">
        <f>+'2.2.3.7.PrecioCapital'!F11</f>
        <v>0.22960435123183817</v>
      </c>
      <c r="G206" s="187">
        <f>+'2.2.3.7.PrecioCapital'!G11</f>
        <v>0.27723142612650109</v>
      </c>
      <c r="H206" s="187">
        <f>+'2.2.3.7.PrecioCapital'!H11</f>
        <v>0.27723142612650109</v>
      </c>
      <c r="I206" s="187">
        <f>+'2.2.3.7.PrecioCapital'!I11</f>
        <v>0.27723142612650109</v>
      </c>
      <c r="J206" s="187">
        <f>+'2.2.3.7.PrecioCapital'!J11</f>
        <v>0.20459609068520535</v>
      </c>
      <c r="K206" s="187">
        <f>+'2.2.3.7.PrecioCapital'!K11</f>
        <v>0.20459609068520535</v>
      </c>
      <c r="L206" s="187">
        <f>+'2.2.3.7.PrecioCapital'!L11</f>
        <v>0.10099133173029262</v>
      </c>
      <c r="M206" s="187">
        <f>+'2.2.3.7.PrecioCapital'!M11</f>
        <v>0.14388628564206998</v>
      </c>
      <c r="N206" s="187">
        <f>+'2.2.3.7.PrecioCapital'!N11</f>
        <v>0.20267242714935299</v>
      </c>
    </row>
    <row r="207" spans="1:15" x14ac:dyDescent="0.2">
      <c r="A207" s="1"/>
      <c r="B207" s="169" t="s">
        <v>343</v>
      </c>
      <c r="C207" s="187">
        <f>+'2.2.3.7.PrecioCapital'!C12</f>
        <v>0.12168473283566568</v>
      </c>
      <c r="D207" s="187">
        <f>+'2.2.3.7.PrecioCapital'!D12</f>
        <v>0.15724690278349313</v>
      </c>
      <c r="E207" s="187">
        <f>+'2.2.3.7.PrecioCapital'!E12</f>
        <v>0.17973927718943369</v>
      </c>
      <c r="F207" s="187">
        <f>+'2.2.3.7.PrecioCapital'!F12</f>
        <v>0.20587433233058994</v>
      </c>
      <c r="G207" s="187">
        <f>+'2.2.3.7.PrecioCapital'!G12</f>
        <v>0.25589423533077243</v>
      </c>
      <c r="H207" s="187">
        <f>+'2.2.3.7.PrecioCapital'!H12</f>
        <v>0.25589423533077243</v>
      </c>
      <c r="I207" s="187">
        <f>+'2.2.3.7.PrecioCapital'!I12</f>
        <v>0.25589423533077243</v>
      </c>
      <c r="J207" s="187">
        <f>+'2.2.3.7.PrecioCapital'!J12</f>
        <v>0.18384382068287886</v>
      </c>
      <c r="K207" s="187">
        <f>+'2.2.3.7.PrecioCapital'!K12</f>
        <v>0.18384382068287886</v>
      </c>
      <c r="L207" s="187">
        <f>+'2.2.3.7.PrecioCapital'!L12</f>
        <v>7.8616507947844527E-2</v>
      </c>
      <c r="M207" s="187">
        <f>+'2.2.3.7.PrecioCapital'!M12</f>
        <v>0.12083966072731829</v>
      </c>
      <c r="N207" s="187">
        <f>+'2.2.3.7.PrecioCapital'!N12</f>
        <v>0.17984390144896051</v>
      </c>
    </row>
    <row r="208" spans="1:15" x14ac:dyDescent="0.2">
      <c r="A208" s="1"/>
      <c r="B208" s="169" t="s">
        <v>469</v>
      </c>
      <c r="C208" s="187">
        <f>+'2.2.3.7.PrecioCapital'!C13</f>
        <v>0.12177945977848099</v>
      </c>
      <c r="D208" s="187">
        <f>+'2.2.3.7.PrecioCapital'!D13</f>
        <v>0.15734451113889064</v>
      </c>
      <c r="E208" s="187">
        <f>+'2.2.3.7.PrecioCapital'!E13</f>
        <v>0.17983494496731722</v>
      </c>
      <c r="F208" s="187">
        <f>+'2.2.3.7.PrecioCapital'!F13</f>
        <v>0.20596703360748192</v>
      </c>
      <c r="G208" s="187">
        <f>+'2.2.3.7.PrecioCapital'!G13</f>
        <v>0.25597758902889989</v>
      </c>
      <c r="H208" s="187">
        <f>+'2.2.3.7.PrecioCapital'!H13</f>
        <v>0.25597758902889989</v>
      </c>
      <c r="I208" s="187">
        <f>+'2.2.3.7.PrecioCapital'!I13</f>
        <v>0.25597758902889989</v>
      </c>
      <c r="J208" s="187">
        <f>+'2.2.3.7.PrecioCapital'!J13</f>
        <v>0.18392488938896076</v>
      </c>
      <c r="K208" s="187">
        <f>+'2.2.3.7.PrecioCapital'!K13</f>
        <v>0.18392488938896076</v>
      </c>
      <c r="L208" s="187">
        <f>+'2.2.3.7.PrecioCapital'!L13</f>
        <v>7.8703915157400384E-2</v>
      </c>
      <c r="M208" s="187">
        <f>+'2.2.3.7.PrecioCapital'!M13</f>
        <v>0.12092969232680997</v>
      </c>
      <c r="N208" s="187">
        <f>+'2.2.3.7.PrecioCapital'!N13</f>
        <v>0.17993308104425684</v>
      </c>
    </row>
    <row r="209" spans="1:14" x14ac:dyDescent="0.2">
      <c r="A209" s="1"/>
      <c r="B209" s="169" t="s">
        <v>470</v>
      </c>
      <c r="C209" s="187">
        <f>+'2.2.3.7.PrecioCapital'!C14</f>
        <v>0.12198432049907436</v>
      </c>
      <c r="D209" s="187">
        <f>+'2.2.3.7.PrecioCapital'!D14</f>
        <v>0.1575556033311262</v>
      </c>
      <c r="E209" s="187">
        <f>+'2.2.3.7.PrecioCapital'!E14</f>
        <v>0.18004184037988213</v>
      </c>
      <c r="F209" s="187">
        <f>+'2.2.3.7.PrecioCapital'!F14</f>
        <v>0.20616751353240714</v>
      </c>
      <c r="G209" s="187">
        <f>+'2.2.3.7.PrecioCapital'!G14</f>
        <v>0.25615785346217501</v>
      </c>
      <c r="H209" s="187">
        <f>+'2.2.3.7.PrecioCapital'!H14</f>
        <v>0.25615785346217501</v>
      </c>
      <c r="I209" s="187">
        <f>+'2.2.3.7.PrecioCapital'!I14</f>
        <v>0.25615785346217501</v>
      </c>
      <c r="J209" s="187">
        <f>+'2.2.3.7.PrecioCapital'!J14</f>
        <v>0.18410021219630479</v>
      </c>
      <c r="K209" s="187">
        <f>+'2.2.3.7.PrecioCapital'!K14</f>
        <v>0.18410021219630479</v>
      </c>
      <c r="L209" s="187">
        <f>+'2.2.3.7.PrecioCapital'!L14</f>
        <v>7.889294589567275E-2</v>
      </c>
      <c r="M209" s="187">
        <f>+'2.2.3.7.PrecioCapital'!M14</f>
        <v>0.12112439868806139</v>
      </c>
      <c r="N209" s="187">
        <f>+'2.2.3.7.PrecioCapital'!N14</f>
        <v>0.18012594482315286</v>
      </c>
    </row>
    <row r="210" spans="1:14" x14ac:dyDescent="0.2">
      <c r="A210" s="1"/>
      <c r="B210" s="169" t="s">
        <v>471</v>
      </c>
      <c r="C210" s="187">
        <f>+'2.2.3.7.PrecioCapital'!C15</f>
        <v>0.12324385405227613</v>
      </c>
      <c r="D210" s="187">
        <f>+'2.2.3.7.PrecioCapital'!D15</f>
        <v>0.15885344948811295</v>
      </c>
      <c r="E210" s="187">
        <f>+'2.2.3.7.PrecioCapital'!E15</f>
        <v>0.18131388371436932</v>
      </c>
      <c r="F210" s="187">
        <f>+'2.2.3.7.PrecioCapital'!F15</f>
        <v>0.20740011288798574</v>
      </c>
      <c r="G210" s="187">
        <f>+'2.2.3.7.PrecioCapital'!G15</f>
        <v>0.25726616305662248</v>
      </c>
      <c r="H210" s="187">
        <f>+'2.2.3.7.PrecioCapital'!H15</f>
        <v>0.25726616305662248</v>
      </c>
      <c r="I210" s="187">
        <f>+'2.2.3.7.PrecioCapital'!I15</f>
        <v>0.25726616305662248</v>
      </c>
      <c r="J210" s="187">
        <f>+'2.2.3.7.PrecioCapital'!J15</f>
        <v>0.18517813947222089</v>
      </c>
      <c r="K210" s="187">
        <f>+'2.2.3.7.PrecioCapital'!K15</f>
        <v>0.18517813947222089</v>
      </c>
      <c r="L210" s="187">
        <f>+'2.2.3.7.PrecioCapital'!L15</f>
        <v>8.0055152866101209E-2</v>
      </c>
      <c r="M210" s="187">
        <f>+'2.2.3.7.PrecioCapital'!M15</f>
        <v>0.12232150076945458</v>
      </c>
      <c r="N210" s="187">
        <f>+'2.2.3.7.PrecioCapital'!N15</f>
        <v>0.18131171825992126</v>
      </c>
    </row>
    <row r="211" spans="1:14" x14ac:dyDescent="0.2">
      <c r="A211" s="1"/>
      <c r="B211" s="169" t="s">
        <v>502</v>
      </c>
      <c r="C211" s="187">
        <f>+'2.2.3.7.PrecioCapital'!C16</f>
        <v>0.1253486003207171</v>
      </c>
      <c r="D211" s="187">
        <f>+'2.2.3.7.PrecioCapital'!D16</f>
        <v>0.16102221811597872</v>
      </c>
      <c r="E211" s="187">
        <f>+'2.2.3.7.PrecioCapital'!E16</f>
        <v>0.1834395344798859</v>
      </c>
      <c r="F211" s="187">
        <f>+'2.2.3.7.PrecioCapital'!F16</f>
        <v>0.20945985070722994</v>
      </c>
      <c r="G211" s="187">
        <f>+'2.2.3.7.PrecioCapital'!G16</f>
        <v>0.25911820620169046</v>
      </c>
      <c r="H211" s="187">
        <f>+'2.2.3.7.PrecioCapital'!H16</f>
        <v>0.25911820620169046</v>
      </c>
      <c r="I211" s="187">
        <f>+'2.2.3.7.PrecioCapital'!I16</f>
        <v>0.25911820620169046</v>
      </c>
      <c r="J211" s="187">
        <f>+'2.2.3.7.PrecioCapital'!J16</f>
        <v>0.18697941217819039</v>
      </c>
      <c r="K211" s="187">
        <f>+'2.2.3.7.PrecioCapital'!K16</f>
        <v>0.18697941217819039</v>
      </c>
      <c r="L211" s="187">
        <f>+'2.2.3.7.PrecioCapital'!L16</f>
        <v>8.1997261337882016E-2</v>
      </c>
      <c r="M211" s="187">
        <f>+'2.2.3.7.PrecioCapital'!M16</f>
        <v>0.12432192079189093</v>
      </c>
      <c r="N211" s="187">
        <f>+'2.2.3.7.PrecioCapital'!N16</f>
        <v>0.18329320752625358</v>
      </c>
    </row>
    <row r="212" spans="1:14" x14ac:dyDescent="0.2">
      <c r="A212" s="1"/>
      <c r="B212" s="169" t="s">
        <v>472</v>
      </c>
      <c r="C212" s="187">
        <f>+'2.2.3.7.PrecioCapital'!C17</f>
        <v>0.5719984521688013</v>
      </c>
      <c r="D212" s="187">
        <f>+'2.2.3.7.PrecioCapital'!D17</f>
        <v>0.62125830493253709</v>
      </c>
      <c r="E212" s="187">
        <f>+'2.2.3.7.PrecioCapital'!E17</f>
        <v>0.6345255460027831</v>
      </c>
      <c r="F212" s="187">
        <f>+'2.2.3.7.PrecioCapital'!F17</f>
        <v>0.64655842434801492</v>
      </c>
      <c r="G212" s="187">
        <f>+'2.2.3.7.PrecioCapital'!G17</f>
        <v>0.65214173058766056</v>
      </c>
      <c r="H212" s="187">
        <f>+'2.2.3.7.PrecioCapital'!H17</f>
        <v>0.65214173058766056</v>
      </c>
      <c r="I212" s="187">
        <f>+'2.2.3.7.PrecioCapital'!I17</f>
        <v>0.65214173058766056</v>
      </c>
      <c r="J212" s="187">
        <f>+'2.2.3.7.PrecioCapital'!J17</f>
        <v>0.5692289019730854</v>
      </c>
      <c r="K212" s="187">
        <f>+'2.2.3.7.PrecioCapital'!K17</f>
        <v>0.5692289019730854</v>
      </c>
      <c r="L212" s="187">
        <f>+'2.2.3.7.PrecioCapital'!L17</f>
        <v>0.49413361914995019</v>
      </c>
      <c r="M212" s="187">
        <f>+'2.2.3.7.PrecioCapital'!M17</f>
        <v>0.54883261837680841</v>
      </c>
      <c r="N212" s="187">
        <f>+'2.2.3.7.PrecioCapital'!N17</f>
        <v>0.60378659455169281</v>
      </c>
    </row>
    <row r="213" spans="1:14" x14ac:dyDescent="0.2">
      <c r="A213" s="1"/>
      <c r="B213" s="169" t="s">
        <v>503</v>
      </c>
      <c r="C213" s="187">
        <f>+'2.2.3.7.PrecioCapital'!C18</f>
        <v>0.5719984521688013</v>
      </c>
      <c r="D213" s="187">
        <f>+'2.2.3.7.PrecioCapital'!D18</f>
        <v>0.62125830493253709</v>
      </c>
      <c r="E213" s="187">
        <f>+'2.2.3.7.PrecioCapital'!E18</f>
        <v>0.6345255460027831</v>
      </c>
      <c r="F213" s="187">
        <f>+'2.2.3.7.PrecioCapital'!F18</f>
        <v>0.64655842434801492</v>
      </c>
      <c r="G213" s="187">
        <f>+'2.2.3.7.PrecioCapital'!G18</f>
        <v>0.65214173058766056</v>
      </c>
      <c r="H213" s="187">
        <f>+'2.2.3.7.PrecioCapital'!H18</f>
        <v>0.65214173058766056</v>
      </c>
      <c r="I213" s="187">
        <f>+'2.2.3.7.PrecioCapital'!I18</f>
        <v>0.65214173058766056</v>
      </c>
      <c r="J213" s="187">
        <f>+'2.2.3.7.PrecioCapital'!J18</f>
        <v>0.5692289019730854</v>
      </c>
      <c r="K213" s="187">
        <f>+'2.2.3.7.PrecioCapital'!K18</f>
        <v>0.5692289019730854</v>
      </c>
      <c r="L213" s="187">
        <f>+'2.2.3.7.PrecioCapital'!L18</f>
        <v>0.49413361914995019</v>
      </c>
      <c r="M213" s="187">
        <f>+'2.2.3.7.PrecioCapital'!M18</f>
        <v>0.54883261837680841</v>
      </c>
      <c r="N213" s="187">
        <f>+'2.2.3.7.PrecioCapital'!N18</f>
        <v>0.60378659455169281</v>
      </c>
    </row>
    <row r="214" spans="1:14" x14ac:dyDescent="0.2">
      <c r="A214" s="1"/>
      <c r="B214" s="169" t="s">
        <v>565</v>
      </c>
      <c r="C214" s="187">
        <f>+'2.2.3.7.PrecioCapital'!C19</f>
        <v>0.44668516896078125</v>
      </c>
      <c r="D214" s="187">
        <f>+'2.2.3.7.PrecioCapital'!D19</f>
        <v>0.49213323111652602</v>
      </c>
      <c r="E214" s="187">
        <f>+'2.2.3.7.PrecioCapital'!E19</f>
        <v>0.50796764191022525</v>
      </c>
      <c r="F214" s="187">
        <f>+'2.2.3.7.PrecioCapital'!F19</f>
        <v>0.52392487343149241</v>
      </c>
      <c r="G214" s="187">
        <f>+'2.2.3.7.PrecioCapital'!G19</f>
        <v>0.54187399398143721</v>
      </c>
      <c r="H214" s="187">
        <f>+'2.2.3.7.PrecioCapital'!H19</f>
        <v>0.54187399398143721</v>
      </c>
      <c r="I214" s="187">
        <f>+'2.2.3.7.PrecioCapital'!I19</f>
        <v>0.54187399398143721</v>
      </c>
      <c r="J214" s="187">
        <f>+'2.2.3.7.PrecioCapital'!J19</f>
        <v>0.46198395747665011</v>
      </c>
      <c r="K214" s="187">
        <f>+'2.2.3.7.PrecioCapital'!K19</f>
        <v>0.46198395747665011</v>
      </c>
      <c r="L214" s="187">
        <f>+'2.2.3.7.PrecioCapital'!L19</f>
        <v>0.37850353461475678</v>
      </c>
      <c r="M214" s="187">
        <f>+'2.2.3.7.PrecioCapital'!M19</f>
        <v>0.42973075580776765</v>
      </c>
      <c r="N214" s="187">
        <f>+'2.2.3.7.PrecioCapital'!N19</f>
        <v>0.48581183943335754</v>
      </c>
    </row>
    <row r="215" spans="1:14" x14ac:dyDescent="0.2">
      <c r="A215" s="1"/>
      <c r="B215" s="169" t="s">
        <v>344</v>
      </c>
      <c r="C215" s="187">
        <f>+'2.2.3.7.PrecioCapital'!C20</f>
        <v>0.28556809055046972</v>
      </c>
      <c r="D215" s="187">
        <f>+'2.2.3.7.PrecioCapital'!D20</f>
        <v>0.32611527906736892</v>
      </c>
      <c r="E215" s="187">
        <f>+'2.2.3.7.PrecioCapital'!E20</f>
        <v>0.34525033664836519</v>
      </c>
      <c r="F215" s="187">
        <f>+'2.2.3.7.PrecioCapital'!F20</f>
        <v>0.36625316511024902</v>
      </c>
      <c r="G215" s="187">
        <f>+'2.2.3.7.PrecioCapital'!G20</f>
        <v>0.40010118977343573</v>
      </c>
      <c r="H215" s="187">
        <f>+'2.2.3.7.PrecioCapital'!H20</f>
        <v>0.40010118977343573</v>
      </c>
      <c r="I215" s="187">
        <f>+'2.2.3.7.PrecioCapital'!I20</f>
        <v>0.40010118977343573</v>
      </c>
      <c r="J215" s="187">
        <f>+'2.2.3.7.PrecioCapital'!J20</f>
        <v>0.32409760026694751</v>
      </c>
      <c r="K215" s="187">
        <f>+'2.2.3.7.PrecioCapital'!K20</f>
        <v>0.32409760026694751</v>
      </c>
      <c r="L215" s="187">
        <f>+'2.2.3.7.PrecioCapital'!L20</f>
        <v>0.22983628306950812</v>
      </c>
      <c r="M215" s="187">
        <f>+'2.2.3.7.PrecioCapital'!M20</f>
        <v>0.27659978964757248</v>
      </c>
      <c r="N215" s="187">
        <f>+'2.2.3.7.PrecioCapital'!N20</f>
        <v>0.33413001142406934</v>
      </c>
    </row>
    <row r="216" spans="1:14" x14ac:dyDescent="0.2">
      <c r="A216" s="1"/>
      <c r="B216" s="169" t="s">
        <v>473</v>
      </c>
      <c r="C216" s="187">
        <f>+'2.2.3.7.PrecioCapital'!C21</f>
        <v>0.14593328926153312</v>
      </c>
      <c r="D216" s="187">
        <f>+'2.2.3.7.PrecioCapital'!D21</f>
        <v>0.18223305395809944</v>
      </c>
      <c r="E216" s="187">
        <f>+'2.2.3.7.PrecioCapital'!E21</f>
        <v>0.20422867208808643</v>
      </c>
      <c r="F216" s="187">
        <f>+'2.2.3.7.PrecioCapital'!F21</f>
        <v>0.22960435123183817</v>
      </c>
      <c r="G216" s="187">
        <f>+'2.2.3.7.PrecioCapital'!G21</f>
        <v>0.27723142612650109</v>
      </c>
      <c r="H216" s="187">
        <f>+'2.2.3.7.PrecioCapital'!H21</f>
        <v>0.27723142612650109</v>
      </c>
      <c r="I216" s="187">
        <f>+'2.2.3.7.PrecioCapital'!I21</f>
        <v>0.27723142612650109</v>
      </c>
      <c r="J216" s="187">
        <f>+'2.2.3.7.PrecioCapital'!J21</f>
        <v>0.20459609068520535</v>
      </c>
      <c r="K216" s="187">
        <f>+'2.2.3.7.PrecioCapital'!K21</f>
        <v>0.20459609068520535</v>
      </c>
      <c r="L216" s="187">
        <f>+'2.2.3.7.PrecioCapital'!L21</f>
        <v>0.10099133173029262</v>
      </c>
      <c r="M216" s="187">
        <f>+'2.2.3.7.PrecioCapital'!M21</f>
        <v>0.14388628564206998</v>
      </c>
      <c r="N216" s="187">
        <f>+'2.2.3.7.PrecioCapital'!N21</f>
        <v>0.20267242714935299</v>
      </c>
    </row>
    <row r="217" spans="1:14" x14ac:dyDescent="0.2">
      <c r="A217" s="1"/>
      <c r="B217" s="169" t="s">
        <v>566</v>
      </c>
      <c r="C217" s="187">
        <f>+'2.2.3.7.PrecioCapital'!C22</f>
        <v>0.13089569527657074</v>
      </c>
      <c r="D217" s="187">
        <f>+'2.2.3.7.PrecioCapital'!D22</f>
        <v>0.16673804510017812</v>
      </c>
      <c r="E217" s="187">
        <f>+'2.2.3.7.PrecioCapital'!E22</f>
        <v>0.18904172359697946</v>
      </c>
      <c r="F217" s="187">
        <f>+'2.2.3.7.PrecioCapital'!F22</f>
        <v>0.21488832512185546</v>
      </c>
      <c r="G217" s="187">
        <f>+'2.2.3.7.PrecioCapital'!G22</f>
        <v>0.2639992977337543</v>
      </c>
      <c r="H217" s="187">
        <f>+'2.2.3.7.PrecioCapital'!H22</f>
        <v>0.2639992977337543</v>
      </c>
      <c r="I217" s="187">
        <f>+'2.2.3.7.PrecioCapital'!I22</f>
        <v>0.2639992977337543</v>
      </c>
      <c r="J217" s="187">
        <f>+'2.2.3.7.PrecioCapital'!J22</f>
        <v>0.19172669734563311</v>
      </c>
      <c r="K217" s="187">
        <f>+'2.2.3.7.PrecioCapital'!K22</f>
        <v>0.19172669734563311</v>
      </c>
      <c r="L217" s="187">
        <f>+'2.2.3.7.PrecioCapital'!L22</f>
        <v>8.7115721586069408E-2</v>
      </c>
      <c r="M217" s="187">
        <f>+'2.2.3.7.PrecioCapital'!M22</f>
        <v>0.1295940621337851</v>
      </c>
      <c r="N217" s="187">
        <f>+'2.2.3.7.PrecioCapital'!N22</f>
        <v>0.18851545653515275</v>
      </c>
    </row>
    <row r="218" spans="1:14" x14ac:dyDescent="0.2">
      <c r="A218" s="1"/>
      <c r="B218" s="169" t="s">
        <v>504</v>
      </c>
      <c r="C218" s="187">
        <f>+'2.2.3.7.PrecioCapital'!C23</f>
        <v>0.12514835040532332</v>
      </c>
      <c r="D218" s="187">
        <f>+'2.2.3.7.PrecioCapital'!D23</f>
        <v>0.16081587698082592</v>
      </c>
      <c r="E218" s="187">
        <f>+'2.2.3.7.PrecioCapital'!E23</f>
        <v>0.18323729566738206</v>
      </c>
      <c r="F218" s="187">
        <f>+'2.2.3.7.PrecioCapital'!F23</f>
        <v>0.20926388298883006</v>
      </c>
      <c r="G218" s="187">
        <f>+'2.2.3.7.PrecioCapital'!G23</f>
        <v>0.25894199898438053</v>
      </c>
      <c r="H218" s="187">
        <f>+'2.2.3.7.PrecioCapital'!H23</f>
        <v>0.25894199898438053</v>
      </c>
      <c r="I218" s="187">
        <f>+'2.2.3.7.PrecioCapital'!I23</f>
        <v>0.25894199898438053</v>
      </c>
      <c r="J218" s="187">
        <f>+'2.2.3.7.PrecioCapital'!J23</f>
        <v>0.18680803536551704</v>
      </c>
      <c r="K218" s="187">
        <f>+'2.2.3.7.PrecioCapital'!K23</f>
        <v>0.18680803536551704</v>
      </c>
      <c r="L218" s="187">
        <f>+'2.2.3.7.PrecioCapital'!L23</f>
        <v>8.181248511901372E-2</v>
      </c>
      <c r="M218" s="187">
        <f>+'2.2.3.7.PrecioCapital'!M23</f>
        <v>0.12413159669142745</v>
      </c>
      <c r="N218" s="187">
        <f>+'2.2.3.7.PrecioCapital'!N23</f>
        <v>0.18310468453709983</v>
      </c>
    </row>
    <row r="219" spans="1:14" x14ac:dyDescent="0.2">
      <c r="A219" s="1"/>
      <c r="B219" s="169" t="s">
        <v>474</v>
      </c>
      <c r="C219" s="187">
        <f>+'2.2.3.7.PrecioCapital'!C24</f>
        <v>0.12201782568432762</v>
      </c>
      <c r="D219" s="187">
        <f>+'2.2.3.7.PrecioCapital'!D24</f>
        <v>0.15759012768008818</v>
      </c>
      <c r="E219" s="187">
        <f>+'2.2.3.7.PrecioCapital'!E24</f>
        <v>0.18007567834113677</v>
      </c>
      <c r="F219" s="187">
        <f>+'2.2.3.7.PrecioCapital'!F24</f>
        <v>0.20620030223394412</v>
      </c>
      <c r="G219" s="187">
        <f>+'2.2.3.7.PrecioCapital'!G24</f>
        <v>0.25618733589889575</v>
      </c>
      <c r="H219" s="187">
        <f>+'2.2.3.7.PrecioCapital'!H24</f>
        <v>0.25618733589889575</v>
      </c>
      <c r="I219" s="187">
        <f>+'2.2.3.7.PrecioCapital'!I24</f>
        <v>0.25618733589889575</v>
      </c>
      <c r="J219" s="187">
        <f>+'2.2.3.7.PrecioCapital'!J24</f>
        <v>0.18412888642493275</v>
      </c>
      <c r="K219" s="187">
        <f>+'2.2.3.7.PrecioCapital'!K24</f>
        <v>0.18412888642493275</v>
      </c>
      <c r="L219" s="187">
        <f>+'2.2.3.7.PrecioCapital'!L24</f>
        <v>7.8923862070750334E-2</v>
      </c>
      <c r="M219" s="187">
        <f>+'2.2.3.7.PrecioCapital'!M24</f>
        <v>0.12115624311721711</v>
      </c>
      <c r="N219" s="187">
        <f>+'2.2.3.7.PrecioCapital'!N24</f>
        <v>0.18015748789603594</v>
      </c>
    </row>
    <row r="220" spans="1:14" x14ac:dyDescent="0.2">
      <c r="A220" s="1"/>
      <c r="B220" s="169" t="s">
        <v>286</v>
      </c>
      <c r="C220" s="187">
        <f>+'2.2.3.7.PrecioCapital'!C25</f>
        <v>0.5719984521688013</v>
      </c>
      <c r="D220" s="187">
        <f>+'2.2.3.7.PrecioCapital'!D25</f>
        <v>0.62125830493253709</v>
      </c>
      <c r="E220" s="187">
        <f>+'2.2.3.7.PrecioCapital'!E25</f>
        <v>0.6345255460027831</v>
      </c>
      <c r="F220" s="187">
        <f>+'2.2.3.7.PrecioCapital'!F25</f>
        <v>0.64655842434801492</v>
      </c>
      <c r="G220" s="187">
        <f>+'2.2.3.7.PrecioCapital'!G25</f>
        <v>0.65214173058766056</v>
      </c>
      <c r="H220" s="187">
        <f>+'2.2.3.7.PrecioCapital'!H25</f>
        <v>0.65214173058766056</v>
      </c>
      <c r="I220" s="187">
        <f>+'2.2.3.7.PrecioCapital'!I25</f>
        <v>0.65214173058766056</v>
      </c>
      <c r="J220" s="187">
        <f>+'2.2.3.7.PrecioCapital'!J25</f>
        <v>0.5692289019730854</v>
      </c>
      <c r="K220" s="187">
        <f>+'2.2.3.7.PrecioCapital'!K25</f>
        <v>0.5692289019730854</v>
      </c>
      <c r="L220" s="187">
        <f>+'2.2.3.7.PrecioCapital'!L25</f>
        <v>0.49413361914995019</v>
      </c>
      <c r="M220" s="187">
        <f>+'2.2.3.7.PrecioCapital'!M25</f>
        <v>0.54883261837680841</v>
      </c>
      <c r="N220" s="187">
        <f>+'2.2.3.7.PrecioCapital'!N25</f>
        <v>0.60378659455169281</v>
      </c>
    </row>
    <row r="221" spans="1:14" x14ac:dyDescent="0.2">
      <c r="A221" s="1"/>
      <c r="B221" s="169" t="s">
        <v>475</v>
      </c>
      <c r="C221" s="187">
        <f>+'2.2.3.7.PrecioCapital'!C26</f>
        <v>0.28556809055046972</v>
      </c>
      <c r="D221" s="187">
        <f>+'2.2.3.7.PrecioCapital'!D26</f>
        <v>0.32611527906736892</v>
      </c>
      <c r="E221" s="187">
        <f>+'2.2.3.7.PrecioCapital'!E26</f>
        <v>0.34525033664836519</v>
      </c>
      <c r="F221" s="187">
        <f>+'2.2.3.7.PrecioCapital'!F26</f>
        <v>0.36625316511024902</v>
      </c>
      <c r="G221" s="187">
        <f>+'2.2.3.7.PrecioCapital'!G26</f>
        <v>0.40010118977343573</v>
      </c>
      <c r="H221" s="187">
        <f>+'2.2.3.7.PrecioCapital'!H26</f>
        <v>0.40010118977343573</v>
      </c>
      <c r="I221" s="187">
        <f>+'2.2.3.7.PrecioCapital'!I26</f>
        <v>0.40010118977343573</v>
      </c>
      <c r="J221" s="187">
        <f>+'2.2.3.7.PrecioCapital'!J26</f>
        <v>0.32409760026694751</v>
      </c>
      <c r="K221" s="187">
        <f>+'2.2.3.7.PrecioCapital'!K26</f>
        <v>0.32409760026694751</v>
      </c>
      <c r="L221" s="187">
        <f>+'2.2.3.7.PrecioCapital'!L26</f>
        <v>0.22983628306950812</v>
      </c>
      <c r="M221" s="187">
        <f>+'2.2.3.7.PrecioCapital'!M26</f>
        <v>0.27659978964757248</v>
      </c>
      <c r="N221" s="187">
        <f>+'2.2.3.7.PrecioCapital'!N26</f>
        <v>0.33413001142406934</v>
      </c>
    </row>
    <row r="222" spans="1:14" x14ac:dyDescent="0.2">
      <c r="A222" s="1"/>
      <c r="B222" s="169" t="s">
        <v>476</v>
      </c>
      <c r="C222" s="187">
        <f>+'2.2.3.7.PrecioCapital'!C27</f>
        <v>0.28556809055046972</v>
      </c>
      <c r="D222" s="187">
        <f>+'2.2.3.7.PrecioCapital'!D27</f>
        <v>0.32611527906736892</v>
      </c>
      <c r="E222" s="187">
        <f>+'2.2.3.7.PrecioCapital'!E27</f>
        <v>0.34525033664836519</v>
      </c>
      <c r="F222" s="187">
        <f>+'2.2.3.7.PrecioCapital'!F27</f>
        <v>0.36625316511024902</v>
      </c>
      <c r="G222" s="187">
        <f>+'2.2.3.7.PrecioCapital'!G27</f>
        <v>0.40010118977343573</v>
      </c>
      <c r="H222" s="187">
        <f>+'2.2.3.7.PrecioCapital'!H27</f>
        <v>0.40010118977343573</v>
      </c>
      <c r="I222" s="187">
        <f>+'2.2.3.7.PrecioCapital'!I27</f>
        <v>0.40010118977343573</v>
      </c>
      <c r="J222" s="187">
        <f>+'2.2.3.7.PrecioCapital'!J27</f>
        <v>0.32409760026694751</v>
      </c>
      <c r="K222" s="187">
        <f>+'2.2.3.7.PrecioCapital'!K27</f>
        <v>0.32409760026694751</v>
      </c>
      <c r="L222" s="187">
        <f>+'2.2.3.7.PrecioCapital'!L27</f>
        <v>0.22983628306950812</v>
      </c>
      <c r="M222" s="187">
        <f>+'2.2.3.7.PrecioCapital'!M27</f>
        <v>0.27659978964757248</v>
      </c>
      <c r="N222" s="187">
        <f>+'2.2.3.7.PrecioCapital'!N27</f>
        <v>0.33413001142406934</v>
      </c>
    </row>
    <row r="223" spans="1:14" x14ac:dyDescent="0.2">
      <c r="A223" s="1"/>
      <c r="B223" s="169" t="s">
        <v>345</v>
      </c>
      <c r="C223" s="187">
        <f>+'2.2.3.7.PrecioCapital'!C28</f>
        <v>0.28556809055046972</v>
      </c>
      <c r="D223" s="187">
        <f>+'2.2.3.7.PrecioCapital'!D28</f>
        <v>0.32611527906736892</v>
      </c>
      <c r="E223" s="187">
        <f>+'2.2.3.7.PrecioCapital'!E28</f>
        <v>0.34525033664836519</v>
      </c>
      <c r="F223" s="187">
        <f>+'2.2.3.7.PrecioCapital'!F28</f>
        <v>0.36625316511024902</v>
      </c>
      <c r="G223" s="187">
        <f>+'2.2.3.7.PrecioCapital'!G28</f>
        <v>0.40010118977343573</v>
      </c>
      <c r="H223" s="187">
        <f>+'2.2.3.7.PrecioCapital'!H28</f>
        <v>0.40010118977343573</v>
      </c>
      <c r="I223" s="187">
        <f>+'2.2.3.7.PrecioCapital'!I28</f>
        <v>0.40010118977343573</v>
      </c>
      <c r="J223" s="187">
        <f>+'2.2.3.7.PrecioCapital'!J28</f>
        <v>0.32409760026694751</v>
      </c>
      <c r="K223" s="187">
        <f>+'2.2.3.7.PrecioCapital'!K28</f>
        <v>0.32409760026694751</v>
      </c>
      <c r="L223" s="187">
        <f>+'2.2.3.7.PrecioCapital'!L28</f>
        <v>0.22983628306950812</v>
      </c>
      <c r="M223" s="187">
        <f>+'2.2.3.7.PrecioCapital'!M28</f>
        <v>0.27659978964757248</v>
      </c>
      <c r="N223" s="187">
        <f>+'2.2.3.7.PrecioCapital'!N28</f>
        <v>0.33413001142406934</v>
      </c>
    </row>
    <row r="224" spans="1:14" x14ac:dyDescent="0.2">
      <c r="A224" s="1"/>
      <c r="B224" s="169" t="s">
        <v>346</v>
      </c>
      <c r="C224" s="187">
        <f>+'2.2.3.7.PrecioCapital'!C29</f>
        <v>0.28556809055046972</v>
      </c>
      <c r="D224" s="187">
        <f>+'2.2.3.7.PrecioCapital'!D29</f>
        <v>0.32611527906736892</v>
      </c>
      <c r="E224" s="187">
        <f>+'2.2.3.7.PrecioCapital'!E29</f>
        <v>0.34525033664836519</v>
      </c>
      <c r="F224" s="187">
        <f>+'2.2.3.7.PrecioCapital'!F29</f>
        <v>0.36625316511024902</v>
      </c>
      <c r="G224" s="187">
        <f>+'2.2.3.7.PrecioCapital'!G29</f>
        <v>0.40010118977343573</v>
      </c>
      <c r="H224" s="187">
        <f>+'2.2.3.7.PrecioCapital'!H29</f>
        <v>0.40010118977343573</v>
      </c>
      <c r="I224" s="187">
        <f>+'2.2.3.7.PrecioCapital'!I29</f>
        <v>0.40010118977343573</v>
      </c>
      <c r="J224" s="187">
        <f>+'2.2.3.7.PrecioCapital'!J29</f>
        <v>0.32409760026694751</v>
      </c>
      <c r="K224" s="187">
        <f>+'2.2.3.7.PrecioCapital'!K29</f>
        <v>0.32409760026694751</v>
      </c>
      <c r="L224" s="187">
        <f>+'2.2.3.7.PrecioCapital'!L29</f>
        <v>0.22983628306950812</v>
      </c>
      <c r="M224" s="187">
        <f>+'2.2.3.7.PrecioCapital'!M29</f>
        <v>0.27659978964757248</v>
      </c>
      <c r="N224" s="187">
        <f>+'2.2.3.7.PrecioCapital'!N29</f>
        <v>0.33413001142406934</v>
      </c>
    </row>
    <row r="225" spans="1:14" x14ac:dyDescent="0.2">
      <c r="A225" s="1"/>
      <c r="B225" s="169" t="s">
        <v>477</v>
      </c>
      <c r="C225" s="187">
        <f>+'2.2.3.7.PrecioCapital'!C30</f>
        <v>0.28556809055046972</v>
      </c>
      <c r="D225" s="187">
        <f>+'2.2.3.7.PrecioCapital'!D30</f>
        <v>0.32611527906736892</v>
      </c>
      <c r="E225" s="187">
        <f>+'2.2.3.7.PrecioCapital'!E30</f>
        <v>0.34525033664836519</v>
      </c>
      <c r="F225" s="187">
        <f>+'2.2.3.7.PrecioCapital'!F30</f>
        <v>0.36625316511024902</v>
      </c>
      <c r="G225" s="187">
        <f>+'2.2.3.7.PrecioCapital'!G30</f>
        <v>0.40010118977343573</v>
      </c>
      <c r="H225" s="187">
        <f>+'2.2.3.7.PrecioCapital'!H30</f>
        <v>0.40010118977343573</v>
      </c>
      <c r="I225" s="187">
        <f>+'2.2.3.7.PrecioCapital'!I30</f>
        <v>0.40010118977343573</v>
      </c>
      <c r="J225" s="187">
        <f>+'2.2.3.7.PrecioCapital'!J30</f>
        <v>0.32409760026694751</v>
      </c>
      <c r="K225" s="187">
        <f>+'2.2.3.7.PrecioCapital'!K30</f>
        <v>0.32409760026694751</v>
      </c>
      <c r="L225" s="187">
        <f>+'2.2.3.7.PrecioCapital'!L30</f>
        <v>0.22983628306950812</v>
      </c>
      <c r="M225" s="187">
        <f>+'2.2.3.7.PrecioCapital'!M30</f>
        <v>0.27659978964757248</v>
      </c>
      <c r="N225" s="187">
        <f>+'2.2.3.7.PrecioCapital'!N30</f>
        <v>0.33413001142406934</v>
      </c>
    </row>
    <row r="226" spans="1:14" x14ac:dyDescent="0.2">
      <c r="A226" s="1"/>
      <c r="B226" s="169" t="s">
        <v>347</v>
      </c>
      <c r="C226" s="187">
        <f>+'2.2.3.7.PrecioCapital'!C31</f>
        <v>0.28556809055046972</v>
      </c>
      <c r="D226" s="187">
        <f>+'2.2.3.7.PrecioCapital'!D31</f>
        <v>0.32611527906736892</v>
      </c>
      <c r="E226" s="187">
        <f>+'2.2.3.7.PrecioCapital'!E31</f>
        <v>0.34525033664836519</v>
      </c>
      <c r="F226" s="187">
        <f>+'2.2.3.7.PrecioCapital'!F31</f>
        <v>0.36625316511024902</v>
      </c>
      <c r="G226" s="187">
        <f>+'2.2.3.7.PrecioCapital'!G31</f>
        <v>0.40010118977343573</v>
      </c>
      <c r="H226" s="187">
        <f>+'2.2.3.7.PrecioCapital'!H31</f>
        <v>0.40010118977343573</v>
      </c>
      <c r="I226" s="187">
        <f>+'2.2.3.7.PrecioCapital'!I31</f>
        <v>0.40010118977343573</v>
      </c>
      <c r="J226" s="187">
        <f>+'2.2.3.7.PrecioCapital'!J31</f>
        <v>0.32409760026694751</v>
      </c>
      <c r="K226" s="187">
        <f>+'2.2.3.7.PrecioCapital'!K31</f>
        <v>0.32409760026694751</v>
      </c>
      <c r="L226" s="187">
        <f>+'2.2.3.7.PrecioCapital'!L31</f>
        <v>0.22983628306950812</v>
      </c>
      <c r="M226" s="187">
        <f>+'2.2.3.7.PrecioCapital'!M31</f>
        <v>0.27659978964757248</v>
      </c>
      <c r="N226" s="187">
        <f>+'2.2.3.7.PrecioCapital'!N31</f>
        <v>0.33413001142406934</v>
      </c>
    </row>
    <row r="227" spans="1:14" x14ac:dyDescent="0.2">
      <c r="A227" s="1"/>
      <c r="B227" s="169" t="s">
        <v>347</v>
      </c>
      <c r="C227" s="187">
        <f>+'2.2.3.7.PrecioCapital'!C32</f>
        <v>0.28556809055046972</v>
      </c>
      <c r="D227" s="187">
        <f>+'2.2.3.7.PrecioCapital'!D32</f>
        <v>0.32611527906736892</v>
      </c>
      <c r="E227" s="187">
        <f>+'2.2.3.7.PrecioCapital'!E32</f>
        <v>0.34525033664836519</v>
      </c>
      <c r="F227" s="187">
        <f>+'2.2.3.7.PrecioCapital'!F32</f>
        <v>0.36625316511024902</v>
      </c>
      <c r="G227" s="187">
        <f>+'2.2.3.7.PrecioCapital'!G32</f>
        <v>0.40010118977343573</v>
      </c>
      <c r="H227" s="187">
        <f>+'2.2.3.7.PrecioCapital'!H32</f>
        <v>0.40010118977343573</v>
      </c>
      <c r="I227" s="187">
        <f>+'2.2.3.7.PrecioCapital'!I32</f>
        <v>0.40010118977343573</v>
      </c>
      <c r="J227" s="187">
        <f>+'2.2.3.7.PrecioCapital'!J32</f>
        <v>0.32409760026694751</v>
      </c>
      <c r="K227" s="187">
        <f>+'2.2.3.7.PrecioCapital'!K32</f>
        <v>0.32409760026694751</v>
      </c>
      <c r="L227" s="187">
        <f>+'2.2.3.7.PrecioCapital'!L32</f>
        <v>0.22983628306950812</v>
      </c>
      <c r="M227" s="187">
        <f>+'2.2.3.7.PrecioCapital'!M32</f>
        <v>0.27659978964757248</v>
      </c>
      <c r="N227" s="187">
        <f>+'2.2.3.7.PrecioCapital'!N32</f>
        <v>0.33413001142406934</v>
      </c>
    </row>
    <row r="228" spans="1:14" x14ac:dyDescent="0.2">
      <c r="A228" s="1"/>
      <c r="B228" s="169" t="s">
        <v>505</v>
      </c>
      <c r="C228" s="187">
        <f>+'2.2.3.7.PrecioCapital'!C33</f>
        <v>0.28556809055046972</v>
      </c>
      <c r="D228" s="187">
        <f>+'2.2.3.7.PrecioCapital'!D33</f>
        <v>0.32611527906736892</v>
      </c>
      <c r="E228" s="187">
        <f>+'2.2.3.7.PrecioCapital'!E33</f>
        <v>0.34525033664836519</v>
      </c>
      <c r="F228" s="187">
        <f>+'2.2.3.7.PrecioCapital'!F33</f>
        <v>0.36625316511024902</v>
      </c>
      <c r="G228" s="187">
        <f>+'2.2.3.7.PrecioCapital'!G33</f>
        <v>0.40010118977343573</v>
      </c>
      <c r="H228" s="187">
        <f>+'2.2.3.7.PrecioCapital'!H33</f>
        <v>0.40010118977343573</v>
      </c>
      <c r="I228" s="187">
        <f>+'2.2.3.7.PrecioCapital'!I33</f>
        <v>0.40010118977343573</v>
      </c>
      <c r="J228" s="187">
        <f>+'2.2.3.7.PrecioCapital'!J33</f>
        <v>0.32409760026694751</v>
      </c>
      <c r="K228" s="187">
        <f>+'2.2.3.7.PrecioCapital'!K33</f>
        <v>0.32409760026694751</v>
      </c>
      <c r="L228" s="187">
        <f>+'2.2.3.7.PrecioCapital'!L33</f>
        <v>0.22983628306950812</v>
      </c>
      <c r="M228" s="187">
        <f>+'2.2.3.7.PrecioCapital'!M33</f>
        <v>0.27659978964757248</v>
      </c>
      <c r="N228" s="187">
        <f>+'2.2.3.7.PrecioCapital'!N33</f>
        <v>0.33413001142406934</v>
      </c>
    </row>
    <row r="229" spans="1:14" x14ac:dyDescent="0.2">
      <c r="A229" s="1"/>
      <c r="B229" s="169" t="s">
        <v>506</v>
      </c>
      <c r="C229" s="187">
        <f>+'2.2.3.7.PrecioCapital'!C34</f>
        <v>0.28556809055046972</v>
      </c>
      <c r="D229" s="187">
        <f>+'2.2.3.7.PrecioCapital'!D34</f>
        <v>0.32611527906736892</v>
      </c>
      <c r="E229" s="187">
        <f>+'2.2.3.7.PrecioCapital'!E34</f>
        <v>0.34525033664836519</v>
      </c>
      <c r="F229" s="187">
        <f>+'2.2.3.7.PrecioCapital'!F34</f>
        <v>0.36625316511024902</v>
      </c>
      <c r="G229" s="187">
        <f>+'2.2.3.7.PrecioCapital'!G34</f>
        <v>0.40010118977343573</v>
      </c>
      <c r="H229" s="187">
        <f>+'2.2.3.7.PrecioCapital'!H34</f>
        <v>0.40010118977343573</v>
      </c>
      <c r="I229" s="187">
        <f>+'2.2.3.7.PrecioCapital'!I34</f>
        <v>0.40010118977343573</v>
      </c>
      <c r="J229" s="187">
        <f>+'2.2.3.7.PrecioCapital'!J34</f>
        <v>0.32409760026694751</v>
      </c>
      <c r="K229" s="187">
        <f>+'2.2.3.7.PrecioCapital'!K34</f>
        <v>0.32409760026694751</v>
      </c>
      <c r="L229" s="187">
        <f>+'2.2.3.7.PrecioCapital'!L34</f>
        <v>0.22983628306950812</v>
      </c>
      <c r="M229" s="187">
        <f>+'2.2.3.7.PrecioCapital'!M34</f>
        <v>0.27659978964757248</v>
      </c>
      <c r="N229" s="187">
        <f>+'2.2.3.7.PrecioCapital'!N34</f>
        <v>0.33413001142406934</v>
      </c>
    </row>
    <row r="230" spans="1:14" x14ac:dyDescent="0.2">
      <c r="A230" s="1"/>
      <c r="B230" s="169" t="s">
        <v>507</v>
      </c>
      <c r="C230" s="187">
        <f>+'2.2.3.7.PrecioCapital'!C35</f>
        <v>0.28556809055046972</v>
      </c>
      <c r="D230" s="187">
        <f>+'2.2.3.7.PrecioCapital'!D35</f>
        <v>0.32611527906736892</v>
      </c>
      <c r="E230" s="187">
        <f>+'2.2.3.7.PrecioCapital'!E35</f>
        <v>0.34525033664836519</v>
      </c>
      <c r="F230" s="187">
        <f>+'2.2.3.7.PrecioCapital'!F35</f>
        <v>0.36625316511024902</v>
      </c>
      <c r="G230" s="187">
        <f>+'2.2.3.7.PrecioCapital'!G35</f>
        <v>0.40010118977343573</v>
      </c>
      <c r="H230" s="187">
        <f>+'2.2.3.7.PrecioCapital'!H35</f>
        <v>0.40010118977343573</v>
      </c>
      <c r="I230" s="187">
        <f>+'2.2.3.7.PrecioCapital'!I35</f>
        <v>0.40010118977343573</v>
      </c>
      <c r="J230" s="187">
        <f>+'2.2.3.7.PrecioCapital'!J35</f>
        <v>0.32409760026694751</v>
      </c>
      <c r="K230" s="187">
        <f>+'2.2.3.7.PrecioCapital'!K35</f>
        <v>0.32409760026694751</v>
      </c>
      <c r="L230" s="187">
        <f>+'2.2.3.7.PrecioCapital'!L35</f>
        <v>0.22983628306950812</v>
      </c>
      <c r="M230" s="187">
        <f>+'2.2.3.7.PrecioCapital'!M35</f>
        <v>0.27659978964757248</v>
      </c>
      <c r="N230" s="187">
        <f>+'2.2.3.7.PrecioCapital'!N35</f>
        <v>0.33413001142406934</v>
      </c>
    </row>
    <row r="231" spans="1:14" x14ac:dyDescent="0.2">
      <c r="A231" s="1"/>
      <c r="B231" s="169" t="s">
        <v>508</v>
      </c>
      <c r="C231" s="187">
        <f>+'2.2.3.7.PrecioCapital'!C36</f>
        <v>0.28556809055046972</v>
      </c>
      <c r="D231" s="187">
        <f>+'2.2.3.7.PrecioCapital'!D36</f>
        <v>0.32611527906736892</v>
      </c>
      <c r="E231" s="187">
        <f>+'2.2.3.7.PrecioCapital'!E36</f>
        <v>0.34525033664836519</v>
      </c>
      <c r="F231" s="187">
        <f>+'2.2.3.7.PrecioCapital'!F36</f>
        <v>0.36625316511024902</v>
      </c>
      <c r="G231" s="187">
        <f>+'2.2.3.7.PrecioCapital'!G36</f>
        <v>0.40010118977343573</v>
      </c>
      <c r="H231" s="187">
        <f>+'2.2.3.7.PrecioCapital'!H36</f>
        <v>0.40010118977343573</v>
      </c>
      <c r="I231" s="187">
        <f>+'2.2.3.7.PrecioCapital'!I36</f>
        <v>0.40010118977343573</v>
      </c>
      <c r="J231" s="187">
        <f>+'2.2.3.7.PrecioCapital'!J36</f>
        <v>0.32409760026694751</v>
      </c>
      <c r="K231" s="187">
        <f>+'2.2.3.7.PrecioCapital'!K36</f>
        <v>0.32409760026694751</v>
      </c>
      <c r="L231" s="187">
        <f>+'2.2.3.7.PrecioCapital'!L36</f>
        <v>0.22983628306950812</v>
      </c>
      <c r="M231" s="187">
        <f>+'2.2.3.7.PrecioCapital'!M36</f>
        <v>0.27659978964757248</v>
      </c>
      <c r="N231" s="187">
        <f>+'2.2.3.7.PrecioCapital'!N36</f>
        <v>0.33413001142406934</v>
      </c>
    </row>
    <row r="232" spans="1:14" x14ac:dyDescent="0.2">
      <c r="A232" s="1"/>
      <c r="B232" s="169" t="s">
        <v>509</v>
      </c>
      <c r="C232" s="187">
        <f>+'2.2.3.7.PrecioCapital'!C37</f>
        <v>0.28556809055046972</v>
      </c>
      <c r="D232" s="187">
        <f>+'2.2.3.7.PrecioCapital'!D37</f>
        <v>0.32611527906736892</v>
      </c>
      <c r="E232" s="187">
        <f>+'2.2.3.7.PrecioCapital'!E37</f>
        <v>0.34525033664836519</v>
      </c>
      <c r="F232" s="187">
        <f>+'2.2.3.7.PrecioCapital'!F37</f>
        <v>0.36625316511024902</v>
      </c>
      <c r="G232" s="187">
        <f>+'2.2.3.7.PrecioCapital'!G37</f>
        <v>0.40010118977343573</v>
      </c>
      <c r="H232" s="187">
        <f>+'2.2.3.7.PrecioCapital'!H37</f>
        <v>0.40010118977343573</v>
      </c>
      <c r="I232" s="187">
        <f>+'2.2.3.7.PrecioCapital'!I37</f>
        <v>0.40010118977343573</v>
      </c>
      <c r="J232" s="187">
        <f>+'2.2.3.7.PrecioCapital'!J37</f>
        <v>0.32409760026694751</v>
      </c>
      <c r="K232" s="187">
        <f>+'2.2.3.7.PrecioCapital'!K37</f>
        <v>0.32409760026694751</v>
      </c>
      <c r="L232" s="187">
        <f>+'2.2.3.7.PrecioCapital'!L37</f>
        <v>0.22983628306950812</v>
      </c>
      <c r="M232" s="187">
        <f>+'2.2.3.7.PrecioCapital'!M37</f>
        <v>0.27659978964757248</v>
      </c>
      <c r="N232" s="187">
        <f>+'2.2.3.7.PrecioCapital'!N37</f>
        <v>0.33413001142406934</v>
      </c>
    </row>
    <row r="233" spans="1:14" x14ac:dyDescent="0.2">
      <c r="A233" s="1"/>
      <c r="B233" s="169" t="s">
        <v>510</v>
      </c>
      <c r="C233" s="187">
        <f>+'2.2.3.7.PrecioCapital'!C38</f>
        <v>0.1709959459031371</v>
      </c>
      <c r="D233" s="187">
        <f>+'2.2.3.7.PrecioCapital'!D38</f>
        <v>0.20805806872130167</v>
      </c>
      <c r="E233" s="187">
        <f>+'2.2.3.7.PrecioCapital'!E38</f>
        <v>0.22954025290659799</v>
      </c>
      <c r="F233" s="187">
        <f>+'2.2.3.7.PrecioCapital'!F38</f>
        <v>0.25413106141514269</v>
      </c>
      <c r="G233" s="187">
        <f>+'2.2.3.7.PrecioCapital'!G38</f>
        <v>0.29928497344774574</v>
      </c>
      <c r="H233" s="187">
        <f>+'2.2.3.7.PrecioCapital'!H38</f>
        <v>0.29928497344774574</v>
      </c>
      <c r="I233" s="187">
        <f>+'2.2.3.7.PrecioCapital'!I38</f>
        <v>0.29928497344774574</v>
      </c>
      <c r="J233" s="187">
        <f>+'2.2.3.7.PrecioCapital'!J38</f>
        <v>0.22604507958449238</v>
      </c>
      <c r="K233" s="187">
        <f>+'2.2.3.7.PrecioCapital'!K38</f>
        <v>0.22604507958449238</v>
      </c>
      <c r="L233" s="187">
        <f>+'2.2.3.7.PrecioCapital'!L38</f>
        <v>0.12411734863733129</v>
      </c>
      <c r="M233" s="187">
        <f>+'2.2.3.7.PrecioCapital'!M38</f>
        <v>0.16770665815587812</v>
      </c>
      <c r="N233" s="187">
        <f>+'2.2.3.7.PrecioCapital'!N38</f>
        <v>0.22626737817302003</v>
      </c>
    </row>
    <row r="234" spans="1:14" x14ac:dyDescent="0.2">
      <c r="A234" s="1"/>
      <c r="B234" s="169" t="s">
        <v>567</v>
      </c>
      <c r="C234" s="187">
        <f>+'2.2.3.7.PrecioCapital'!C39</f>
        <v>0.1709959459031371</v>
      </c>
      <c r="D234" s="187">
        <f>+'2.2.3.7.PrecioCapital'!D39</f>
        <v>0.20805806872130167</v>
      </c>
      <c r="E234" s="187">
        <f>+'2.2.3.7.PrecioCapital'!E39</f>
        <v>0.22954025290659799</v>
      </c>
      <c r="F234" s="187">
        <f>+'2.2.3.7.PrecioCapital'!F39</f>
        <v>0.25413106141514269</v>
      </c>
      <c r="G234" s="187">
        <f>+'2.2.3.7.PrecioCapital'!G39</f>
        <v>0.29928497344774574</v>
      </c>
      <c r="H234" s="187">
        <f>+'2.2.3.7.PrecioCapital'!H39</f>
        <v>0.29928497344774574</v>
      </c>
      <c r="I234" s="187">
        <f>+'2.2.3.7.PrecioCapital'!I39</f>
        <v>0.29928497344774574</v>
      </c>
      <c r="J234" s="187">
        <f>+'2.2.3.7.PrecioCapital'!J39</f>
        <v>0.22604507958449238</v>
      </c>
      <c r="K234" s="187">
        <f>+'2.2.3.7.PrecioCapital'!K39</f>
        <v>0.22604507958449238</v>
      </c>
      <c r="L234" s="187">
        <f>+'2.2.3.7.PrecioCapital'!L39</f>
        <v>0.12411734863733129</v>
      </c>
      <c r="M234" s="187">
        <f>+'2.2.3.7.PrecioCapital'!M39</f>
        <v>0.16770665815587812</v>
      </c>
      <c r="N234" s="187">
        <f>+'2.2.3.7.PrecioCapital'!N39</f>
        <v>0.22626737817302003</v>
      </c>
    </row>
    <row r="235" spans="1:14" x14ac:dyDescent="0.2">
      <c r="A235" s="1"/>
      <c r="B235" s="169" t="s">
        <v>478</v>
      </c>
      <c r="C235" s="187">
        <f>+'2.2.3.7.PrecioCapital'!C40</f>
        <v>0.14593328926153312</v>
      </c>
      <c r="D235" s="187">
        <f>+'2.2.3.7.PrecioCapital'!D40</f>
        <v>0.18223305395809944</v>
      </c>
      <c r="E235" s="187">
        <f>+'2.2.3.7.PrecioCapital'!E40</f>
        <v>0.20422867208808643</v>
      </c>
      <c r="F235" s="187">
        <f>+'2.2.3.7.PrecioCapital'!F40</f>
        <v>0.22960435123183817</v>
      </c>
      <c r="G235" s="187">
        <f>+'2.2.3.7.PrecioCapital'!G40</f>
        <v>0.27723142612650109</v>
      </c>
      <c r="H235" s="187">
        <f>+'2.2.3.7.PrecioCapital'!H40</f>
        <v>0.27723142612650109</v>
      </c>
      <c r="I235" s="187">
        <f>+'2.2.3.7.PrecioCapital'!I40</f>
        <v>0.27723142612650109</v>
      </c>
      <c r="J235" s="187">
        <f>+'2.2.3.7.PrecioCapital'!J40</f>
        <v>0.20459609068520535</v>
      </c>
      <c r="K235" s="187">
        <f>+'2.2.3.7.PrecioCapital'!K40</f>
        <v>0.20459609068520535</v>
      </c>
      <c r="L235" s="187">
        <f>+'2.2.3.7.PrecioCapital'!L40</f>
        <v>0.10099133173029262</v>
      </c>
      <c r="M235" s="187">
        <f>+'2.2.3.7.PrecioCapital'!M40</f>
        <v>0.14388628564206998</v>
      </c>
      <c r="N235" s="187">
        <f>+'2.2.3.7.PrecioCapital'!N40</f>
        <v>0.20267242714935299</v>
      </c>
    </row>
    <row r="236" spans="1:14" x14ac:dyDescent="0.2">
      <c r="A236" s="1"/>
      <c r="B236" s="169" t="s">
        <v>511</v>
      </c>
      <c r="C236" s="187">
        <f>+'2.2.3.7.PrecioCapital'!C41</f>
        <v>0.14593328926153312</v>
      </c>
      <c r="D236" s="187">
        <f>+'2.2.3.7.PrecioCapital'!D41</f>
        <v>0.18223305395809944</v>
      </c>
      <c r="E236" s="187">
        <f>+'2.2.3.7.PrecioCapital'!E41</f>
        <v>0.20422867208808643</v>
      </c>
      <c r="F236" s="187">
        <f>+'2.2.3.7.PrecioCapital'!F41</f>
        <v>0.22960435123183817</v>
      </c>
      <c r="G236" s="187">
        <f>+'2.2.3.7.PrecioCapital'!G41</f>
        <v>0.27723142612650109</v>
      </c>
      <c r="H236" s="187">
        <f>+'2.2.3.7.PrecioCapital'!H41</f>
        <v>0.27723142612650109</v>
      </c>
      <c r="I236" s="187">
        <f>+'2.2.3.7.PrecioCapital'!I41</f>
        <v>0.27723142612650109</v>
      </c>
      <c r="J236" s="187">
        <f>+'2.2.3.7.PrecioCapital'!J41</f>
        <v>0.20459609068520535</v>
      </c>
      <c r="K236" s="187">
        <f>+'2.2.3.7.PrecioCapital'!K41</f>
        <v>0.20459609068520535</v>
      </c>
      <c r="L236" s="187">
        <f>+'2.2.3.7.PrecioCapital'!L41</f>
        <v>0.10099133173029262</v>
      </c>
      <c r="M236" s="187">
        <f>+'2.2.3.7.PrecioCapital'!M41</f>
        <v>0.14388628564206998</v>
      </c>
      <c r="N236" s="187">
        <f>+'2.2.3.7.PrecioCapital'!N41</f>
        <v>0.20267242714935299</v>
      </c>
    </row>
    <row r="237" spans="1:14" x14ac:dyDescent="0.2">
      <c r="A237" s="1"/>
      <c r="B237" s="169" t="s">
        <v>512</v>
      </c>
      <c r="C237" s="187">
        <f>+'2.2.3.7.PrecioCapital'!C42</f>
        <v>0.12193653183915794</v>
      </c>
      <c r="D237" s="187">
        <f>+'2.2.3.7.PrecioCapital'!D42</f>
        <v>0.15750636103149679</v>
      </c>
      <c r="E237" s="187">
        <f>+'2.2.3.7.PrecioCapital'!E42</f>
        <v>0.17999357707942762</v>
      </c>
      <c r="F237" s="187">
        <f>+'2.2.3.7.PrecioCapital'!F42</f>
        <v>0.20612074679779563</v>
      </c>
      <c r="G237" s="187">
        <f>+'2.2.3.7.PrecioCapital'!G42</f>
        <v>0.25611580247420695</v>
      </c>
      <c r="H237" s="187">
        <f>+'2.2.3.7.PrecioCapital'!H42</f>
        <v>0.25611580247420695</v>
      </c>
      <c r="I237" s="187">
        <f>+'2.2.3.7.PrecioCapital'!I42</f>
        <v>0.25611580247420695</v>
      </c>
      <c r="J237" s="187">
        <f>+'2.2.3.7.PrecioCapital'!J42</f>
        <v>0.18405931396070607</v>
      </c>
      <c r="K237" s="187">
        <f>+'2.2.3.7.PrecioCapital'!K42</f>
        <v>0.18405931396070607</v>
      </c>
      <c r="L237" s="187">
        <f>+'2.2.3.7.PrecioCapital'!L42</f>
        <v>7.8848849957520839E-2</v>
      </c>
      <c r="M237" s="187">
        <f>+'2.2.3.7.PrecioCapital'!M42</f>
        <v>0.12107897877518377</v>
      </c>
      <c r="N237" s="187">
        <f>+'2.2.3.7.PrecioCapital'!N42</f>
        <v>0.18008095473665331</v>
      </c>
    </row>
    <row r="238" spans="1:14" x14ac:dyDescent="0.2">
      <c r="A238" s="1"/>
      <c r="B238" s="169" t="s">
        <v>287</v>
      </c>
      <c r="C238" s="187">
        <f>+'2.2.3.7.PrecioCapital'!C43</f>
        <v>0.28556809055046972</v>
      </c>
      <c r="D238" s="187">
        <f>+'2.2.3.7.PrecioCapital'!D43</f>
        <v>0.32611527906736892</v>
      </c>
      <c r="E238" s="187">
        <f>+'2.2.3.7.PrecioCapital'!E43</f>
        <v>0.34525033664836519</v>
      </c>
      <c r="F238" s="187">
        <f>+'2.2.3.7.PrecioCapital'!F43</f>
        <v>0.36625316511024902</v>
      </c>
      <c r="G238" s="187">
        <f>+'2.2.3.7.PrecioCapital'!G43</f>
        <v>0.40010118977343573</v>
      </c>
      <c r="H238" s="187">
        <f>+'2.2.3.7.PrecioCapital'!H43</f>
        <v>0.40010118977343573</v>
      </c>
      <c r="I238" s="187">
        <f>+'2.2.3.7.PrecioCapital'!I43</f>
        <v>0.40010118977343573</v>
      </c>
      <c r="J238" s="187">
        <f>+'2.2.3.7.PrecioCapital'!J43</f>
        <v>0.32409760026694751</v>
      </c>
      <c r="K238" s="187">
        <f>+'2.2.3.7.PrecioCapital'!K43</f>
        <v>0.32409760026694751</v>
      </c>
      <c r="L238" s="187">
        <f>+'2.2.3.7.PrecioCapital'!L43</f>
        <v>0.22983628306950812</v>
      </c>
      <c r="M238" s="187">
        <f>+'2.2.3.7.PrecioCapital'!M43</f>
        <v>0.27659978964757248</v>
      </c>
      <c r="N238" s="187">
        <f>+'2.2.3.7.PrecioCapital'!N43</f>
        <v>0.33413001142406934</v>
      </c>
    </row>
    <row r="239" spans="1:14" x14ac:dyDescent="0.2">
      <c r="A239" s="1"/>
      <c r="B239" s="169" t="s">
        <v>288</v>
      </c>
      <c r="C239" s="187">
        <f>+'2.2.3.7.PrecioCapital'!C44</f>
        <v>0.1208706326199291</v>
      </c>
      <c r="D239" s="187">
        <f>+'2.2.3.7.PrecioCapital'!D44</f>
        <v>0.15640803919489721</v>
      </c>
      <c r="E239" s="187">
        <f>+'2.2.3.7.PrecioCapital'!E44</f>
        <v>0.17891709126957483</v>
      </c>
      <c r="F239" s="187">
        <f>+'2.2.3.7.PrecioCapital'!F44</f>
        <v>0.20507764104853368</v>
      </c>
      <c r="G239" s="187">
        <f>+'2.2.3.7.PrecioCapital'!G44</f>
        <v>0.25517787880525639</v>
      </c>
      <c r="H239" s="187">
        <f>+'2.2.3.7.PrecioCapital'!H44</f>
        <v>0.25517787880525639</v>
      </c>
      <c r="I239" s="187">
        <f>+'2.2.3.7.PrecioCapital'!I44</f>
        <v>0.25517787880525639</v>
      </c>
      <c r="J239" s="187">
        <f>+'2.2.3.7.PrecioCapital'!J44</f>
        <v>0.18314710178591825</v>
      </c>
      <c r="K239" s="187">
        <f>+'2.2.3.7.PrecioCapital'!K44</f>
        <v>0.18314710178591825</v>
      </c>
      <c r="L239" s="187">
        <f>+'2.2.3.7.PrecioCapital'!L44</f>
        <v>7.7865314823253942E-2</v>
      </c>
      <c r="M239" s="187">
        <f>+'2.2.3.7.PrecioCapital'!M44</f>
        <v>0.12006591312826187</v>
      </c>
      <c r="N239" s="187">
        <f>+'2.2.3.7.PrecioCapital'!N44</f>
        <v>0.17907747612568592</v>
      </c>
    </row>
    <row r="240" spans="1:14" x14ac:dyDescent="0.2">
      <c r="A240" s="1"/>
      <c r="B240" s="169" t="s">
        <v>289</v>
      </c>
      <c r="C240" s="187">
        <f>+'2.2.3.7.PrecioCapital'!C45</f>
        <v>0.12450361321048484</v>
      </c>
      <c r="D240" s="187">
        <f>+'2.2.3.7.PrecioCapital'!D45</f>
        <v>0.16015152811257982</v>
      </c>
      <c r="E240" s="187">
        <f>+'2.2.3.7.PrecioCapital'!E45</f>
        <v>0.18258615489458924</v>
      </c>
      <c r="F240" s="187">
        <f>+'2.2.3.7.PrecioCapital'!F45</f>
        <v>0.20863293302417427</v>
      </c>
      <c r="G240" s="187">
        <f>+'2.2.3.7.PrecioCapital'!G45</f>
        <v>0.25837467116915869</v>
      </c>
      <c r="H240" s="187">
        <f>+'2.2.3.7.PrecioCapital'!H45</f>
        <v>0.25837467116915869</v>
      </c>
      <c r="I240" s="187">
        <f>+'2.2.3.7.PrecioCapital'!I45</f>
        <v>0.25837467116915869</v>
      </c>
      <c r="J240" s="187">
        <f>+'2.2.3.7.PrecioCapital'!J45</f>
        <v>0.18625625982420865</v>
      </c>
      <c r="K240" s="187">
        <f>+'2.2.3.7.PrecioCapital'!K45</f>
        <v>0.18625625982420865</v>
      </c>
      <c r="L240" s="187">
        <f>+'2.2.3.7.PrecioCapital'!L45</f>
        <v>8.1217568008603344E-2</v>
      </c>
      <c r="M240" s="187">
        <f>+'2.2.3.7.PrecioCapital'!M45</f>
        <v>0.1235188172732605</v>
      </c>
      <c r="N240" s="187">
        <f>+'2.2.3.7.PrecioCapital'!N45</f>
        <v>0.18249770408993934</v>
      </c>
    </row>
    <row r="241" spans="1:14" x14ac:dyDescent="0.2">
      <c r="A241" s="1"/>
      <c r="B241" s="169" t="s">
        <v>290</v>
      </c>
      <c r="C241" s="187">
        <f>+'2.2.3.7.PrecioCapital'!C46</f>
        <v>0.28556809055046972</v>
      </c>
      <c r="D241" s="187">
        <f>+'2.2.3.7.PrecioCapital'!D46</f>
        <v>0.32611527906736892</v>
      </c>
      <c r="E241" s="187">
        <f>+'2.2.3.7.PrecioCapital'!E46</f>
        <v>0.34525033664836519</v>
      </c>
      <c r="F241" s="187">
        <f>+'2.2.3.7.PrecioCapital'!F46</f>
        <v>0.36625316511024902</v>
      </c>
      <c r="G241" s="187">
        <f>+'2.2.3.7.PrecioCapital'!G46</f>
        <v>0.40010118977343573</v>
      </c>
      <c r="H241" s="187">
        <f>+'2.2.3.7.PrecioCapital'!H46</f>
        <v>0.40010118977343573</v>
      </c>
      <c r="I241" s="187">
        <f>+'2.2.3.7.PrecioCapital'!I46</f>
        <v>0.40010118977343573</v>
      </c>
      <c r="J241" s="187">
        <f>+'2.2.3.7.PrecioCapital'!J46</f>
        <v>0.32409760026694751</v>
      </c>
      <c r="K241" s="187">
        <f>+'2.2.3.7.PrecioCapital'!K46</f>
        <v>0.32409760026694751</v>
      </c>
      <c r="L241" s="187">
        <f>+'2.2.3.7.PrecioCapital'!L46</f>
        <v>0.22983628306950812</v>
      </c>
      <c r="M241" s="187">
        <f>+'2.2.3.7.PrecioCapital'!M46</f>
        <v>0.27659978964757248</v>
      </c>
      <c r="N241" s="187">
        <f>+'2.2.3.7.PrecioCapital'!N46</f>
        <v>0.33413001142406934</v>
      </c>
    </row>
    <row r="242" spans="1:14" x14ac:dyDescent="0.2">
      <c r="A242" s="1"/>
      <c r="B242" s="169" t="s">
        <v>291</v>
      </c>
      <c r="C242" s="187">
        <f>+'2.2.3.7.PrecioCapital'!C47</f>
        <v>0.28556809055046972</v>
      </c>
      <c r="D242" s="187">
        <f>+'2.2.3.7.PrecioCapital'!D47</f>
        <v>0.32611527906736892</v>
      </c>
      <c r="E242" s="187">
        <f>+'2.2.3.7.PrecioCapital'!E47</f>
        <v>0.34525033664836519</v>
      </c>
      <c r="F242" s="187">
        <f>+'2.2.3.7.PrecioCapital'!F47</f>
        <v>0.36625316511024902</v>
      </c>
      <c r="G242" s="187">
        <f>+'2.2.3.7.PrecioCapital'!G47</f>
        <v>0.40010118977343573</v>
      </c>
      <c r="H242" s="187">
        <f>+'2.2.3.7.PrecioCapital'!H47</f>
        <v>0.40010118977343573</v>
      </c>
      <c r="I242" s="187">
        <f>+'2.2.3.7.PrecioCapital'!I47</f>
        <v>0.40010118977343573</v>
      </c>
      <c r="J242" s="187">
        <f>+'2.2.3.7.PrecioCapital'!J47</f>
        <v>0.32409760026694751</v>
      </c>
      <c r="K242" s="187">
        <f>+'2.2.3.7.PrecioCapital'!K47</f>
        <v>0.32409760026694751</v>
      </c>
      <c r="L242" s="187">
        <f>+'2.2.3.7.PrecioCapital'!L47</f>
        <v>0.22983628306950812</v>
      </c>
      <c r="M242" s="187">
        <f>+'2.2.3.7.PrecioCapital'!M47</f>
        <v>0.27659978964757248</v>
      </c>
      <c r="N242" s="187">
        <f>+'2.2.3.7.PrecioCapital'!N47</f>
        <v>0.33413001142406934</v>
      </c>
    </row>
    <row r="243" spans="1:14" x14ac:dyDescent="0.2">
      <c r="A243" s="1"/>
      <c r="B243" s="173" t="s">
        <v>292</v>
      </c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</row>
    <row r="244" spans="1:14" x14ac:dyDescent="0.2">
      <c r="A244" s="1"/>
      <c r="B244" s="189" t="s">
        <v>293</v>
      </c>
      <c r="C244" s="187">
        <f>+'2.2.3.7.PrecioCapital'!C49</f>
        <v>0.42300684901739494</v>
      </c>
      <c r="D244" s="187">
        <f>+'2.2.3.7.PrecioCapital'!D49</f>
        <v>0.41226867631840142</v>
      </c>
      <c r="E244" s="187">
        <f>+'2.2.3.7.PrecioCapital'!E49</f>
        <v>0.41153566212121384</v>
      </c>
      <c r="F244" s="187">
        <f>+'2.2.3.7.PrecioCapital'!F49</f>
        <v>0.42727536579790104</v>
      </c>
      <c r="G244" s="187">
        <f>+'2.2.3.7.PrecioCapital'!G49</f>
        <v>0.44806744816382432</v>
      </c>
      <c r="H244" s="187">
        <f>+'2.2.3.7.PrecioCapital'!H49</f>
        <v>0.44806744816382432</v>
      </c>
      <c r="I244" s="187">
        <f>+'2.2.3.7.PrecioCapital'!I49</f>
        <v>0.44806744816382432</v>
      </c>
      <c r="J244" s="187">
        <f>+'2.2.3.7.PrecioCapital'!J49</f>
        <v>0.41827004815064506</v>
      </c>
      <c r="K244" s="187">
        <f>+'2.2.3.7.PrecioCapital'!K49</f>
        <v>0.41827004815064506</v>
      </c>
      <c r="L244" s="187">
        <f>+'2.2.3.7.PrecioCapital'!L49</f>
        <v>0.39547356155600055</v>
      </c>
      <c r="M244" s="187">
        <f>+'2.2.3.7.PrecioCapital'!M49</f>
        <v>0.41921820036741908</v>
      </c>
      <c r="N244" s="187">
        <f>+'2.2.3.7.PrecioCapital'!N49</f>
        <v>0.41554308885773222</v>
      </c>
    </row>
    <row r="245" spans="1:14" x14ac:dyDescent="0.2">
      <c r="A245" s="1"/>
      <c r="B245" s="169" t="s">
        <v>479</v>
      </c>
      <c r="C245" s="187">
        <f>+'2.2.3.7.PrecioCapital'!C50</f>
        <v>0.42300684901739494</v>
      </c>
      <c r="D245" s="187">
        <f>+'2.2.3.7.PrecioCapital'!D50</f>
        <v>0.41226867631840142</v>
      </c>
      <c r="E245" s="187">
        <f>+'2.2.3.7.PrecioCapital'!E50</f>
        <v>0.41153566212121384</v>
      </c>
      <c r="F245" s="187">
        <f>+'2.2.3.7.PrecioCapital'!F50</f>
        <v>0.42727536579790104</v>
      </c>
      <c r="G245" s="187">
        <f>+'2.2.3.7.PrecioCapital'!G50</f>
        <v>0.44806744816382432</v>
      </c>
      <c r="H245" s="187">
        <f>+'2.2.3.7.PrecioCapital'!H50</f>
        <v>0.44806744816382432</v>
      </c>
      <c r="I245" s="187">
        <f>+'2.2.3.7.PrecioCapital'!I50</f>
        <v>0.44806744816382432</v>
      </c>
      <c r="J245" s="187">
        <f>+'2.2.3.7.PrecioCapital'!J50</f>
        <v>0.41827004815064506</v>
      </c>
      <c r="K245" s="187">
        <f>+'2.2.3.7.PrecioCapital'!K50</f>
        <v>0.41827004815064506</v>
      </c>
      <c r="L245" s="187">
        <f>+'2.2.3.7.PrecioCapital'!L50</f>
        <v>0.39547356155600055</v>
      </c>
      <c r="M245" s="187">
        <f>+'2.2.3.7.PrecioCapital'!M50</f>
        <v>0.41921820036741908</v>
      </c>
      <c r="N245" s="187">
        <f>+'2.2.3.7.PrecioCapital'!N50</f>
        <v>0.41554308885773222</v>
      </c>
    </row>
    <row r="246" spans="1:14" x14ac:dyDescent="0.2">
      <c r="A246" s="1"/>
      <c r="B246" s="169" t="s">
        <v>294</v>
      </c>
      <c r="C246" s="187">
        <f>+'2.2.3.7.PrecioCapital'!C51</f>
        <v>0.42300684901739494</v>
      </c>
      <c r="D246" s="187">
        <f>+'2.2.3.7.PrecioCapital'!D51</f>
        <v>0.41226867631840142</v>
      </c>
      <c r="E246" s="187">
        <f>+'2.2.3.7.PrecioCapital'!E51</f>
        <v>0.41153566212121384</v>
      </c>
      <c r="F246" s="187">
        <f>+'2.2.3.7.PrecioCapital'!F51</f>
        <v>0.42727536579790104</v>
      </c>
      <c r="G246" s="187">
        <f>+'2.2.3.7.PrecioCapital'!G51</f>
        <v>0.44806744816382432</v>
      </c>
      <c r="H246" s="187">
        <f>+'2.2.3.7.PrecioCapital'!H51</f>
        <v>0.44806744816382432</v>
      </c>
      <c r="I246" s="187">
        <f>+'2.2.3.7.PrecioCapital'!I51</f>
        <v>0.44806744816382432</v>
      </c>
      <c r="J246" s="187">
        <f>+'2.2.3.7.PrecioCapital'!J51</f>
        <v>0.41827004815064506</v>
      </c>
      <c r="K246" s="187">
        <f>+'2.2.3.7.PrecioCapital'!K51</f>
        <v>0.41827004815064506</v>
      </c>
      <c r="L246" s="187">
        <f>+'2.2.3.7.PrecioCapital'!L51</f>
        <v>0.39547356155600055</v>
      </c>
      <c r="M246" s="187">
        <f>+'2.2.3.7.PrecioCapital'!M51</f>
        <v>0.41921820036741908</v>
      </c>
      <c r="N246" s="187">
        <f>+'2.2.3.7.PrecioCapital'!N51</f>
        <v>0.41554308885773222</v>
      </c>
    </row>
    <row r="247" spans="1:14" x14ac:dyDescent="0.2">
      <c r="A247" s="1"/>
      <c r="B247" s="169" t="s">
        <v>295</v>
      </c>
      <c r="C247" s="187">
        <f>+'2.2.3.7.PrecioCapital'!C52</f>
        <v>0.42300684901739494</v>
      </c>
      <c r="D247" s="187">
        <f>+'2.2.3.7.PrecioCapital'!D52</f>
        <v>0.41226867631840142</v>
      </c>
      <c r="E247" s="187">
        <f>+'2.2.3.7.PrecioCapital'!E52</f>
        <v>0.41153566212121384</v>
      </c>
      <c r="F247" s="187">
        <f>+'2.2.3.7.PrecioCapital'!F52</f>
        <v>0.42727536579790104</v>
      </c>
      <c r="G247" s="187">
        <f>+'2.2.3.7.PrecioCapital'!G52</f>
        <v>0.44806744816382432</v>
      </c>
      <c r="H247" s="187">
        <f>+'2.2.3.7.PrecioCapital'!H52</f>
        <v>0.44806744816382432</v>
      </c>
      <c r="I247" s="187">
        <f>+'2.2.3.7.PrecioCapital'!I52</f>
        <v>0.44806744816382432</v>
      </c>
      <c r="J247" s="187">
        <f>+'2.2.3.7.PrecioCapital'!J52</f>
        <v>0.41827004815064506</v>
      </c>
      <c r="K247" s="187">
        <f>+'2.2.3.7.PrecioCapital'!K52</f>
        <v>0.41827004815064506</v>
      </c>
      <c r="L247" s="187">
        <f>+'2.2.3.7.PrecioCapital'!L52</f>
        <v>0.39547356155600055</v>
      </c>
      <c r="M247" s="187">
        <f>+'2.2.3.7.PrecioCapital'!M52</f>
        <v>0.41921820036741908</v>
      </c>
      <c r="N247" s="187">
        <f>+'2.2.3.7.PrecioCapital'!N52</f>
        <v>0.41554308885773222</v>
      </c>
    </row>
    <row r="248" spans="1:14" x14ac:dyDescent="0.2">
      <c r="A248" s="1"/>
      <c r="B248" s="169" t="s">
        <v>296</v>
      </c>
      <c r="C248" s="187">
        <f>+'2.2.3.7.PrecioCapital'!C53</f>
        <v>0.42300684901739494</v>
      </c>
      <c r="D248" s="187">
        <f>+'2.2.3.7.PrecioCapital'!D53</f>
        <v>0.41226867631840142</v>
      </c>
      <c r="E248" s="187">
        <f>+'2.2.3.7.PrecioCapital'!E53</f>
        <v>0.41153566212121384</v>
      </c>
      <c r="F248" s="187">
        <f>+'2.2.3.7.PrecioCapital'!F53</f>
        <v>0.42727536579790104</v>
      </c>
      <c r="G248" s="187">
        <f>+'2.2.3.7.PrecioCapital'!G53</f>
        <v>0.44806744816382432</v>
      </c>
      <c r="H248" s="187">
        <f>+'2.2.3.7.PrecioCapital'!H53</f>
        <v>0.44806744816382432</v>
      </c>
      <c r="I248" s="187">
        <f>+'2.2.3.7.PrecioCapital'!I53</f>
        <v>0.44806744816382432</v>
      </c>
      <c r="J248" s="187">
        <f>+'2.2.3.7.PrecioCapital'!J53</f>
        <v>0.41827004815064506</v>
      </c>
      <c r="K248" s="187">
        <f>+'2.2.3.7.PrecioCapital'!K53</f>
        <v>0.41827004815064506</v>
      </c>
      <c r="L248" s="187">
        <f>+'2.2.3.7.PrecioCapital'!L53</f>
        <v>0.39547356155600055</v>
      </c>
      <c r="M248" s="187">
        <f>+'2.2.3.7.PrecioCapital'!M53</f>
        <v>0.41921820036741908</v>
      </c>
      <c r="N248" s="187">
        <f>+'2.2.3.7.PrecioCapital'!N53</f>
        <v>0.41554308885773222</v>
      </c>
    </row>
    <row r="249" spans="1:14" x14ac:dyDescent="0.2">
      <c r="A249" s="1"/>
      <c r="B249" s="173" t="s">
        <v>297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</row>
    <row r="250" spans="1:14" x14ac:dyDescent="0.2">
      <c r="A250" s="1"/>
      <c r="B250" s="169" t="s">
        <v>492</v>
      </c>
      <c r="C250" s="187">
        <f>+'2.2.3.7.PrecioCapital'!C55</f>
        <v>0.62350810215022689</v>
      </c>
      <c r="D250" s="187">
        <f>+'2.2.3.7.PrecioCapital'!D55</f>
        <v>0.61926704617543871</v>
      </c>
      <c r="E250" s="187">
        <f>+'2.2.3.7.PrecioCapital'!E55</f>
        <v>0.61797364992764492</v>
      </c>
      <c r="F250" s="187">
        <f>+'2.2.3.7.PrecioCapital'!F55</f>
        <v>0.6326193561925858</v>
      </c>
      <c r="G250" s="187">
        <f>+'2.2.3.7.PrecioCapital'!G55</f>
        <v>0.64100248068109877</v>
      </c>
      <c r="H250" s="187">
        <f>+'2.2.3.7.PrecioCapital'!H55</f>
        <v>0.64100248068109877</v>
      </c>
      <c r="I250" s="187">
        <f>+'2.2.3.7.PrecioCapital'!I55</f>
        <v>0.64100248068109877</v>
      </c>
      <c r="J250" s="187">
        <f>+'2.2.3.7.PrecioCapital'!J55</f>
        <v>0.60867776182267874</v>
      </c>
      <c r="K250" s="187">
        <f>+'2.2.3.7.PrecioCapital'!K55</f>
        <v>0.60867776182267874</v>
      </c>
      <c r="L250" s="187">
        <f>+'2.2.3.7.PrecioCapital'!L55</f>
        <v>0.59202679380780476</v>
      </c>
      <c r="M250" s="187">
        <f>+'2.2.3.7.PrecioCapital'!M55</f>
        <v>0.61524101825727984</v>
      </c>
      <c r="N250" s="187">
        <f>+'2.2.3.7.PrecioCapital'!N55</f>
        <v>0.61160667867150231</v>
      </c>
    </row>
    <row r="251" spans="1:14" x14ac:dyDescent="0.2">
      <c r="A251" s="1"/>
      <c r="B251" s="169" t="s">
        <v>348</v>
      </c>
      <c r="C251" s="187">
        <f>+'2.2.3.7.PrecioCapital'!C56</f>
        <v>0.62350810215022689</v>
      </c>
      <c r="D251" s="187">
        <f>+'2.2.3.7.PrecioCapital'!D56</f>
        <v>0.61926704617543871</v>
      </c>
      <c r="E251" s="187">
        <f>+'2.2.3.7.PrecioCapital'!E56</f>
        <v>0.61797364992764492</v>
      </c>
      <c r="F251" s="187">
        <f>+'2.2.3.7.PrecioCapital'!F56</f>
        <v>0.6326193561925858</v>
      </c>
      <c r="G251" s="187">
        <f>+'2.2.3.7.PrecioCapital'!G56</f>
        <v>0.64100248068109877</v>
      </c>
      <c r="H251" s="187">
        <f>+'2.2.3.7.PrecioCapital'!H56</f>
        <v>0.64100248068109877</v>
      </c>
      <c r="I251" s="187">
        <f>+'2.2.3.7.PrecioCapital'!I56</f>
        <v>0.64100248068109877</v>
      </c>
      <c r="J251" s="187">
        <f>+'2.2.3.7.PrecioCapital'!J56</f>
        <v>0.60867776182267874</v>
      </c>
      <c r="K251" s="187">
        <f>+'2.2.3.7.PrecioCapital'!K56</f>
        <v>0.60867776182267874</v>
      </c>
      <c r="L251" s="187">
        <f>+'2.2.3.7.PrecioCapital'!L56</f>
        <v>0.59202679380780476</v>
      </c>
      <c r="M251" s="187">
        <f>+'2.2.3.7.PrecioCapital'!M56</f>
        <v>0.61524101825727984</v>
      </c>
      <c r="N251" s="187">
        <f>+'2.2.3.7.PrecioCapital'!N56</f>
        <v>0.61160667867150231</v>
      </c>
    </row>
    <row r="252" spans="1:14" x14ac:dyDescent="0.2">
      <c r="A252" s="1"/>
      <c r="B252" s="169" t="s">
        <v>513</v>
      </c>
      <c r="C252" s="187">
        <f>+'2.2.3.7.PrecioCapital'!C57</f>
        <v>0.42300684901739494</v>
      </c>
      <c r="D252" s="187">
        <f>+'2.2.3.7.PrecioCapital'!D57</f>
        <v>0.41226867631840142</v>
      </c>
      <c r="E252" s="187">
        <f>+'2.2.3.7.PrecioCapital'!E57</f>
        <v>0.41153566212121384</v>
      </c>
      <c r="F252" s="187">
        <f>+'2.2.3.7.PrecioCapital'!F57</f>
        <v>0.42727536579790104</v>
      </c>
      <c r="G252" s="187">
        <f>+'2.2.3.7.PrecioCapital'!G57</f>
        <v>0.44806744816382432</v>
      </c>
      <c r="H252" s="187">
        <f>+'2.2.3.7.PrecioCapital'!H57</f>
        <v>0.44806744816382432</v>
      </c>
      <c r="I252" s="187">
        <f>+'2.2.3.7.PrecioCapital'!I57</f>
        <v>0.44806744816382432</v>
      </c>
      <c r="J252" s="187">
        <f>+'2.2.3.7.PrecioCapital'!J57</f>
        <v>0.41827004815064506</v>
      </c>
      <c r="K252" s="187">
        <f>+'2.2.3.7.PrecioCapital'!K57</f>
        <v>0.41827004815064506</v>
      </c>
      <c r="L252" s="187">
        <f>+'2.2.3.7.PrecioCapital'!L57</f>
        <v>0.39547356155600055</v>
      </c>
      <c r="M252" s="187">
        <f>+'2.2.3.7.PrecioCapital'!M57</f>
        <v>0.41921820036741908</v>
      </c>
      <c r="N252" s="187">
        <f>+'2.2.3.7.PrecioCapital'!N57</f>
        <v>0.41554308885773222</v>
      </c>
    </row>
    <row r="253" spans="1:14" x14ac:dyDescent="0.2">
      <c r="A253" s="1"/>
      <c r="B253" s="169" t="s">
        <v>349</v>
      </c>
      <c r="C253" s="187">
        <f>+'2.2.3.7.PrecioCapital'!C58</f>
        <v>0.42300684901739494</v>
      </c>
      <c r="D253" s="187">
        <f>+'2.2.3.7.PrecioCapital'!D58</f>
        <v>0.41226867631840142</v>
      </c>
      <c r="E253" s="187">
        <f>+'2.2.3.7.PrecioCapital'!E58</f>
        <v>0.41153566212121384</v>
      </c>
      <c r="F253" s="187">
        <f>+'2.2.3.7.PrecioCapital'!F58</f>
        <v>0.42727536579790104</v>
      </c>
      <c r="G253" s="187">
        <f>+'2.2.3.7.PrecioCapital'!G58</f>
        <v>0.44806744816382432</v>
      </c>
      <c r="H253" s="187">
        <f>+'2.2.3.7.PrecioCapital'!H58</f>
        <v>0.44806744816382432</v>
      </c>
      <c r="I253" s="187">
        <f>+'2.2.3.7.PrecioCapital'!I58</f>
        <v>0.44806744816382432</v>
      </c>
      <c r="J253" s="187">
        <f>+'2.2.3.7.PrecioCapital'!J58</f>
        <v>0.41827004815064506</v>
      </c>
      <c r="K253" s="187">
        <f>+'2.2.3.7.PrecioCapital'!K58</f>
        <v>0.41827004815064506</v>
      </c>
      <c r="L253" s="187">
        <f>+'2.2.3.7.PrecioCapital'!L58</f>
        <v>0.39547356155600055</v>
      </c>
      <c r="M253" s="187">
        <f>+'2.2.3.7.PrecioCapital'!M58</f>
        <v>0.41921820036741908</v>
      </c>
      <c r="N253" s="187">
        <f>+'2.2.3.7.PrecioCapital'!N58</f>
        <v>0.41554308885773222</v>
      </c>
    </row>
    <row r="254" spans="1:14" x14ac:dyDescent="0.2">
      <c r="A254" s="1"/>
      <c r="B254" s="169" t="s">
        <v>514</v>
      </c>
      <c r="C254" s="187">
        <f>+'2.2.3.7.PrecioCapital'!C59</f>
        <v>0.42300684901739494</v>
      </c>
      <c r="D254" s="187">
        <f>+'2.2.3.7.PrecioCapital'!D59</f>
        <v>0.41226867631840142</v>
      </c>
      <c r="E254" s="187">
        <f>+'2.2.3.7.PrecioCapital'!E59</f>
        <v>0.41153566212121384</v>
      </c>
      <c r="F254" s="187">
        <f>+'2.2.3.7.PrecioCapital'!F59</f>
        <v>0.42727536579790104</v>
      </c>
      <c r="G254" s="187">
        <f>+'2.2.3.7.PrecioCapital'!G59</f>
        <v>0.44806744816382432</v>
      </c>
      <c r="H254" s="187">
        <f>+'2.2.3.7.PrecioCapital'!H59</f>
        <v>0.44806744816382432</v>
      </c>
      <c r="I254" s="187">
        <f>+'2.2.3.7.PrecioCapital'!I59</f>
        <v>0.44806744816382432</v>
      </c>
      <c r="J254" s="187">
        <f>+'2.2.3.7.PrecioCapital'!J59</f>
        <v>0.41827004815064506</v>
      </c>
      <c r="K254" s="187">
        <f>+'2.2.3.7.PrecioCapital'!K59</f>
        <v>0.41827004815064506</v>
      </c>
      <c r="L254" s="187">
        <f>+'2.2.3.7.PrecioCapital'!L59</f>
        <v>0.39547356155600055</v>
      </c>
      <c r="M254" s="187">
        <f>+'2.2.3.7.PrecioCapital'!M59</f>
        <v>0.41921820036741908</v>
      </c>
      <c r="N254" s="187">
        <f>+'2.2.3.7.PrecioCapital'!N59</f>
        <v>0.41554308885773222</v>
      </c>
    </row>
    <row r="255" spans="1:14" x14ac:dyDescent="0.2">
      <c r="A255" s="1"/>
      <c r="B255" s="189" t="s">
        <v>350</v>
      </c>
      <c r="C255" s="187">
        <f>+'2.2.3.7.PrecioCapital'!C60</f>
        <v>0.33707774053189543</v>
      </c>
      <c r="D255" s="187">
        <f>+'2.2.3.7.PrecioCapital'!D60</f>
        <v>0.32355508923681398</v>
      </c>
      <c r="E255" s="187">
        <f>+'2.2.3.7.PrecioCapital'!E60</f>
        <v>0.32306223877560053</v>
      </c>
      <c r="F255" s="187">
        <f>+'2.2.3.7.PrecioCapital'!F60</f>
        <v>0.3392707984858932</v>
      </c>
      <c r="G255" s="187">
        <f>+'2.2.3.7.PrecioCapital'!G60</f>
        <v>0.36538100565642095</v>
      </c>
      <c r="H255" s="187">
        <f>+'2.2.3.7.PrecioCapital'!H60</f>
        <v>0.36538100565642095</v>
      </c>
      <c r="I255" s="187">
        <f>+'2.2.3.7.PrecioCapital'!I60</f>
        <v>0.36538100565642095</v>
      </c>
      <c r="J255" s="187">
        <f>+'2.2.3.7.PrecioCapital'!J60</f>
        <v>0.33666674229120203</v>
      </c>
      <c r="K255" s="187">
        <f>+'2.2.3.7.PrecioCapital'!K60</f>
        <v>0.33666674229120203</v>
      </c>
      <c r="L255" s="187">
        <f>+'2.2.3.7.PrecioCapital'!L60</f>
        <v>0.31123646201951288</v>
      </c>
      <c r="M255" s="187">
        <f>+'2.2.3.7.PrecioCapital'!M60</f>
        <v>0.33520842127176448</v>
      </c>
      <c r="N255" s="187">
        <f>+'2.2.3.7.PrecioCapital'!N60</f>
        <v>0.33151583608040214</v>
      </c>
    </row>
    <row r="256" spans="1:14" x14ac:dyDescent="0.2">
      <c r="A256" s="1"/>
      <c r="B256" s="173" t="s">
        <v>141</v>
      </c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</row>
    <row r="257" spans="1:14" x14ac:dyDescent="0.2">
      <c r="A257" s="1"/>
      <c r="B257" s="169" t="s">
        <v>480</v>
      </c>
      <c r="C257" s="187">
        <f>+'2.2.3.7.PrecioCapital'!C62</f>
        <v>0.62350810215022689</v>
      </c>
      <c r="D257" s="187">
        <f>+'2.2.3.7.PrecioCapital'!D62</f>
        <v>0.61926704617543871</v>
      </c>
      <c r="E257" s="187">
        <f>+'2.2.3.7.PrecioCapital'!E62</f>
        <v>0.61797364992764492</v>
      </c>
      <c r="F257" s="187">
        <f>+'2.2.3.7.PrecioCapital'!F62</f>
        <v>0.6326193561925858</v>
      </c>
      <c r="G257" s="187">
        <f>+'2.2.3.7.PrecioCapital'!G62</f>
        <v>0.64100248068109877</v>
      </c>
      <c r="H257" s="187">
        <f>+'2.2.3.7.PrecioCapital'!H62</f>
        <v>0.64100248068109877</v>
      </c>
      <c r="I257" s="187">
        <f>+'2.2.3.7.PrecioCapital'!I62</f>
        <v>0.64100248068109877</v>
      </c>
      <c r="J257" s="187">
        <f>+'2.2.3.7.PrecioCapital'!J62</f>
        <v>0.60867776182267874</v>
      </c>
      <c r="K257" s="187">
        <f>+'2.2.3.7.PrecioCapital'!K62</f>
        <v>0.60867776182267874</v>
      </c>
      <c r="L257" s="187">
        <f>+'2.2.3.7.PrecioCapital'!L62</f>
        <v>0.59202679380780476</v>
      </c>
      <c r="M257" s="187">
        <f>+'2.2.3.7.PrecioCapital'!M62</f>
        <v>0.61524101825727984</v>
      </c>
      <c r="N257" s="187">
        <f>+'2.2.3.7.PrecioCapital'!N62</f>
        <v>0.61160667867150231</v>
      </c>
    </row>
    <row r="258" spans="1:14" x14ac:dyDescent="0.2">
      <c r="A258" s="1"/>
      <c r="B258" s="169" t="s">
        <v>141</v>
      </c>
      <c r="C258" s="187">
        <f>+'2.2.3.7.PrecioCapital'!C63</f>
        <v>0.62350810215022689</v>
      </c>
      <c r="D258" s="187">
        <f>+'2.2.3.7.PrecioCapital'!D63</f>
        <v>0.61926704617543871</v>
      </c>
      <c r="E258" s="187">
        <f>+'2.2.3.7.PrecioCapital'!E63</f>
        <v>0.61797364992764492</v>
      </c>
      <c r="F258" s="187">
        <f>+'2.2.3.7.PrecioCapital'!F63</f>
        <v>0.6326193561925858</v>
      </c>
      <c r="G258" s="187">
        <f>+'2.2.3.7.PrecioCapital'!G63</f>
        <v>0.64100248068109877</v>
      </c>
      <c r="H258" s="187">
        <f>+'2.2.3.7.PrecioCapital'!H63</f>
        <v>0.64100248068109877</v>
      </c>
      <c r="I258" s="187">
        <f>+'2.2.3.7.PrecioCapital'!I63</f>
        <v>0.64100248068109877</v>
      </c>
      <c r="J258" s="187">
        <f>+'2.2.3.7.PrecioCapital'!J63</f>
        <v>0.60867776182267874</v>
      </c>
      <c r="K258" s="187">
        <f>+'2.2.3.7.PrecioCapital'!K63</f>
        <v>0.60867776182267874</v>
      </c>
      <c r="L258" s="187">
        <f>+'2.2.3.7.PrecioCapital'!L63</f>
        <v>0.59202679380780476</v>
      </c>
      <c r="M258" s="187">
        <f>+'2.2.3.7.PrecioCapital'!M63</f>
        <v>0.61524101825727984</v>
      </c>
      <c r="N258" s="187">
        <f>+'2.2.3.7.PrecioCapital'!N63</f>
        <v>0.61160667867150231</v>
      </c>
    </row>
    <row r="259" spans="1:14" x14ac:dyDescent="0.2">
      <c r="A259" s="1"/>
      <c r="B259" s="169" t="s">
        <v>351</v>
      </c>
      <c r="C259" s="187">
        <f>+'2.2.3.7.PrecioCapital'!C64</f>
        <v>0.62350810215022689</v>
      </c>
      <c r="D259" s="187">
        <f>+'2.2.3.7.PrecioCapital'!D64</f>
        <v>0.61926704617543871</v>
      </c>
      <c r="E259" s="187">
        <f>+'2.2.3.7.PrecioCapital'!E64</f>
        <v>0.61797364992764492</v>
      </c>
      <c r="F259" s="187">
        <f>+'2.2.3.7.PrecioCapital'!F64</f>
        <v>0.6326193561925858</v>
      </c>
      <c r="G259" s="187">
        <f>+'2.2.3.7.PrecioCapital'!G64</f>
        <v>0.64100248068109877</v>
      </c>
      <c r="H259" s="187">
        <f>+'2.2.3.7.PrecioCapital'!H64</f>
        <v>0.64100248068109877</v>
      </c>
      <c r="I259" s="187">
        <f>+'2.2.3.7.PrecioCapital'!I64</f>
        <v>0.64100248068109877</v>
      </c>
      <c r="J259" s="187">
        <f>+'2.2.3.7.PrecioCapital'!J64</f>
        <v>0.60867776182267874</v>
      </c>
      <c r="K259" s="187">
        <f>+'2.2.3.7.PrecioCapital'!K64</f>
        <v>0.60867776182267874</v>
      </c>
      <c r="L259" s="187">
        <f>+'2.2.3.7.PrecioCapital'!L64</f>
        <v>0.59202679380780476</v>
      </c>
      <c r="M259" s="187">
        <f>+'2.2.3.7.PrecioCapital'!M64</f>
        <v>0.61524101825727984</v>
      </c>
      <c r="N259" s="187">
        <f>+'2.2.3.7.PrecioCapital'!N64</f>
        <v>0.61160667867150231</v>
      </c>
    </row>
    <row r="260" spans="1:14" x14ac:dyDescent="0.2">
      <c r="A260" s="1"/>
      <c r="B260" s="169" t="s">
        <v>352</v>
      </c>
      <c r="C260" s="187">
        <f>+'2.2.3.7.PrecioCapital'!C65</f>
        <v>0.62350810215022689</v>
      </c>
      <c r="D260" s="187">
        <f>+'2.2.3.7.PrecioCapital'!D65</f>
        <v>0.61926704617543871</v>
      </c>
      <c r="E260" s="187">
        <f>+'2.2.3.7.PrecioCapital'!E65</f>
        <v>0.61797364992764492</v>
      </c>
      <c r="F260" s="187">
        <f>+'2.2.3.7.PrecioCapital'!F65</f>
        <v>0.6326193561925858</v>
      </c>
      <c r="G260" s="187">
        <f>+'2.2.3.7.PrecioCapital'!G65</f>
        <v>0.64100248068109877</v>
      </c>
      <c r="H260" s="187">
        <f>+'2.2.3.7.PrecioCapital'!H65</f>
        <v>0.64100248068109877</v>
      </c>
      <c r="I260" s="187">
        <f>+'2.2.3.7.PrecioCapital'!I65</f>
        <v>0.64100248068109877</v>
      </c>
      <c r="J260" s="187">
        <f>+'2.2.3.7.PrecioCapital'!J65</f>
        <v>0.60867776182267874</v>
      </c>
      <c r="K260" s="187">
        <f>+'2.2.3.7.PrecioCapital'!K65</f>
        <v>0.60867776182267874</v>
      </c>
      <c r="L260" s="187">
        <f>+'2.2.3.7.PrecioCapital'!L65</f>
        <v>0.59202679380780476</v>
      </c>
      <c r="M260" s="187">
        <f>+'2.2.3.7.PrecioCapital'!M65</f>
        <v>0.61524101825727984</v>
      </c>
      <c r="N260" s="187">
        <f>+'2.2.3.7.PrecioCapital'!N65</f>
        <v>0.61160667867150231</v>
      </c>
    </row>
    <row r="261" spans="1:14" x14ac:dyDescent="0.2">
      <c r="A261" s="1"/>
      <c r="B261" s="169" t="s">
        <v>353</v>
      </c>
      <c r="C261" s="187">
        <f>+'2.2.3.7.PrecioCapital'!C66</f>
        <v>0.42300684901739494</v>
      </c>
      <c r="D261" s="187">
        <f>+'2.2.3.7.PrecioCapital'!D66</f>
        <v>0.41226867631840142</v>
      </c>
      <c r="E261" s="187">
        <f>+'2.2.3.7.PrecioCapital'!E66</f>
        <v>0.41153566212121384</v>
      </c>
      <c r="F261" s="187">
        <f>+'2.2.3.7.PrecioCapital'!F66</f>
        <v>0.42727536579790104</v>
      </c>
      <c r="G261" s="187">
        <f>+'2.2.3.7.PrecioCapital'!G66</f>
        <v>0.44806744816382432</v>
      </c>
      <c r="H261" s="187">
        <f>+'2.2.3.7.PrecioCapital'!H66</f>
        <v>0.44806744816382432</v>
      </c>
      <c r="I261" s="187">
        <f>+'2.2.3.7.PrecioCapital'!I66</f>
        <v>0.44806744816382432</v>
      </c>
      <c r="J261" s="187">
        <f>+'2.2.3.7.PrecioCapital'!J66</f>
        <v>0.41827004815064506</v>
      </c>
      <c r="K261" s="187">
        <f>+'2.2.3.7.PrecioCapital'!K66</f>
        <v>0.41827004815064506</v>
      </c>
      <c r="L261" s="187">
        <f>+'2.2.3.7.PrecioCapital'!L66</f>
        <v>0.39547356155600055</v>
      </c>
      <c r="M261" s="187">
        <f>+'2.2.3.7.PrecioCapital'!M66</f>
        <v>0.41921820036741908</v>
      </c>
      <c r="N261" s="187">
        <f>+'2.2.3.7.PrecioCapital'!N66</f>
        <v>0.41554308885773222</v>
      </c>
    </row>
    <row r="262" spans="1:14" x14ac:dyDescent="0.2">
      <c r="A262" s="1"/>
      <c r="B262" s="169" t="s">
        <v>481</v>
      </c>
      <c r="C262" s="187">
        <f>+'2.2.3.7.PrecioCapital'!C67</f>
        <v>0.42300684901739494</v>
      </c>
      <c r="D262" s="187">
        <f>+'2.2.3.7.PrecioCapital'!D67</f>
        <v>0.41226867631840142</v>
      </c>
      <c r="E262" s="187">
        <f>+'2.2.3.7.PrecioCapital'!E67</f>
        <v>0.41153566212121384</v>
      </c>
      <c r="F262" s="187">
        <f>+'2.2.3.7.PrecioCapital'!F67</f>
        <v>0.42727536579790104</v>
      </c>
      <c r="G262" s="187">
        <f>+'2.2.3.7.PrecioCapital'!G67</f>
        <v>0.44806744816382432</v>
      </c>
      <c r="H262" s="187">
        <f>+'2.2.3.7.PrecioCapital'!H67</f>
        <v>0.44806744816382432</v>
      </c>
      <c r="I262" s="187">
        <f>+'2.2.3.7.PrecioCapital'!I67</f>
        <v>0.44806744816382432</v>
      </c>
      <c r="J262" s="187">
        <f>+'2.2.3.7.PrecioCapital'!J67</f>
        <v>0.41827004815064506</v>
      </c>
      <c r="K262" s="187">
        <f>+'2.2.3.7.PrecioCapital'!K67</f>
        <v>0.41827004815064506</v>
      </c>
      <c r="L262" s="187">
        <f>+'2.2.3.7.PrecioCapital'!L67</f>
        <v>0.39547356155600055</v>
      </c>
      <c r="M262" s="187">
        <f>+'2.2.3.7.PrecioCapital'!M67</f>
        <v>0.41921820036741908</v>
      </c>
      <c r="N262" s="187">
        <f>+'2.2.3.7.PrecioCapital'!N67</f>
        <v>0.41554308885773222</v>
      </c>
    </row>
    <row r="263" spans="1:14" x14ac:dyDescent="0.2">
      <c r="A263" s="1"/>
      <c r="B263" s="169" t="s">
        <v>354</v>
      </c>
      <c r="C263" s="187">
        <f>+'2.2.3.7.PrecioCapital'!C68</f>
        <v>0.33707774053189543</v>
      </c>
      <c r="D263" s="187">
        <f>+'2.2.3.7.PrecioCapital'!D68</f>
        <v>0.32355508923681398</v>
      </c>
      <c r="E263" s="187">
        <f>+'2.2.3.7.PrecioCapital'!E68</f>
        <v>0.32306223877560053</v>
      </c>
      <c r="F263" s="187">
        <f>+'2.2.3.7.PrecioCapital'!F68</f>
        <v>0.3392707984858932</v>
      </c>
      <c r="G263" s="187">
        <f>+'2.2.3.7.PrecioCapital'!G68</f>
        <v>0.36538100565642095</v>
      </c>
      <c r="H263" s="187">
        <f>+'2.2.3.7.PrecioCapital'!H68</f>
        <v>0.36538100565642095</v>
      </c>
      <c r="I263" s="187">
        <f>+'2.2.3.7.PrecioCapital'!I68</f>
        <v>0.36538100565642095</v>
      </c>
      <c r="J263" s="187">
        <f>+'2.2.3.7.PrecioCapital'!J68</f>
        <v>0.33666674229120203</v>
      </c>
      <c r="K263" s="187">
        <f>+'2.2.3.7.PrecioCapital'!K68</f>
        <v>0.33666674229120203</v>
      </c>
      <c r="L263" s="187">
        <f>+'2.2.3.7.PrecioCapital'!L68</f>
        <v>0.31123646201951288</v>
      </c>
      <c r="M263" s="187">
        <f>+'2.2.3.7.PrecioCapital'!M68</f>
        <v>0.33520842127176448</v>
      </c>
      <c r="N263" s="187">
        <f>+'2.2.3.7.PrecioCapital'!N68</f>
        <v>0.33151583608040214</v>
      </c>
    </row>
    <row r="264" spans="1:14" x14ac:dyDescent="0.2">
      <c r="A264" s="1"/>
      <c r="B264" s="169" t="s">
        <v>515</v>
      </c>
      <c r="C264" s="187">
        <f>+'2.2.3.7.PrecioCapital'!C69</f>
        <v>0.22250559588456284</v>
      </c>
      <c r="D264" s="187">
        <f>+'2.2.3.7.PrecioCapital'!D69</f>
        <v>0.20527030646136404</v>
      </c>
      <c r="E264" s="187">
        <f>+'2.2.3.7.PrecioCapital'!E69</f>
        <v>0.20509767431478282</v>
      </c>
      <c r="F264" s="187">
        <f>+'2.2.3.7.PrecioCapital'!F69</f>
        <v>0.2219313754032162</v>
      </c>
      <c r="G264" s="187">
        <f>+'2.2.3.7.PrecioCapital'!G69</f>
        <v>0.25513241564654987</v>
      </c>
      <c r="H264" s="187">
        <f>+'2.2.3.7.PrecioCapital'!H69</f>
        <v>0.25513241564654987</v>
      </c>
      <c r="I264" s="187">
        <f>+'2.2.3.7.PrecioCapital'!I69</f>
        <v>0.25513241564654987</v>
      </c>
      <c r="J264" s="187">
        <f>+'2.2.3.7.PrecioCapital'!J69</f>
        <v>0.22786233447861137</v>
      </c>
      <c r="K264" s="187">
        <f>+'2.2.3.7.PrecioCapital'!K69</f>
        <v>0.22786233447861137</v>
      </c>
      <c r="L264" s="187">
        <f>+'2.2.3.7.PrecioCapital'!L69</f>
        <v>0.19892032930419618</v>
      </c>
      <c r="M264" s="187">
        <f>+'2.2.3.7.PrecioCapital'!M69</f>
        <v>0.2231953824775583</v>
      </c>
      <c r="N264" s="187">
        <f>+'2.2.3.7.PrecioCapital'!N69</f>
        <v>0.21947949904396208</v>
      </c>
    </row>
    <row r="265" spans="1:14" x14ac:dyDescent="0.2">
      <c r="A265" s="1"/>
      <c r="B265" s="169" t="s">
        <v>355</v>
      </c>
      <c r="C265" s="187">
        <f>+'2.2.3.7.PrecioCapital'!C70</f>
        <v>0.22250559588456284</v>
      </c>
      <c r="D265" s="187">
        <f>+'2.2.3.7.PrecioCapital'!D70</f>
        <v>0.20527030646136404</v>
      </c>
      <c r="E265" s="187">
        <f>+'2.2.3.7.PrecioCapital'!E70</f>
        <v>0.20509767431478282</v>
      </c>
      <c r="F265" s="187">
        <f>+'2.2.3.7.PrecioCapital'!F70</f>
        <v>0.2219313754032162</v>
      </c>
      <c r="G265" s="187">
        <f>+'2.2.3.7.PrecioCapital'!G70</f>
        <v>0.25513241564654987</v>
      </c>
      <c r="H265" s="187">
        <f>+'2.2.3.7.PrecioCapital'!H70</f>
        <v>0.25513241564654987</v>
      </c>
      <c r="I265" s="187">
        <f>+'2.2.3.7.PrecioCapital'!I70</f>
        <v>0.25513241564654987</v>
      </c>
      <c r="J265" s="187">
        <f>+'2.2.3.7.PrecioCapital'!J70</f>
        <v>0.22786233447861137</v>
      </c>
      <c r="K265" s="187">
        <f>+'2.2.3.7.PrecioCapital'!K70</f>
        <v>0.22786233447861137</v>
      </c>
      <c r="L265" s="187">
        <f>+'2.2.3.7.PrecioCapital'!L70</f>
        <v>0.19892032930419618</v>
      </c>
      <c r="M265" s="187">
        <f>+'2.2.3.7.PrecioCapital'!M70</f>
        <v>0.2231953824775583</v>
      </c>
      <c r="N265" s="187">
        <f>+'2.2.3.7.PrecioCapital'!N70</f>
        <v>0.21947949904396208</v>
      </c>
    </row>
    <row r="266" spans="1:14" x14ac:dyDescent="0.2">
      <c r="A266" s="1"/>
      <c r="B266" s="169" t="s">
        <v>516</v>
      </c>
      <c r="C266" s="187">
        <f>+'2.2.3.7.PrecioCapital'!C71</f>
        <v>0.19744293924295886</v>
      </c>
      <c r="D266" s="187">
        <f>+'2.2.3.7.PrecioCapital'!D71</f>
        <v>0.17939551022923436</v>
      </c>
      <c r="E266" s="187">
        <f>+'2.2.3.7.PrecioCapital'!E71</f>
        <v>0.17929292583897893</v>
      </c>
      <c r="F266" s="187">
        <f>+'2.2.3.7.PrecioCapital'!F71</f>
        <v>0.1962633766038806</v>
      </c>
      <c r="G266" s="187">
        <f>+'2.2.3.7.PrecioCapital'!G71</f>
        <v>0.23101553658189056</v>
      </c>
      <c r="H266" s="187">
        <f>+'2.2.3.7.PrecioCapital'!H71</f>
        <v>0.23101553658189056</v>
      </c>
      <c r="I266" s="187">
        <f>+'2.2.3.7.PrecioCapital'!I71</f>
        <v>0.23101553658189056</v>
      </c>
      <c r="J266" s="187">
        <f>+'2.2.3.7.PrecioCapital'!J71</f>
        <v>0.20406137026960716</v>
      </c>
      <c r="K266" s="187">
        <f>+'2.2.3.7.PrecioCapital'!K71</f>
        <v>0.20406137026960716</v>
      </c>
      <c r="L266" s="187">
        <f>+'2.2.3.7.PrecioCapital'!L71</f>
        <v>0.17435117527272068</v>
      </c>
      <c r="M266" s="187">
        <f>+'2.2.3.7.PrecioCapital'!M71</f>
        <v>0.19869253024132569</v>
      </c>
      <c r="N266" s="187">
        <f>+'2.2.3.7.PrecioCapital'!N71</f>
        <v>0.19497155031724081</v>
      </c>
    </row>
    <row r="267" spans="1:14" x14ac:dyDescent="0.2">
      <c r="A267" s="1"/>
      <c r="B267" s="173" t="s">
        <v>142</v>
      </c>
      <c r="C267" s="187">
        <f>+'2.2.3.7.PrecioCapital'!C72</f>
        <v>0.62350810215022689</v>
      </c>
      <c r="D267" s="187">
        <f>+'2.2.3.7.PrecioCapital'!D72</f>
        <v>0.61926704617543871</v>
      </c>
      <c r="E267" s="187">
        <f>+'2.2.3.7.PrecioCapital'!E72</f>
        <v>0.61797364992764492</v>
      </c>
      <c r="F267" s="187">
        <f>+'2.2.3.7.PrecioCapital'!F72</f>
        <v>0.6326193561925858</v>
      </c>
      <c r="G267" s="187">
        <f>+'2.2.3.7.PrecioCapital'!G72</f>
        <v>0.64100248068109877</v>
      </c>
      <c r="H267" s="187">
        <f>+'2.2.3.7.PrecioCapital'!H72</f>
        <v>0.64100248068109877</v>
      </c>
      <c r="I267" s="187">
        <f>+'2.2.3.7.PrecioCapital'!I72</f>
        <v>0.64100248068109877</v>
      </c>
      <c r="J267" s="187">
        <f>+'2.2.3.7.PrecioCapital'!J72</f>
        <v>0.60867776182267874</v>
      </c>
      <c r="K267" s="187">
        <f>+'2.2.3.7.PrecioCapital'!K72</f>
        <v>0.60867776182267874</v>
      </c>
      <c r="L267" s="187">
        <f>+'2.2.3.7.PrecioCapital'!L72</f>
        <v>0.59202679380780476</v>
      </c>
      <c r="M267" s="187">
        <f>+'2.2.3.7.PrecioCapital'!M72</f>
        <v>0.61524101825727984</v>
      </c>
      <c r="N267" s="187">
        <f>+'2.2.3.7.PrecioCapital'!N72</f>
        <v>0.61160667867150231</v>
      </c>
    </row>
    <row r="268" spans="1:14" x14ac:dyDescent="0.2">
      <c r="A268" s="1"/>
      <c r="B268" s="173" t="s">
        <v>298</v>
      </c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</row>
    <row r="269" spans="1:14" x14ac:dyDescent="0.2">
      <c r="A269" s="1"/>
      <c r="B269" s="169" t="s">
        <v>356</v>
      </c>
      <c r="C269" s="187">
        <f>+'2.2.3.7.PrecioCapital'!C74</f>
        <v>0.33707774053189543</v>
      </c>
      <c r="D269" s="187">
        <f>+'2.2.3.7.PrecioCapital'!D74</f>
        <v>0.32355508923681398</v>
      </c>
      <c r="E269" s="187">
        <f>+'2.2.3.7.PrecioCapital'!E74</f>
        <v>0.32306223877560053</v>
      </c>
      <c r="F269" s="187">
        <f>+'2.2.3.7.PrecioCapital'!F74</f>
        <v>0.3392707984858932</v>
      </c>
      <c r="G269" s="187">
        <f>+'2.2.3.7.PrecioCapital'!G74</f>
        <v>0.36538100565642095</v>
      </c>
      <c r="H269" s="187">
        <f>+'2.2.3.7.PrecioCapital'!H74</f>
        <v>0.36538100565642095</v>
      </c>
      <c r="I269" s="187">
        <f>+'2.2.3.7.PrecioCapital'!I74</f>
        <v>0.36538100565642095</v>
      </c>
      <c r="J269" s="187">
        <f>+'2.2.3.7.PrecioCapital'!J74</f>
        <v>0.33666674229120203</v>
      </c>
      <c r="K269" s="187">
        <f>+'2.2.3.7.PrecioCapital'!K74</f>
        <v>0.33666674229120203</v>
      </c>
      <c r="L269" s="187">
        <f>+'2.2.3.7.PrecioCapital'!L74</f>
        <v>0.31123646201951288</v>
      </c>
      <c r="M269" s="187">
        <f>+'2.2.3.7.PrecioCapital'!M74</f>
        <v>0.33520842127176448</v>
      </c>
      <c r="N269" s="187">
        <f>+'2.2.3.7.PrecioCapital'!N74</f>
        <v>0.33151583608040214</v>
      </c>
    </row>
    <row r="270" spans="1:14" x14ac:dyDescent="0.2">
      <c r="A270" s="1"/>
      <c r="B270" s="169" t="s">
        <v>357</v>
      </c>
      <c r="C270" s="187">
        <f>+'2.2.3.7.PrecioCapital'!C75</f>
        <v>0.62350810215022689</v>
      </c>
      <c r="D270" s="187">
        <f>+'2.2.3.7.PrecioCapital'!D75</f>
        <v>0.61926704617543871</v>
      </c>
      <c r="E270" s="187">
        <f>+'2.2.3.7.PrecioCapital'!E75</f>
        <v>0.61797364992764492</v>
      </c>
      <c r="F270" s="187">
        <f>+'2.2.3.7.PrecioCapital'!F75</f>
        <v>0.6326193561925858</v>
      </c>
      <c r="G270" s="187">
        <f>+'2.2.3.7.PrecioCapital'!G75</f>
        <v>0.64100248068109877</v>
      </c>
      <c r="H270" s="187">
        <f>+'2.2.3.7.PrecioCapital'!H75</f>
        <v>0.64100248068109877</v>
      </c>
      <c r="I270" s="187">
        <f>+'2.2.3.7.PrecioCapital'!I75</f>
        <v>0.64100248068109877</v>
      </c>
      <c r="J270" s="187">
        <f>+'2.2.3.7.PrecioCapital'!J75</f>
        <v>0.60867776182267874</v>
      </c>
      <c r="K270" s="187">
        <f>+'2.2.3.7.PrecioCapital'!K75</f>
        <v>0.60867776182267874</v>
      </c>
      <c r="L270" s="187">
        <f>+'2.2.3.7.PrecioCapital'!L75</f>
        <v>0.59202679380780476</v>
      </c>
      <c r="M270" s="187">
        <f>+'2.2.3.7.PrecioCapital'!M75</f>
        <v>0.61524101825727984</v>
      </c>
      <c r="N270" s="187">
        <f>+'2.2.3.7.PrecioCapital'!N75</f>
        <v>0.61160667867150231</v>
      </c>
    </row>
    <row r="271" spans="1:14" x14ac:dyDescent="0.2">
      <c r="A271" s="1"/>
      <c r="B271" s="169" t="s">
        <v>358</v>
      </c>
      <c r="C271" s="187">
        <f>+'2.2.3.7.PrecioCapital'!C76</f>
        <v>0.42300684901739494</v>
      </c>
      <c r="D271" s="187">
        <f>+'2.2.3.7.PrecioCapital'!D76</f>
        <v>0.41226867631840142</v>
      </c>
      <c r="E271" s="187">
        <f>+'2.2.3.7.PrecioCapital'!E76</f>
        <v>0.41153566212121384</v>
      </c>
      <c r="F271" s="187">
        <f>+'2.2.3.7.PrecioCapital'!F76</f>
        <v>0.42727536579790104</v>
      </c>
      <c r="G271" s="187">
        <f>+'2.2.3.7.PrecioCapital'!G76</f>
        <v>0.44806744816382432</v>
      </c>
      <c r="H271" s="187">
        <f>+'2.2.3.7.PrecioCapital'!H76</f>
        <v>0.44806744816382432</v>
      </c>
      <c r="I271" s="187">
        <f>+'2.2.3.7.PrecioCapital'!I76</f>
        <v>0.44806744816382432</v>
      </c>
      <c r="J271" s="187">
        <f>+'2.2.3.7.PrecioCapital'!J76</f>
        <v>0.41827004815064506</v>
      </c>
      <c r="K271" s="187">
        <f>+'2.2.3.7.PrecioCapital'!K76</f>
        <v>0.41827004815064506</v>
      </c>
      <c r="L271" s="187">
        <f>+'2.2.3.7.PrecioCapital'!L76</f>
        <v>0.39547356155600055</v>
      </c>
      <c r="M271" s="187">
        <f>+'2.2.3.7.PrecioCapital'!M76</f>
        <v>0.41921820036741908</v>
      </c>
      <c r="N271" s="187">
        <f>+'2.2.3.7.PrecioCapital'!N76</f>
        <v>0.41554308885773222</v>
      </c>
    </row>
    <row r="272" spans="1:14" x14ac:dyDescent="0.2">
      <c r="A272" s="1"/>
      <c r="B272" s="169" t="s">
        <v>517</v>
      </c>
      <c r="C272" s="187">
        <f>+'2.2.3.7.PrecioCapital'!C77</f>
        <v>0.33707774053189543</v>
      </c>
      <c r="D272" s="187">
        <f>+'2.2.3.7.PrecioCapital'!D77</f>
        <v>0.32355508923681398</v>
      </c>
      <c r="E272" s="187">
        <f>+'2.2.3.7.PrecioCapital'!E77</f>
        <v>0.32306223877560053</v>
      </c>
      <c r="F272" s="187">
        <f>+'2.2.3.7.PrecioCapital'!F77</f>
        <v>0.3392707984858932</v>
      </c>
      <c r="G272" s="187">
        <f>+'2.2.3.7.PrecioCapital'!G77</f>
        <v>0.36538100565642095</v>
      </c>
      <c r="H272" s="187">
        <f>+'2.2.3.7.PrecioCapital'!H77</f>
        <v>0.36538100565642095</v>
      </c>
      <c r="I272" s="187">
        <f>+'2.2.3.7.PrecioCapital'!I77</f>
        <v>0.36538100565642095</v>
      </c>
      <c r="J272" s="187">
        <f>+'2.2.3.7.PrecioCapital'!J77</f>
        <v>0.33666674229120203</v>
      </c>
      <c r="K272" s="187">
        <f>+'2.2.3.7.PrecioCapital'!K77</f>
        <v>0.33666674229120203</v>
      </c>
      <c r="L272" s="187">
        <f>+'2.2.3.7.PrecioCapital'!L77</f>
        <v>0.31123646201951288</v>
      </c>
      <c r="M272" s="187">
        <f>+'2.2.3.7.PrecioCapital'!M77</f>
        <v>0.33520842127176448</v>
      </c>
      <c r="N272" s="187">
        <f>+'2.2.3.7.PrecioCapital'!N77</f>
        <v>0.33151583608040214</v>
      </c>
    </row>
    <row r="273" spans="1:14" x14ac:dyDescent="0.2">
      <c r="A273" s="1"/>
      <c r="B273" s="169" t="s">
        <v>518</v>
      </c>
      <c r="C273" s="187">
        <f>+'2.2.3.7.PrecioCapital'!C78</f>
        <v>0.33707774053189543</v>
      </c>
      <c r="D273" s="187">
        <f>+'2.2.3.7.PrecioCapital'!D78</f>
        <v>0.32355508923681398</v>
      </c>
      <c r="E273" s="187">
        <f>+'2.2.3.7.PrecioCapital'!E78</f>
        <v>0.32306223877560053</v>
      </c>
      <c r="F273" s="187">
        <f>+'2.2.3.7.PrecioCapital'!F78</f>
        <v>0.3392707984858932</v>
      </c>
      <c r="G273" s="187">
        <f>+'2.2.3.7.PrecioCapital'!G78</f>
        <v>0.36538100565642095</v>
      </c>
      <c r="H273" s="187">
        <f>+'2.2.3.7.PrecioCapital'!H78</f>
        <v>0.36538100565642095</v>
      </c>
      <c r="I273" s="187">
        <f>+'2.2.3.7.PrecioCapital'!I78</f>
        <v>0.36538100565642095</v>
      </c>
      <c r="J273" s="187">
        <f>+'2.2.3.7.PrecioCapital'!J78</f>
        <v>0.33666674229120203</v>
      </c>
      <c r="K273" s="187">
        <f>+'2.2.3.7.PrecioCapital'!K78</f>
        <v>0.33666674229120203</v>
      </c>
      <c r="L273" s="187">
        <f>+'2.2.3.7.PrecioCapital'!L78</f>
        <v>0.31123646201951288</v>
      </c>
      <c r="M273" s="187">
        <f>+'2.2.3.7.PrecioCapital'!M78</f>
        <v>0.33520842127176448</v>
      </c>
      <c r="N273" s="187">
        <f>+'2.2.3.7.PrecioCapital'!N78</f>
        <v>0.33151583608040214</v>
      </c>
    </row>
    <row r="274" spans="1:14" x14ac:dyDescent="0.2">
      <c r="A274" s="1"/>
      <c r="B274" s="169" t="s">
        <v>519</v>
      </c>
      <c r="C274" s="187">
        <f>+'2.2.3.7.PrecioCapital'!C79</f>
        <v>0.33707774053189543</v>
      </c>
      <c r="D274" s="187">
        <f>+'2.2.3.7.PrecioCapital'!D79</f>
        <v>0.32355508923681398</v>
      </c>
      <c r="E274" s="187">
        <f>+'2.2.3.7.PrecioCapital'!E79</f>
        <v>0.32306223877560053</v>
      </c>
      <c r="F274" s="187">
        <f>+'2.2.3.7.PrecioCapital'!F79</f>
        <v>0.3392707984858932</v>
      </c>
      <c r="G274" s="187">
        <f>+'2.2.3.7.PrecioCapital'!G79</f>
        <v>0.36538100565642095</v>
      </c>
      <c r="H274" s="187">
        <f>+'2.2.3.7.PrecioCapital'!H79</f>
        <v>0.36538100565642095</v>
      </c>
      <c r="I274" s="187">
        <f>+'2.2.3.7.PrecioCapital'!I79</f>
        <v>0.36538100565642095</v>
      </c>
      <c r="J274" s="187">
        <f>+'2.2.3.7.PrecioCapital'!J79</f>
        <v>0.33666674229120203</v>
      </c>
      <c r="K274" s="187">
        <f>+'2.2.3.7.PrecioCapital'!K79</f>
        <v>0.33666674229120203</v>
      </c>
      <c r="L274" s="187">
        <f>+'2.2.3.7.PrecioCapital'!L79</f>
        <v>0.31123646201951288</v>
      </c>
      <c r="M274" s="187">
        <f>+'2.2.3.7.PrecioCapital'!M79</f>
        <v>0.33520842127176448</v>
      </c>
      <c r="N274" s="187">
        <f>+'2.2.3.7.PrecioCapital'!N79</f>
        <v>0.33151583608040214</v>
      </c>
    </row>
    <row r="275" spans="1:14" x14ac:dyDescent="0.2">
      <c r="A275" s="1"/>
      <c r="B275" s="169" t="s">
        <v>520</v>
      </c>
      <c r="C275" s="187">
        <f>+'2.2.3.7.PrecioCapital'!C80</f>
        <v>0.33707774053189543</v>
      </c>
      <c r="D275" s="187">
        <f>+'2.2.3.7.PrecioCapital'!D80</f>
        <v>0.32355508923681398</v>
      </c>
      <c r="E275" s="187">
        <f>+'2.2.3.7.PrecioCapital'!E80</f>
        <v>0.32306223877560053</v>
      </c>
      <c r="F275" s="187">
        <f>+'2.2.3.7.PrecioCapital'!F80</f>
        <v>0.3392707984858932</v>
      </c>
      <c r="G275" s="187">
        <f>+'2.2.3.7.PrecioCapital'!G80</f>
        <v>0.36538100565642095</v>
      </c>
      <c r="H275" s="187">
        <f>+'2.2.3.7.PrecioCapital'!H80</f>
        <v>0.36538100565642095</v>
      </c>
      <c r="I275" s="187">
        <f>+'2.2.3.7.PrecioCapital'!I80</f>
        <v>0.36538100565642095</v>
      </c>
      <c r="J275" s="187">
        <f>+'2.2.3.7.PrecioCapital'!J80</f>
        <v>0.33666674229120203</v>
      </c>
      <c r="K275" s="187">
        <f>+'2.2.3.7.PrecioCapital'!K80</f>
        <v>0.33666674229120203</v>
      </c>
      <c r="L275" s="187">
        <f>+'2.2.3.7.PrecioCapital'!L80</f>
        <v>0.31123646201951288</v>
      </c>
      <c r="M275" s="187">
        <f>+'2.2.3.7.PrecioCapital'!M80</f>
        <v>0.33520842127176448</v>
      </c>
      <c r="N275" s="187">
        <f>+'2.2.3.7.PrecioCapital'!N80</f>
        <v>0.33151583608040214</v>
      </c>
    </row>
    <row r="276" spans="1:14" x14ac:dyDescent="0.2">
      <c r="A276" s="1"/>
      <c r="B276" s="169" t="s">
        <v>482</v>
      </c>
      <c r="C276" s="187">
        <f>+'2.2.3.7.PrecioCapital'!C81</f>
        <v>0.62350810215022689</v>
      </c>
      <c r="D276" s="187">
        <f>+'2.2.3.7.PrecioCapital'!D81</f>
        <v>0.61926704617543871</v>
      </c>
      <c r="E276" s="187">
        <f>+'2.2.3.7.PrecioCapital'!E81</f>
        <v>0.61797364992764492</v>
      </c>
      <c r="F276" s="187">
        <f>+'2.2.3.7.PrecioCapital'!F81</f>
        <v>0.6326193561925858</v>
      </c>
      <c r="G276" s="187">
        <f>+'2.2.3.7.PrecioCapital'!G81</f>
        <v>0.64100248068109877</v>
      </c>
      <c r="H276" s="187">
        <f>+'2.2.3.7.PrecioCapital'!H81</f>
        <v>0.64100248068109877</v>
      </c>
      <c r="I276" s="187">
        <f>+'2.2.3.7.PrecioCapital'!I81</f>
        <v>0.64100248068109877</v>
      </c>
      <c r="J276" s="187">
        <f>+'2.2.3.7.PrecioCapital'!J81</f>
        <v>0.60867776182267874</v>
      </c>
      <c r="K276" s="187">
        <f>+'2.2.3.7.PrecioCapital'!K81</f>
        <v>0.60867776182267874</v>
      </c>
      <c r="L276" s="187">
        <f>+'2.2.3.7.PrecioCapital'!L81</f>
        <v>0.59202679380780476</v>
      </c>
      <c r="M276" s="187">
        <f>+'2.2.3.7.PrecioCapital'!M81</f>
        <v>0.61524101825727984</v>
      </c>
      <c r="N276" s="187">
        <f>+'2.2.3.7.PrecioCapital'!N81</f>
        <v>0.61160667867150231</v>
      </c>
    </row>
    <row r="277" spans="1:14" x14ac:dyDescent="0.2">
      <c r="A277" s="1"/>
      <c r="B277" s="169" t="s">
        <v>392</v>
      </c>
      <c r="C277" s="187">
        <f>+'2.2.3.7.PrecioCapital'!C82</f>
        <v>0.33707774053189543</v>
      </c>
      <c r="D277" s="187">
        <f>+'2.2.3.7.PrecioCapital'!D82</f>
        <v>0.32355508923681398</v>
      </c>
      <c r="E277" s="187">
        <f>+'2.2.3.7.PrecioCapital'!E82</f>
        <v>0.32306223877560053</v>
      </c>
      <c r="F277" s="187">
        <f>+'2.2.3.7.PrecioCapital'!F82</f>
        <v>0.3392707984858932</v>
      </c>
      <c r="G277" s="187">
        <f>+'2.2.3.7.PrecioCapital'!G82</f>
        <v>0.36538100565642095</v>
      </c>
      <c r="H277" s="187">
        <f>+'2.2.3.7.PrecioCapital'!H82</f>
        <v>0.36538100565642095</v>
      </c>
      <c r="I277" s="187">
        <f>+'2.2.3.7.PrecioCapital'!I82</f>
        <v>0.36538100565642095</v>
      </c>
      <c r="J277" s="187">
        <f>+'2.2.3.7.PrecioCapital'!J82</f>
        <v>0.33666674229120203</v>
      </c>
      <c r="K277" s="187">
        <f>+'2.2.3.7.PrecioCapital'!K82</f>
        <v>0.33666674229120203</v>
      </c>
      <c r="L277" s="187">
        <f>+'2.2.3.7.PrecioCapital'!L82</f>
        <v>0.31123646201951288</v>
      </c>
      <c r="M277" s="187">
        <f>+'2.2.3.7.PrecioCapital'!M82</f>
        <v>0.33520842127176448</v>
      </c>
      <c r="N277" s="187">
        <f>+'2.2.3.7.PrecioCapital'!N82</f>
        <v>0.33151583608040214</v>
      </c>
    </row>
    <row r="278" spans="1:14" x14ac:dyDescent="0.2">
      <c r="A278" s="1"/>
      <c r="B278" s="169" t="s">
        <v>393</v>
      </c>
      <c r="C278" s="187">
        <f>+'2.2.3.7.PrecioCapital'!C83</f>
        <v>0.33707774053189543</v>
      </c>
      <c r="D278" s="187">
        <f>+'2.2.3.7.PrecioCapital'!D83</f>
        <v>0.32355508923681398</v>
      </c>
      <c r="E278" s="187">
        <f>+'2.2.3.7.PrecioCapital'!E83</f>
        <v>0.32306223877560053</v>
      </c>
      <c r="F278" s="187">
        <f>+'2.2.3.7.PrecioCapital'!F83</f>
        <v>0.3392707984858932</v>
      </c>
      <c r="G278" s="187">
        <f>+'2.2.3.7.PrecioCapital'!G83</f>
        <v>0.36538100565642095</v>
      </c>
      <c r="H278" s="187">
        <f>+'2.2.3.7.PrecioCapital'!H83</f>
        <v>0.36538100565642095</v>
      </c>
      <c r="I278" s="187">
        <f>+'2.2.3.7.PrecioCapital'!I83</f>
        <v>0.36538100565642095</v>
      </c>
      <c r="J278" s="187">
        <f>+'2.2.3.7.PrecioCapital'!J83</f>
        <v>0.33666674229120203</v>
      </c>
      <c r="K278" s="187">
        <f>+'2.2.3.7.PrecioCapital'!K83</f>
        <v>0.33666674229120203</v>
      </c>
      <c r="L278" s="187">
        <f>+'2.2.3.7.PrecioCapital'!L83</f>
        <v>0.31123646201951288</v>
      </c>
      <c r="M278" s="187">
        <f>+'2.2.3.7.PrecioCapital'!M83</f>
        <v>0.33520842127176448</v>
      </c>
      <c r="N278" s="187">
        <f>+'2.2.3.7.PrecioCapital'!N83</f>
        <v>0.33151583608040214</v>
      </c>
    </row>
    <row r="279" spans="1:14" x14ac:dyDescent="0.2">
      <c r="A279" s="1"/>
      <c r="B279" s="169" t="s">
        <v>394</v>
      </c>
      <c r="C279" s="187">
        <f>+'2.2.3.7.PrecioCapital'!C84</f>
        <v>0.33707774053189543</v>
      </c>
      <c r="D279" s="187">
        <f>+'2.2.3.7.PrecioCapital'!D84</f>
        <v>0.32355508923681398</v>
      </c>
      <c r="E279" s="187">
        <f>+'2.2.3.7.PrecioCapital'!E84</f>
        <v>0.32306223877560053</v>
      </c>
      <c r="F279" s="187">
        <f>+'2.2.3.7.PrecioCapital'!F84</f>
        <v>0.3392707984858932</v>
      </c>
      <c r="G279" s="187">
        <f>+'2.2.3.7.PrecioCapital'!G84</f>
        <v>0.36538100565642095</v>
      </c>
      <c r="H279" s="187">
        <f>+'2.2.3.7.PrecioCapital'!H84</f>
        <v>0.36538100565642095</v>
      </c>
      <c r="I279" s="187">
        <f>+'2.2.3.7.PrecioCapital'!I84</f>
        <v>0.36538100565642095</v>
      </c>
      <c r="J279" s="187">
        <f>+'2.2.3.7.PrecioCapital'!J84</f>
        <v>0.33666674229120203</v>
      </c>
      <c r="K279" s="187">
        <f>+'2.2.3.7.PrecioCapital'!K84</f>
        <v>0.33666674229120203</v>
      </c>
      <c r="L279" s="187">
        <f>+'2.2.3.7.PrecioCapital'!L84</f>
        <v>0.31123646201951288</v>
      </c>
      <c r="M279" s="187">
        <f>+'2.2.3.7.PrecioCapital'!M84</f>
        <v>0.33520842127176448</v>
      </c>
      <c r="N279" s="187">
        <f>+'2.2.3.7.PrecioCapital'!N84</f>
        <v>0.33151583608040214</v>
      </c>
    </row>
    <row r="280" spans="1:14" x14ac:dyDescent="0.2">
      <c r="A280" s="1"/>
      <c r="B280" s="169" t="s">
        <v>483</v>
      </c>
      <c r="C280" s="187">
        <f>+'2.2.3.7.PrecioCapital'!C85</f>
        <v>0.33707774053189543</v>
      </c>
      <c r="D280" s="187">
        <f>+'2.2.3.7.PrecioCapital'!D85</f>
        <v>0.32355508923681398</v>
      </c>
      <c r="E280" s="187">
        <f>+'2.2.3.7.PrecioCapital'!E85</f>
        <v>0.32306223877560053</v>
      </c>
      <c r="F280" s="187">
        <f>+'2.2.3.7.PrecioCapital'!F85</f>
        <v>0.3392707984858932</v>
      </c>
      <c r="G280" s="187">
        <f>+'2.2.3.7.PrecioCapital'!G85</f>
        <v>0.36538100565642095</v>
      </c>
      <c r="H280" s="187">
        <f>+'2.2.3.7.PrecioCapital'!H85</f>
        <v>0.36538100565642095</v>
      </c>
      <c r="I280" s="187">
        <f>+'2.2.3.7.PrecioCapital'!I85</f>
        <v>0.36538100565642095</v>
      </c>
      <c r="J280" s="187">
        <f>+'2.2.3.7.PrecioCapital'!J85</f>
        <v>0.33666674229120203</v>
      </c>
      <c r="K280" s="187">
        <f>+'2.2.3.7.PrecioCapital'!K85</f>
        <v>0.33666674229120203</v>
      </c>
      <c r="L280" s="187">
        <f>+'2.2.3.7.PrecioCapital'!L85</f>
        <v>0.31123646201951288</v>
      </c>
      <c r="M280" s="187">
        <f>+'2.2.3.7.PrecioCapital'!M85</f>
        <v>0.33520842127176448</v>
      </c>
      <c r="N280" s="187">
        <f>+'2.2.3.7.PrecioCapital'!N85</f>
        <v>0.33151583608040214</v>
      </c>
    </row>
    <row r="281" spans="1:14" x14ac:dyDescent="0.2">
      <c r="A281" s="1"/>
      <c r="B281" s="169" t="s">
        <v>521</v>
      </c>
      <c r="C281" s="187">
        <f>+'2.2.3.7.PrecioCapital'!C86</f>
        <v>0.33707774053189543</v>
      </c>
      <c r="D281" s="187">
        <f>+'2.2.3.7.PrecioCapital'!D86</f>
        <v>0.32355508923681398</v>
      </c>
      <c r="E281" s="187">
        <f>+'2.2.3.7.PrecioCapital'!E86</f>
        <v>0.32306223877560053</v>
      </c>
      <c r="F281" s="187">
        <f>+'2.2.3.7.PrecioCapital'!F86</f>
        <v>0.3392707984858932</v>
      </c>
      <c r="G281" s="187">
        <f>+'2.2.3.7.PrecioCapital'!G86</f>
        <v>0.36538100565642095</v>
      </c>
      <c r="H281" s="187">
        <f>+'2.2.3.7.PrecioCapital'!H86</f>
        <v>0.36538100565642095</v>
      </c>
      <c r="I281" s="187">
        <f>+'2.2.3.7.PrecioCapital'!I86</f>
        <v>0.36538100565642095</v>
      </c>
      <c r="J281" s="187">
        <f>+'2.2.3.7.PrecioCapital'!J86</f>
        <v>0.33666674229120203</v>
      </c>
      <c r="K281" s="187">
        <f>+'2.2.3.7.PrecioCapital'!K86</f>
        <v>0.33666674229120203</v>
      </c>
      <c r="L281" s="187">
        <f>+'2.2.3.7.PrecioCapital'!L86</f>
        <v>0.31123646201951288</v>
      </c>
      <c r="M281" s="187">
        <f>+'2.2.3.7.PrecioCapital'!M86</f>
        <v>0.33520842127176448</v>
      </c>
      <c r="N281" s="187">
        <f>+'2.2.3.7.PrecioCapital'!N86</f>
        <v>0.33151583608040214</v>
      </c>
    </row>
    <row r="282" spans="1:14" x14ac:dyDescent="0.2">
      <c r="A282" s="1"/>
      <c r="B282" s="169" t="s">
        <v>395</v>
      </c>
      <c r="C282" s="187">
        <f>+'2.2.3.7.PrecioCapital'!C87</f>
        <v>0.27263090916777089</v>
      </c>
      <c r="D282" s="187">
        <f>+'2.2.3.7.PrecioCapital'!D87</f>
        <v>0.25701989892562344</v>
      </c>
      <c r="E282" s="187">
        <f>+'2.2.3.7.PrecioCapital'!E87</f>
        <v>0.25670717126639059</v>
      </c>
      <c r="F282" s="187">
        <f>+'2.2.3.7.PrecioCapital'!F87</f>
        <v>0.27326737300188741</v>
      </c>
      <c r="G282" s="187">
        <f>+'2.2.3.7.PrecioCapital'!G87</f>
        <v>0.3033661737758685</v>
      </c>
      <c r="H282" s="187">
        <f>+'2.2.3.7.PrecioCapital'!H87</f>
        <v>0.3033661737758685</v>
      </c>
      <c r="I282" s="187">
        <f>+'2.2.3.7.PrecioCapital'!I87</f>
        <v>0.3033661737758685</v>
      </c>
      <c r="J282" s="187">
        <f>+'2.2.3.7.PrecioCapital'!J87</f>
        <v>0.27546426289661979</v>
      </c>
      <c r="K282" s="187">
        <f>+'2.2.3.7.PrecioCapital'!K87</f>
        <v>0.27546426289661979</v>
      </c>
      <c r="L282" s="187">
        <f>+'2.2.3.7.PrecioCapital'!L87</f>
        <v>0.24805863736714728</v>
      </c>
      <c r="M282" s="187">
        <f>+'2.2.3.7.PrecioCapital'!M87</f>
        <v>0.27220108695002349</v>
      </c>
      <c r="N282" s="187">
        <f>+'2.2.3.7.PrecioCapital'!N87</f>
        <v>0.26849539649740461</v>
      </c>
    </row>
    <row r="283" spans="1:14" x14ac:dyDescent="0.2">
      <c r="A283" s="1"/>
      <c r="B283" s="169" t="s">
        <v>395</v>
      </c>
      <c r="C283" s="187">
        <f>+'2.2.3.7.PrecioCapital'!C88</f>
        <v>0.27263090916777089</v>
      </c>
      <c r="D283" s="187">
        <f>+'2.2.3.7.PrecioCapital'!D88</f>
        <v>0.25701989892562344</v>
      </c>
      <c r="E283" s="187">
        <f>+'2.2.3.7.PrecioCapital'!E88</f>
        <v>0.25670717126639059</v>
      </c>
      <c r="F283" s="187">
        <f>+'2.2.3.7.PrecioCapital'!F88</f>
        <v>0.27326737300188741</v>
      </c>
      <c r="G283" s="187">
        <f>+'2.2.3.7.PrecioCapital'!G88</f>
        <v>0.3033661737758685</v>
      </c>
      <c r="H283" s="187">
        <f>+'2.2.3.7.PrecioCapital'!H88</f>
        <v>0.3033661737758685</v>
      </c>
      <c r="I283" s="187">
        <f>+'2.2.3.7.PrecioCapital'!I88</f>
        <v>0.3033661737758685</v>
      </c>
      <c r="J283" s="187">
        <f>+'2.2.3.7.PrecioCapital'!J88</f>
        <v>0.27546426289661979</v>
      </c>
      <c r="K283" s="187">
        <f>+'2.2.3.7.PrecioCapital'!K88</f>
        <v>0.27546426289661979</v>
      </c>
      <c r="L283" s="187">
        <f>+'2.2.3.7.PrecioCapital'!L88</f>
        <v>0.24805863736714728</v>
      </c>
      <c r="M283" s="187">
        <f>+'2.2.3.7.PrecioCapital'!M88</f>
        <v>0.27220108695002349</v>
      </c>
      <c r="N283" s="187">
        <f>+'2.2.3.7.PrecioCapital'!N88</f>
        <v>0.26849539649740461</v>
      </c>
    </row>
    <row r="284" spans="1:14" x14ac:dyDescent="0.2">
      <c r="A284" s="1"/>
      <c r="B284" s="169" t="s">
        <v>522</v>
      </c>
      <c r="C284" s="187">
        <f>+'2.2.3.7.PrecioCapital'!C89</f>
        <v>0.33707774053189543</v>
      </c>
      <c r="D284" s="187">
        <f>+'2.2.3.7.PrecioCapital'!D89</f>
        <v>0.32355508923681398</v>
      </c>
      <c r="E284" s="187">
        <f>+'2.2.3.7.PrecioCapital'!E89</f>
        <v>0.32306223877560053</v>
      </c>
      <c r="F284" s="187">
        <f>+'2.2.3.7.PrecioCapital'!F89</f>
        <v>0.3392707984858932</v>
      </c>
      <c r="G284" s="187">
        <f>+'2.2.3.7.PrecioCapital'!G89</f>
        <v>0.36538100565642095</v>
      </c>
      <c r="H284" s="187">
        <f>+'2.2.3.7.PrecioCapital'!H89</f>
        <v>0.36538100565642095</v>
      </c>
      <c r="I284" s="187">
        <f>+'2.2.3.7.PrecioCapital'!I89</f>
        <v>0.36538100565642095</v>
      </c>
      <c r="J284" s="187">
        <f>+'2.2.3.7.PrecioCapital'!J89</f>
        <v>0.33666674229120203</v>
      </c>
      <c r="K284" s="187">
        <f>+'2.2.3.7.PrecioCapital'!K89</f>
        <v>0.33666674229120203</v>
      </c>
      <c r="L284" s="187">
        <f>+'2.2.3.7.PrecioCapital'!L89</f>
        <v>0.31123646201951288</v>
      </c>
      <c r="M284" s="187">
        <f>+'2.2.3.7.PrecioCapital'!M89</f>
        <v>0.33520842127176448</v>
      </c>
      <c r="N284" s="187">
        <f>+'2.2.3.7.PrecioCapital'!N89</f>
        <v>0.33151583608040214</v>
      </c>
    </row>
    <row r="285" spans="1:14" x14ac:dyDescent="0.2">
      <c r="A285" s="1"/>
      <c r="B285" s="169" t="s">
        <v>359</v>
      </c>
      <c r="C285" s="187">
        <f>+'2.2.3.7.PrecioCapital'!C90</f>
        <v>0.33707774053189543</v>
      </c>
      <c r="D285" s="187">
        <f>+'2.2.3.7.PrecioCapital'!D90</f>
        <v>0.32355508923681398</v>
      </c>
      <c r="E285" s="187">
        <f>+'2.2.3.7.PrecioCapital'!E90</f>
        <v>0.32306223877560053</v>
      </c>
      <c r="F285" s="187">
        <f>+'2.2.3.7.PrecioCapital'!F90</f>
        <v>0.3392707984858932</v>
      </c>
      <c r="G285" s="187">
        <f>+'2.2.3.7.PrecioCapital'!G90</f>
        <v>0.36538100565642095</v>
      </c>
      <c r="H285" s="187">
        <f>+'2.2.3.7.PrecioCapital'!H90</f>
        <v>0.36538100565642095</v>
      </c>
      <c r="I285" s="187">
        <f>+'2.2.3.7.PrecioCapital'!I90</f>
        <v>0.36538100565642095</v>
      </c>
      <c r="J285" s="187">
        <f>+'2.2.3.7.PrecioCapital'!J90</f>
        <v>0.33666674229120203</v>
      </c>
      <c r="K285" s="187">
        <f>+'2.2.3.7.PrecioCapital'!K90</f>
        <v>0.33666674229120203</v>
      </c>
      <c r="L285" s="187">
        <f>+'2.2.3.7.PrecioCapital'!L90</f>
        <v>0.31123646201951288</v>
      </c>
      <c r="M285" s="187">
        <f>+'2.2.3.7.PrecioCapital'!M90</f>
        <v>0.33520842127176448</v>
      </c>
      <c r="N285" s="187">
        <f>+'2.2.3.7.PrecioCapital'!N90</f>
        <v>0.33151583608040214</v>
      </c>
    </row>
    <row r="286" spans="1:14" x14ac:dyDescent="0.2">
      <c r="A286" s="1"/>
      <c r="B286" s="169" t="s">
        <v>523</v>
      </c>
      <c r="C286" s="187">
        <f>+'2.2.3.7.PrecioCapital'!C91</f>
        <v>0.33707774053189543</v>
      </c>
      <c r="D286" s="187">
        <f>+'2.2.3.7.PrecioCapital'!D91</f>
        <v>0.32355508923681398</v>
      </c>
      <c r="E286" s="187">
        <f>+'2.2.3.7.PrecioCapital'!E91</f>
        <v>0.32306223877560053</v>
      </c>
      <c r="F286" s="187">
        <f>+'2.2.3.7.PrecioCapital'!F91</f>
        <v>0.3392707984858932</v>
      </c>
      <c r="G286" s="187">
        <f>+'2.2.3.7.PrecioCapital'!G91</f>
        <v>0.36538100565642095</v>
      </c>
      <c r="H286" s="187">
        <f>+'2.2.3.7.PrecioCapital'!H91</f>
        <v>0.36538100565642095</v>
      </c>
      <c r="I286" s="187">
        <f>+'2.2.3.7.PrecioCapital'!I91</f>
        <v>0.36538100565642095</v>
      </c>
      <c r="J286" s="187">
        <f>+'2.2.3.7.PrecioCapital'!J91</f>
        <v>0.33666674229120203</v>
      </c>
      <c r="K286" s="187">
        <f>+'2.2.3.7.PrecioCapital'!K91</f>
        <v>0.33666674229120203</v>
      </c>
      <c r="L286" s="187">
        <f>+'2.2.3.7.PrecioCapital'!L91</f>
        <v>0.31123646201951288</v>
      </c>
      <c r="M286" s="187">
        <f>+'2.2.3.7.PrecioCapital'!M91</f>
        <v>0.33520842127176448</v>
      </c>
      <c r="N286" s="187">
        <f>+'2.2.3.7.PrecioCapital'!N91</f>
        <v>0.33151583608040214</v>
      </c>
    </row>
    <row r="287" spans="1:14" x14ac:dyDescent="0.2">
      <c r="A287" s="1"/>
      <c r="B287" s="169" t="s">
        <v>524</v>
      </c>
      <c r="C287" s="187">
        <f>+'2.2.3.7.PrecioCapital'!C92</f>
        <v>0.33707774053189543</v>
      </c>
      <c r="D287" s="187">
        <f>+'2.2.3.7.PrecioCapital'!D92</f>
        <v>0.32355508923681398</v>
      </c>
      <c r="E287" s="187">
        <f>+'2.2.3.7.PrecioCapital'!E92</f>
        <v>0.32306223877560053</v>
      </c>
      <c r="F287" s="187">
        <f>+'2.2.3.7.PrecioCapital'!F92</f>
        <v>0.3392707984858932</v>
      </c>
      <c r="G287" s="187">
        <f>+'2.2.3.7.PrecioCapital'!G92</f>
        <v>0.36538100565642095</v>
      </c>
      <c r="H287" s="187">
        <f>+'2.2.3.7.PrecioCapital'!H92</f>
        <v>0.36538100565642095</v>
      </c>
      <c r="I287" s="187">
        <f>+'2.2.3.7.PrecioCapital'!I92</f>
        <v>0.36538100565642095</v>
      </c>
      <c r="J287" s="187">
        <f>+'2.2.3.7.PrecioCapital'!J92</f>
        <v>0.33666674229120203</v>
      </c>
      <c r="K287" s="187">
        <f>+'2.2.3.7.PrecioCapital'!K92</f>
        <v>0.33666674229120203</v>
      </c>
      <c r="L287" s="187">
        <f>+'2.2.3.7.PrecioCapital'!L92</f>
        <v>0.31123646201951288</v>
      </c>
      <c r="M287" s="187">
        <f>+'2.2.3.7.PrecioCapital'!M92</f>
        <v>0.33520842127176448</v>
      </c>
      <c r="N287" s="187">
        <f>+'2.2.3.7.PrecioCapital'!N92</f>
        <v>0.33151583608040214</v>
      </c>
    </row>
    <row r="288" spans="1:14" x14ac:dyDescent="0.2">
      <c r="A288" s="1"/>
      <c r="B288" s="169" t="s">
        <v>525</v>
      </c>
      <c r="C288" s="187">
        <f>+'2.2.3.7.PrecioCapital'!C93</f>
        <v>0.33707774053189543</v>
      </c>
      <c r="D288" s="187">
        <f>+'2.2.3.7.PrecioCapital'!D93</f>
        <v>0.32355508923681398</v>
      </c>
      <c r="E288" s="187">
        <f>+'2.2.3.7.PrecioCapital'!E93</f>
        <v>0.32306223877560053</v>
      </c>
      <c r="F288" s="187">
        <f>+'2.2.3.7.PrecioCapital'!F93</f>
        <v>0.3392707984858932</v>
      </c>
      <c r="G288" s="187">
        <f>+'2.2.3.7.PrecioCapital'!G93</f>
        <v>0.36538100565642095</v>
      </c>
      <c r="H288" s="187">
        <f>+'2.2.3.7.PrecioCapital'!H93</f>
        <v>0.36538100565642095</v>
      </c>
      <c r="I288" s="187">
        <f>+'2.2.3.7.PrecioCapital'!I93</f>
        <v>0.36538100565642095</v>
      </c>
      <c r="J288" s="187">
        <f>+'2.2.3.7.PrecioCapital'!J93</f>
        <v>0.33666674229120203</v>
      </c>
      <c r="K288" s="187">
        <f>+'2.2.3.7.PrecioCapital'!K93</f>
        <v>0.33666674229120203</v>
      </c>
      <c r="L288" s="187">
        <f>+'2.2.3.7.PrecioCapital'!L93</f>
        <v>0.31123646201951288</v>
      </c>
      <c r="M288" s="187">
        <f>+'2.2.3.7.PrecioCapital'!M93</f>
        <v>0.33520842127176448</v>
      </c>
      <c r="N288" s="187">
        <f>+'2.2.3.7.PrecioCapital'!N93</f>
        <v>0.33151583608040214</v>
      </c>
    </row>
    <row r="289" spans="1:14" x14ac:dyDescent="0.2">
      <c r="A289" s="1"/>
      <c r="B289" s="169" t="s">
        <v>526</v>
      </c>
      <c r="C289" s="187">
        <f>+'2.2.3.7.PrecioCapital'!C94</f>
        <v>0.33707774053189543</v>
      </c>
      <c r="D289" s="187">
        <f>+'2.2.3.7.PrecioCapital'!D94</f>
        <v>0.32355508923681398</v>
      </c>
      <c r="E289" s="187">
        <f>+'2.2.3.7.PrecioCapital'!E94</f>
        <v>0.32306223877560053</v>
      </c>
      <c r="F289" s="187">
        <f>+'2.2.3.7.PrecioCapital'!F94</f>
        <v>0.3392707984858932</v>
      </c>
      <c r="G289" s="187">
        <f>+'2.2.3.7.PrecioCapital'!G94</f>
        <v>0.36538100565642095</v>
      </c>
      <c r="H289" s="187">
        <f>+'2.2.3.7.PrecioCapital'!H94</f>
        <v>0.36538100565642095</v>
      </c>
      <c r="I289" s="187">
        <f>+'2.2.3.7.PrecioCapital'!I94</f>
        <v>0.36538100565642095</v>
      </c>
      <c r="J289" s="187">
        <f>+'2.2.3.7.PrecioCapital'!J94</f>
        <v>0.33666674229120203</v>
      </c>
      <c r="K289" s="187">
        <f>+'2.2.3.7.PrecioCapital'!K94</f>
        <v>0.33666674229120203</v>
      </c>
      <c r="L289" s="187">
        <f>+'2.2.3.7.PrecioCapital'!L94</f>
        <v>0.31123646201951288</v>
      </c>
      <c r="M289" s="187">
        <f>+'2.2.3.7.PrecioCapital'!M94</f>
        <v>0.33520842127176448</v>
      </c>
      <c r="N289" s="187">
        <f>+'2.2.3.7.PrecioCapital'!N94</f>
        <v>0.33151583608040214</v>
      </c>
    </row>
    <row r="290" spans="1:14" x14ac:dyDescent="0.2">
      <c r="A290" s="1"/>
      <c r="B290" s="169" t="s">
        <v>527</v>
      </c>
      <c r="C290" s="187">
        <f>+'2.2.3.7.PrecioCapital'!C95</f>
        <v>0.33707774053189543</v>
      </c>
      <c r="D290" s="187">
        <f>+'2.2.3.7.PrecioCapital'!D95</f>
        <v>0.32355508923681398</v>
      </c>
      <c r="E290" s="187">
        <f>+'2.2.3.7.PrecioCapital'!E95</f>
        <v>0.32306223877560053</v>
      </c>
      <c r="F290" s="187">
        <f>+'2.2.3.7.PrecioCapital'!F95</f>
        <v>0.3392707984858932</v>
      </c>
      <c r="G290" s="187">
        <f>+'2.2.3.7.PrecioCapital'!G95</f>
        <v>0.36538100565642095</v>
      </c>
      <c r="H290" s="187">
        <f>+'2.2.3.7.PrecioCapital'!H95</f>
        <v>0.36538100565642095</v>
      </c>
      <c r="I290" s="187">
        <f>+'2.2.3.7.PrecioCapital'!I95</f>
        <v>0.36538100565642095</v>
      </c>
      <c r="J290" s="187">
        <f>+'2.2.3.7.PrecioCapital'!J95</f>
        <v>0.33666674229120203</v>
      </c>
      <c r="K290" s="187">
        <f>+'2.2.3.7.PrecioCapital'!K95</f>
        <v>0.33666674229120203</v>
      </c>
      <c r="L290" s="187">
        <f>+'2.2.3.7.PrecioCapital'!L95</f>
        <v>0.31123646201951288</v>
      </c>
      <c r="M290" s="187">
        <f>+'2.2.3.7.PrecioCapital'!M95</f>
        <v>0.33520842127176448</v>
      </c>
      <c r="N290" s="187">
        <f>+'2.2.3.7.PrecioCapital'!N95</f>
        <v>0.33151583608040214</v>
      </c>
    </row>
    <row r="291" spans="1:14" x14ac:dyDescent="0.2">
      <c r="A291" s="1"/>
      <c r="B291" s="169" t="s">
        <v>528</v>
      </c>
      <c r="C291" s="187">
        <f>+'2.2.3.7.PrecioCapital'!C96</f>
        <v>0.33707774053189543</v>
      </c>
      <c r="D291" s="187">
        <f>+'2.2.3.7.PrecioCapital'!D96</f>
        <v>0.32355508923681398</v>
      </c>
      <c r="E291" s="187">
        <f>+'2.2.3.7.PrecioCapital'!E96</f>
        <v>0.32306223877560053</v>
      </c>
      <c r="F291" s="187">
        <f>+'2.2.3.7.PrecioCapital'!F96</f>
        <v>0.3392707984858932</v>
      </c>
      <c r="G291" s="187">
        <f>+'2.2.3.7.PrecioCapital'!G96</f>
        <v>0.36538100565642095</v>
      </c>
      <c r="H291" s="187">
        <f>+'2.2.3.7.PrecioCapital'!H96</f>
        <v>0.36538100565642095</v>
      </c>
      <c r="I291" s="187">
        <f>+'2.2.3.7.PrecioCapital'!I96</f>
        <v>0.36538100565642095</v>
      </c>
      <c r="J291" s="187">
        <f>+'2.2.3.7.PrecioCapital'!J96</f>
        <v>0.33666674229120203</v>
      </c>
      <c r="K291" s="187">
        <f>+'2.2.3.7.PrecioCapital'!K96</f>
        <v>0.33666674229120203</v>
      </c>
      <c r="L291" s="187">
        <f>+'2.2.3.7.PrecioCapital'!L96</f>
        <v>0.31123646201951288</v>
      </c>
      <c r="M291" s="187">
        <f>+'2.2.3.7.PrecioCapital'!M96</f>
        <v>0.33520842127176448</v>
      </c>
      <c r="N291" s="187">
        <f>+'2.2.3.7.PrecioCapital'!N96</f>
        <v>0.33151583608040214</v>
      </c>
    </row>
    <row r="292" spans="1:14" x14ac:dyDescent="0.2">
      <c r="A292" s="1"/>
      <c r="B292" s="169" t="s">
        <v>360</v>
      </c>
      <c r="C292" s="187">
        <f>+'2.2.3.7.PrecioCapital'!C97</f>
        <v>0.27263090916777089</v>
      </c>
      <c r="D292" s="187">
        <f>+'2.2.3.7.PrecioCapital'!D97</f>
        <v>0.25701989892562344</v>
      </c>
      <c r="E292" s="187">
        <f>+'2.2.3.7.PrecioCapital'!E97</f>
        <v>0.25670717126639059</v>
      </c>
      <c r="F292" s="187">
        <f>+'2.2.3.7.PrecioCapital'!F97</f>
        <v>0.27326737300188741</v>
      </c>
      <c r="G292" s="187">
        <f>+'2.2.3.7.PrecioCapital'!G97</f>
        <v>0.3033661737758685</v>
      </c>
      <c r="H292" s="187">
        <f>+'2.2.3.7.PrecioCapital'!H97</f>
        <v>0.3033661737758685</v>
      </c>
      <c r="I292" s="187">
        <f>+'2.2.3.7.PrecioCapital'!I97</f>
        <v>0.3033661737758685</v>
      </c>
      <c r="J292" s="187">
        <f>+'2.2.3.7.PrecioCapital'!J97</f>
        <v>0.27546426289661979</v>
      </c>
      <c r="K292" s="187">
        <f>+'2.2.3.7.PrecioCapital'!K97</f>
        <v>0.27546426289661979</v>
      </c>
      <c r="L292" s="187">
        <f>+'2.2.3.7.PrecioCapital'!L97</f>
        <v>0.24805863736714728</v>
      </c>
      <c r="M292" s="187">
        <f>+'2.2.3.7.PrecioCapital'!M97</f>
        <v>0.27220108695002349</v>
      </c>
      <c r="N292" s="187">
        <f>+'2.2.3.7.PrecioCapital'!N97</f>
        <v>0.26849539649740461</v>
      </c>
    </row>
    <row r="293" spans="1:14" x14ac:dyDescent="0.2">
      <c r="A293" s="1"/>
      <c r="B293" s="169" t="s">
        <v>361</v>
      </c>
      <c r="C293" s="187">
        <f>+'2.2.3.7.PrecioCapital'!C98</f>
        <v>0.27263090916777089</v>
      </c>
      <c r="D293" s="187">
        <f>+'2.2.3.7.PrecioCapital'!D98</f>
        <v>0.25701989892562344</v>
      </c>
      <c r="E293" s="187">
        <f>+'2.2.3.7.PrecioCapital'!E98</f>
        <v>0.25670717126639059</v>
      </c>
      <c r="F293" s="187">
        <f>+'2.2.3.7.PrecioCapital'!F98</f>
        <v>0.27326737300188741</v>
      </c>
      <c r="G293" s="187">
        <f>+'2.2.3.7.PrecioCapital'!G98</f>
        <v>0.3033661737758685</v>
      </c>
      <c r="H293" s="187">
        <f>+'2.2.3.7.PrecioCapital'!H98</f>
        <v>0.3033661737758685</v>
      </c>
      <c r="I293" s="187">
        <f>+'2.2.3.7.PrecioCapital'!I98</f>
        <v>0.3033661737758685</v>
      </c>
      <c r="J293" s="187">
        <f>+'2.2.3.7.PrecioCapital'!J98</f>
        <v>0.27546426289661979</v>
      </c>
      <c r="K293" s="187">
        <f>+'2.2.3.7.PrecioCapital'!K98</f>
        <v>0.27546426289661979</v>
      </c>
      <c r="L293" s="187">
        <f>+'2.2.3.7.PrecioCapital'!L98</f>
        <v>0.24805863736714728</v>
      </c>
      <c r="M293" s="187">
        <f>+'2.2.3.7.PrecioCapital'!M98</f>
        <v>0.27220108695002349</v>
      </c>
      <c r="N293" s="187">
        <f>+'2.2.3.7.PrecioCapital'!N98</f>
        <v>0.26849539649740461</v>
      </c>
    </row>
    <row r="294" spans="1:14" x14ac:dyDescent="0.2">
      <c r="A294" s="1"/>
      <c r="B294" s="169" t="s">
        <v>484</v>
      </c>
      <c r="C294" s="187">
        <f>+'2.2.3.7.PrecioCapital'!C99</f>
        <v>0.27263090916777089</v>
      </c>
      <c r="D294" s="187">
        <f>+'2.2.3.7.PrecioCapital'!D99</f>
        <v>0.25701989892562344</v>
      </c>
      <c r="E294" s="187">
        <f>+'2.2.3.7.PrecioCapital'!E99</f>
        <v>0.25670717126639059</v>
      </c>
      <c r="F294" s="187">
        <f>+'2.2.3.7.PrecioCapital'!F99</f>
        <v>0.27326737300188741</v>
      </c>
      <c r="G294" s="187">
        <f>+'2.2.3.7.PrecioCapital'!G99</f>
        <v>0.3033661737758685</v>
      </c>
      <c r="H294" s="187">
        <f>+'2.2.3.7.PrecioCapital'!H99</f>
        <v>0.3033661737758685</v>
      </c>
      <c r="I294" s="187">
        <f>+'2.2.3.7.PrecioCapital'!I99</f>
        <v>0.3033661737758685</v>
      </c>
      <c r="J294" s="187">
        <f>+'2.2.3.7.PrecioCapital'!J99</f>
        <v>0.27546426289661979</v>
      </c>
      <c r="K294" s="187">
        <f>+'2.2.3.7.PrecioCapital'!K99</f>
        <v>0.27546426289661979</v>
      </c>
      <c r="L294" s="187">
        <f>+'2.2.3.7.PrecioCapital'!L99</f>
        <v>0.24805863736714728</v>
      </c>
      <c r="M294" s="187">
        <f>+'2.2.3.7.PrecioCapital'!M99</f>
        <v>0.27220108695002349</v>
      </c>
      <c r="N294" s="187">
        <f>+'2.2.3.7.PrecioCapital'!N99</f>
        <v>0.26849539649740461</v>
      </c>
    </row>
    <row r="295" spans="1:14" x14ac:dyDescent="0.2">
      <c r="A295" s="1"/>
      <c r="B295" s="169" t="s">
        <v>362</v>
      </c>
      <c r="C295" s="187">
        <f>+'2.2.3.7.PrecioCapital'!C100</f>
        <v>0.27263090916777089</v>
      </c>
      <c r="D295" s="187">
        <f>+'2.2.3.7.PrecioCapital'!D100</f>
        <v>0.25701989892562344</v>
      </c>
      <c r="E295" s="187">
        <f>+'2.2.3.7.PrecioCapital'!E100</f>
        <v>0.25670717126639059</v>
      </c>
      <c r="F295" s="187">
        <f>+'2.2.3.7.PrecioCapital'!F100</f>
        <v>0.27326737300188741</v>
      </c>
      <c r="G295" s="187">
        <f>+'2.2.3.7.PrecioCapital'!G100</f>
        <v>0.3033661737758685</v>
      </c>
      <c r="H295" s="187">
        <f>+'2.2.3.7.PrecioCapital'!H100</f>
        <v>0.3033661737758685</v>
      </c>
      <c r="I295" s="187">
        <f>+'2.2.3.7.PrecioCapital'!I100</f>
        <v>0.3033661737758685</v>
      </c>
      <c r="J295" s="187">
        <f>+'2.2.3.7.PrecioCapital'!J100</f>
        <v>0.27546426289661979</v>
      </c>
      <c r="K295" s="187">
        <f>+'2.2.3.7.PrecioCapital'!K100</f>
        <v>0.27546426289661979</v>
      </c>
      <c r="L295" s="187">
        <f>+'2.2.3.7.PrecioCapital'!L100</f>
        <v>0.24805863736714728</v>
      </c>
      <c r="M295" s="187">
        <f>+'2.2.3.7.PrecioCapital'!M100</f>
        <v>0.27220108695002349</v>
      </c>
      <c r="N295" s="187">
        <f>+'2.2.3.7.PrecioCapital'!N100</f>
        <v>0.26849539649740461</v>
      </c>
    </row>
    <row r="296" spans="1:14" x14ac:dyDescent="0.2">
      <c r="A296" s="1"/>
      <c r="B296" s="169" t="s">
        <v>363</v>
      </c>
      <c r="C296" s="187">
        <f>+'2.2.3.7.PrecioCapital'!C101</f>
        <v>0.27263090916777089</v>
      </c>
      <c r="D296" s="187">
        <f>+'2.2.3.7.PrecioCapital'!D101</f>
        <v>0.25701989892562344</v>
      </c>
      <c r="E296" s="187">
        <f>+'2.2.3.7.PrecioCapital'!E101</f>
        <v>0.25670717126639059</v>
      </c>
      <c r="F296" s="187">
        <f>+'2.2.3.7.PrecioCapital'!F101</f>
        <v>0.27326737300188741</v>
      </c>
      <c r="G296" s="187">
        <f>+'2.2.3.7.PrecioCapital'!G101</f>
        <v>0.3033661737758685</v>
      </c>
      <c r="H296" s="187">
        <f>+'2.2.3.7.PrecioCapital'!H101</f>
        <v>0.3033661737758685</v>
      </c>
      <c r="I296" s="187">
        <f>+'2.2.3.7.PrecioCapital'!I101</f>
        <v>0.3033661737758685</v>
      </c>
      <c r="J296" s="187">
        <f>+'2.2.3.7.PrecioCapital'!J101</f>
        <v>0.27546426289661979</v>
      </c>
      <c r="K296" s="187">
        <f>+'2.2.3.7.PrecioCapital'!K101</f>
        <v>0.27546426289661979</v>
      </c>
      <c r="L296" s="187">
        <f>+'2.2.3.7.PrecioCapital'!L101</f>
        <v>0.24805863736714728</v>
      </c>
      <c r="M296" s="187">
        <f>+'2.2.3.7.PrecioCapital'!M101</f>
        <v>0.27220108695002349</v>
      </c>
      <c r="N296" s="187">
        <f>+'2.2.3.7.PrecioCapital'!N101</f>
        <v>0.26849539649740461</v>
      </c>
    </row>
    <row r="297" spans="1:14" x14ac:dyDescent="0.2">
      <c r="A297" s="1"/>
      <c r="B297" s="169" t="s">
        <v>529</v>
      </c>
      <c r="C297" s="187">
        <f>+'2.2.3.7.PrecioCapital'!C102</f>
        <v>0.27263090916777089</v>
      </c>
      <c r="D297" s="187">
        <f>+'2.2.3.7.PrecioCapital'!D102</f>
        <v>0.25701989892562344</v>
      </c>
      <c r="E297" s="187">
        <f>+'2.2.3.7.PrecioCapital'!E102</f>
        <v>0.25670717126639059</v>
      </c>
      <c r="F297" s="187">
        <f>+'2.2.3.7.PrecioCapital'!F102</f>
        <v>0.27326737300188741</v>
      </c>
      <c r="G297" s="187">
        <f>+'2.2.3.7.PrecioCapital'!G102</f>
        <v>0.3033661737758685</v>
      </c>
      <c r="H297" s="187">
        <f>+'2.2.3.7.PrecioCapital'!H102</f>
        <v>0.3033661737758685</v>
      </c>
      <c r="I297" s="187">
        <f>+'2.2.3.7.PrecioCapital'!I102</f>
        <v>0.3033661737758685</v>
      </c>
      <c r="J297" s="187">
        <f>+'2.2.3.7.PrecioCapital'!J102</f>
        <v>0.27546426289661979</v>
      </c>
      <c r="K297" s="187">
        <f>+'2.2.3.7.PrecioCapital'!K102</f>
        <v>0.27546426289661979</v>
      </c>
      <c r="L297" s="187">
        <f>+'2.2.3.7.PrecioCapital'!L102</f>
        <v>0.24805863736714728</v>
      </c>
      <c r="M297" s="187">
        <f>+'2.2.3.7.PrecioCapital'!M102</f>
        <v>0.27220108695002349</v>
      </c>
      <c r="N297" s="187">
        <f>+'2.2.3.7.PrecioCapital'!N102</f>
        <v>0.26849539649740461</v>
      </c>
    </row>
    <row r="298" spans="1:14" x14ac:dyDescent="0.2">
      <c r="A298" s="1"/>
      <c r="B298" s="169" t="s">
        <v>530</v>
      </c>
      <c r="C298" s="187">
        <f>+'2.2.3.7.PrecioCapital'!C103</f>
        <v>0.22250559588456284</v>
      </c>
      <c r="D298" s="187">
        <f>+'2.2.3.7.PrecioCapital'!D103</f>
        <v>0.20527030646136404</v>
      </c>
      <c r="E298" s="187">
        <f>+'2.2.3.7.PrecioCapital'!E103</f>
        <v>0.20509767431478282</v>
      </c>
      <c r="F298" s="187">
        <f>+'2.2.3.7.PrecioCapital'!F103</f>
        <v>0.2219313754032162</v>
      </c>
      <c r="G298" s="187">
        <f>+'2.2.3.7.PrecioCapital'!G103</f>
        <v>0.25513241564654987</v>
      </c>
      <c r="H298" s="187">
        <f>+'2.2.3.7.PrecioCapital'!H103</f>
        <v>0.25513241564654987</v>
      </c>
      <c r="I298" s="187">
        <f>+'2.2.3.7.PrecioCapital'!I103</f>
        <v>0.25513241564654987</v>
      </c>
      <c r="J298" s="187">
        <f>+'2.2.3.7.PrecioCapital'!J103</f>
        <v>0.22786233447861137</v>
      </c>
      <c r="K298" s="187">
        <f>+'2.2.3.7.PrecioCapital'!K103</f>
        <v>0.22786233447861137</v>
      </c>
      <c r="L298" s="187">
        <f>+'2.2.3.7.PrecioCapital'!L103</f>
        <v>0.19892032930419618</v>
      </c>
      <c r="M298" s="187">
        <f>+'2.2.3.7.PrecioCapital'!M103</f>
        <v>0.2231953824775583</v>
      </c>
      <c r="N298" s="187">
        <f>+'2.2.3.7.PrecioCapital'!N103</f>
        <v>0.21947949904396208</v>
      </c>
    </row>
    <row r="299" spans="1:14" x14ac:dyDescent="0.2">
      <c r="A299" s="1"/>
      <c r="B299" s="169" t="s">
        <v>531</v>
      </c>
      <c r="C299" s="187">
        <f>+'2.2.3.7.PrecioCapital'!C104</f>
        <v>0.22250559588456284</v>
      </c>
      <c r="D299" s="187">
        <f>+'2.2.3.7.PrecioCapital'!D104</f>
        <v>0.20527030646136404</v>
      </c>
      <c r="E299" s="187">
        <f>+'2.2.3.7.PrecioCapital'!E104</f>
        <v>0.20509767431478282</v>
      </c>
      <c r="F299" s="187">
        <f>+'2.2.3.7.PrecioCapital'!F104</f>
        <v>0.2219313754032162</v>
      </c>
      <c r="G299" s="187">
        <f>+'2.2.3.7.PrecioCapital'!G104</f>
        <v>0.25513241564654987</v>
      </c>
      <c r="H299" s="187">
        <f>+'2.2.3.7.PrecioCapital'!H104</f>
        <v>0.25513241564654987</v>
      </c>
      <c r="I299" s="187">
        <f>+'2.2.3.7.PrecioCapital'!I104</f>
        <v>0.25513241564654987</v>
      </c>
      <c r="J299" s="187">
        <f>+'2.2.3.7.PrecioCapital'!J104</f>
        <v>0.22786233447861137</v>
      </c>
      <c r="K299" s="187">
        <f>+'2.2.3.7.PrecioCapital'!K104</f>
        <v>0.22786233447861137</v>
      </c>
      <c r="L299" s="187">
        <f>+'2.2.3.7.PrecioCapital'!L104</f>
        <v>0.19892032930419618</v>
      </c>
      <c r="M299" s="187">
        <f>+'2.2.3.7.PrecioCapital'!M104</f>
        <v>0.2231953824775583</v>
      </c>
      <c r="N299" s="187">
        <f>+'2.2.3.7.PrecioCapital'!N104</f>
        <v>0.21947949904396208</v>
      </c>
    </row>
    <row r="300" spans="1:14" x14ac:dyDescent="0.2">
      <c r="A300" s="1"/>
      <c r="B300" s="169" t="s">
        <v>300</v>
      </c>
      <c r="C300" s="187">
        <f>+'2.2.3.7.PrecioCapital'!C105</f>
        <v>0.33707774053189543</v>
      </c>
      <c r="D300" s="187">
        <f>+'2.2.3.7.PrecioCapital'!D105</f>
        <v>0.32355508923681398</v>
      </c>
      <c r="E300" s="187">
        <f>+'2.2.3.7.PrecioCapital'!E105</f>
        <v>0.32306223877560053</v>
      </c>
      <c r="F300" s="187">
        <f>+'2.2.3.7.PrecioCapital'!F105</f>
        <v>0.3392707984858932</v>
      </c>
      <c r="G300" s="187">
        <f>+'2.2.3.7.PrecioCapital'!G105</f>
        <v>0.36538100565642095</v>
      </c>
      <c r="H300" s="187">
        <f>+'2.2.3.7.PrecioCapital'!H105</f>
        <v>0.36538100565642095</v>
      </c>
      <c r="I300" s="187">
        <f>+'2.2.3.7.PrecioCapital'!I105</f>
        <v>0.36538100565642095</v>
      </c>
      <c r="J300" s="187">
        <f>+'2.2.3.7.PrecioCapital'!J105</f>
        <v>0.33666674229120203</v>
      </c>
      <c r="K300" s="187">
        <f>+'2.2.3.7.PrecioCapital'!K105</f>
        <v>0.33666674229120203</v>
      </c>
      <c r="L300" s="187">
        <f>+'2.2.3.7.PrecioCapital'!L105</f>
        <v>0.31123646201951288</v>
      </c>
      <c r="M300" s="187">
        <f>+'2.2.3.7.PrecioCapital'!M105</f>
        <v>0.33520842127176448</v>
      </c>
      <c r="N300" s="187">
        <f>+'2.2.3.7.PrecioCapital'!N105</f>
        <v>0.33151583608040214</v>
      </c>
    </row>
    <row r="301" spans="1:14" x14ac:dyDescent="0.2">
      <c r="A301" s="1"/>
      <c r="B301" s="169" t="s">
        <v>301</v>
      </c>
      <c r="C301" s="187">
        <f>+'2.2.3.7.PrecioCapital'!C106</f>
        <v>0.62350810215022689</v>
      </c>
      <c r="D301" s="187">
        <f>+'2.2.3.7.PrecioCapital'!D106</f>
        <v>0.61926704617543871</v>
      </c>
      <c r="E301" s="187">
        <f>+'2.2.3.7.PrecioCapital'!E106</f>
        <v>0.61797364992764492</v>
      </c>
      <c r="F301" s="187">
        <f>+'2.2.3.7.PrecioCapital'!F106</f>
        <v>0.6326193561925858</v>
      </c>
      <c r="G301" s="187">
        <f>+'2.2.3.7.PrecioCapital'!G106</f>
        <v>0.64100248068109877</v>
      </c>
      <c r="H301" s="187">
        <f>+'2.2.3.7.PrecioCapital'!H106</f>
        <v>0.64100248068109877</v>
      </c>
      <c r="I301" s="187">
        <f>+'2.2.3.7.PrecioCapital'!I106</f>
        <v>0.64100248068109877</v>
      </c>
      <c r="J301" s="187">
        <f>+'2.2.3.7.PrecioCapital'!J106</f>
        <v>0.60867776182267874</v>
      </c>
      <c r="K301" s="187">
        <f>+'2.2.3.7.PrecioCapital'!K106</f>
        <v>0.60867776182267874</v>
      </c>
      <c r="L301" s="187">
        <f>+'2.2.3.7.PrecioCapital'!L106</f>
        <v>0.59202679380780476</v>
      </c>
      <c r="M301" s="187">
        <f>+'2.2.3.7.PrecioCapital'!M106</f>
        <v>0.61524101825727984</v>
      </c>
      <c r="N301" s="187">
        <f>+'2.2.3.7.PrecioCapital'!N106</f>
        <v>0.61160667867150231</v>
      </c>
    </row>
    <row r="302" spans="1:14" x14ac:dyDescent="0.2">
      <c r="A302" s="1"/>
      <c r="B302" s="169" t="s">
        <v>302</v>
      </c>
      <c r="C302" s="187">
        <f>+'2.2.3.7.PrecioCapital'!C107</f>
        <v>0.62350810215022689</v>
      </c>
      <c r="D302" s="187">
        <f>+'2.2.3.7.PrecioCapital'!D107</f>
        <v>0.61926704617543871</v>
      </c>
      <c r="E302" s="187">
        <f>+'2.2.3.7.PrecioCapital'!E107</f>
        <v>0.61797364992764492</v>
      </c>
      <c r="F302" s="187">
        <f>+'2.2.3.7.PrecioCapital'!F107</f>
        <v>0.6326193561925858</v>
      </c>
      <c r="G302" s="187">
        <f>+'2.2.3.7.PrecioCapital'!G107</f>
        <v>0.64100248068109877</v>
      </c>
      <c r="H302" s="187">
        <f>+'2.2.3.7.PrecioCapital'!H107</f>
        <v>0.64100248068109877</v>
      </c>
      <c r="I302" s="187">
        <f>+'2.2.3.7.PrecioCapital'!I107</f>
        <v>0.64100248068109877</v>
      </c>
      <c r="J302" s="187">
        <f>+'2.2.3.7.PrecioCapital'!J107</f>
        <v>0.60867776182267874</v>
      </c>
      <c r="K302" s="187">
        <f>+'2.2.3.7.PrecioCapital'!K107</f>
        <v>0.60867776182267874</v>
      </c>
      <c r="L302" s="187">
        <f>+'2.2.3.7.PrecioCapital'!L107</f>
        <v>0.59202679380780476</v>
      </c>
      <c r="M302" s="187">
        <f>+'2.2.3.7.PrecioCapital'!M107</f>
        <v>0.61524101825727984</v>
      </c>
      <c r="N302" s="187">
        <f>+'2.2.3.7.PrecioCapital'!N107</f>
        <v>0.61160667867150231</v>
      </c>
    </row>
    <row r="303" spans="1:14" x14ac:dyDescent="0.2">
      <c r="A303" s="1"/>
      <c r="B303" s="169" t="s">
        <v>303</v>
      </c>
      <c r="C303" s="187">
        <f>+'2.2.3.7.PrecioCapital'!C108</f>
        <v>0.33707774053189543</v>
      </c>
      <c r="D303" s="187">
        <f>+'2.2.3.7.PrecioCapital'!D108</f>
        <v>0.32355508923681398</v>
      </c>
      <c r="E303" s="187">
        <f>+'2.2.3.7.PrecioCapital'!E108</f>
        <v>0.32306223877560053</v>
      </c>
      <c r="F303" s="187">
        <f>+'2.2.3.7.PrecioCapital'!F108</f>
        <v>0.3392707984858932</v>
      </c>
      <c r="G303" s="187">
        <f>+'2.2.3.7.PrecioCapital'!G108</f>
        <v>0.36538100565642095</v>
      </c>
      <c r="H303" s="187">
        <f>+'2.2.3.7.PrecioCapital'!H108</f>
        <v>0.36538100565642095</v>
      </c>
      <c r="I303" s="187">
        <f>+'2.2.3.7.PrecioCapital'!I108</f>
        <v>0.36538100565642095</v>
      </c>
      <c r="J303" s="187">
        <f>+'2.2.3.7.PrecioCapital'!J108</f>
        <v>0.33666674229120203</v>
      </c>
      <c r="K303" s="187">
        <f>+'2.2.3.7.PrecioCapital'!K108</f>
        <v>0.33666674229120203</v>
      </c>
      <c r="L303" s="187">
        <f>+'2.2.3.7.PrecioCapital'!L108</f>
        <v>0.31123646201951288</v>
      </c>
      <c r="M303" s="187">
        <f>+'2.2.3.7.PrecioCapital'!M108</f>
        <v>0.33520842127176448</v>
      </c>
      <c r="N303" s="187">
        <f>+'2.2.3.7.PrecioCapital'!N108</f>
        <v>0.33151583608040214</v>
      </c>
    </row>
    <row r="304" spans="1:14" x14ac:dyDescent="0.2">
      <c r="A304" s="1"/>
      <c r="B304" s="169" t="s">
        <v>304</v>
      </c>
      <c r="C304" s="187">
        <f>+'2.2.3.7.PrecioCapital'!C109</f>
        <v>0.33707774053189543</v>
      </c>
      <c r="D304" s="187">
        <f>+'2.2.3.7.PrecioCapital'!D109</f>
        <v>0.32355508923681398</v>
      </c>
      <c r="E304" s="187">
        <f>+'2.2.3.7.PrecioCapital'!E109</f>
        <v>0.32306223877560053</v>
      </c>
      <c r="F304" s="187">
        <f>+'2.2.3.7.PrecioCapital'!F109</f>
        <v>0.3392707984858932</v>
      </c>
      <c r="G304" s="187">
        <f>+'2.2.3.7.PrecioCapital'!G109</f>
        <v>0.36538100565642095</v>
      </c>
      <c r="H304" s="187">
        <f>+'2.2.3.7.PrecioCapital'!H109</f>
        <v>0.36538100565642095</v>
      </c>
      <c r="I304" s="187">
        <f>+'2.2.3.7.PrecioCapital'!I109</f>
        <v>0.36538100565642095</v>
      </c>
      <c r="J304" s="187">
        <f>+'2.2.3.7.PrecioCapital'!J109</f>
        <v>0.33666674229120203</v>
      </c>
      <c r="K304" s="187">
        <f>+'2.2.3.7.PrecioCapital'!K109</f>
        <v>0.33666674229120203</v>
      </c>
      <c r="L304" s="187">
        <f>+'2.2.3.7.PrecioCapital'!L109</f>
        <v>0.31123646201951288</v>
      </c>
      <c r="M304" s="187">
        <f>+'2.2.3.7.PrecioCapital'!M109</f>
        <v>0.33520842127176448</v>
      </c>
      <c r="N304" s="187">
        <f>+'2.2.3.7.PrecioCapital'!N109</f>
        <v>0.33151583608040214</v>
      </c>
    </row>
    <row r="305" spans="1:14" x14ac:dyDescent="0.2">
      <c r="A305" s="1"/>
      <c r="B305" s="169" t="s">
        <v>532</v>
      </c>
      <c r="C305" s="187">
        <f>+'2.2.3.7.PrecioCapital'!C110</f>
        <v>0.42300684901739494</v>
      </c>
      <c r="D305" s="187">
        <f>+'2.2.3.7.PrecioCapital'!D110</f>
        <v>0.41226867631840142</v>
      </c>
      <c r="E305" s="187">
        <f>+'2.2.3.7.PrecioCapital'!E110</f>
        <v>0.41153566212121384</v>
      </c>
      <c r="F305" s="187">
        <f>+'2.2.3.7.PrecioCapital'!F110</f>
        <v>0.42727536579790104</v>
      </c>
      <c r="G305" s="187">
        <f>+'2.2.3.7.PrecioCapital'!G110</f>
        <v>0.44806744816382432</v>
      </c>
      <c r="H305" s="187">
        <f>+'2.2.3.7.PrecioCapital'!H110</f>
        <v>0.44806744816382432</v>
      </c>
      <c r="I305" s="187">
        <f>+'2.2.3.7.PrecioCapital'!I110</f>
        <v>0.44806744816382432</v>
      </c>
      <c r="J305" s="187">
        <f>+'2.2.3.7.PrecioCapital'!J110</f>
        <v>0.41827004815064506</v>
      </c>
      <c r="K305" s="187">
        <f>+'2.2.3.7.PrecioCapital'!K110</f>
        <v>0.41827004815064506</v>
      </c>
      <c r="L305" s="187">
        <f>+'2.2.3.7.PrecioCapital'!L110</f>
        <v>0.39547356155600055</v>
      </c>
      <c r="M305" s="187">
        <f>+'2.2.3.7.PrecioCapital'!M110</f>
        <v>0.41921820036741908</v>
      </c>
      <c r="N305" s="187">
        <f>+'2.2.3.7.PrecioCapital'!N110</f>
        <v>0.41554308885773222</v>
      </c>
    </row>
    <row r="306" spans="1:14" x14ac:dyDescent="0.2">
      <c r="A306" s="1"/>
      <c r="B306" s="169" t="s">
        <v>533</v>
      </c>
      <c r="C306" s="187">
        <f>+'2.2.3.7.PrecioCapital'!C111</f>
        <v>0.33707774053189543</v>
      </c>
      <c r="D306" s="187">
        <f>+'2.2.3.7.PrecioCapital'!D111</f>
        <v>0.32355508923681398</v>
      </c>
      <c r="E306" s="187">
        <f>+'2.2.3.7.PrecioCapital'!E111</f>
        <v>0.32306223877560053</v>
      </c>
      <c r="F306" s="187">
        <f>+'2.2.3.7.PrecioCapital'!F111</f>
        <v>0.3392707984858932</v>
      </c>
      <c r="G306" s="187">
        <f>+'2.2.3.7.PrecioCapital'!G111</f>
        <v>0.36538100565642095</v>
      </c>
      <c r="H306" s="187">
        <f>+'2.2.3.7.PrecioCapital'!H111</f>
        <v>0.36538100565642095</v>
      </c>
      <c r="I306" s="187">
        <f>+'2.2.3.7.PrecioCapital'!I111</f>
        <v>0.36538100565642095</v>
      </c>
      <c r="J306" s="187">
        <f>+'2.2.3.7.PrecioCapital'!J111</f>
        <v>0.33666674229120203</v>
      </c>
      <c r="K306" s="187">
        <f>+'2.2.3.7.PrecioCapital'!K111</f>
        <v>0.33666674229120203</v>
      </c>
      <c r="L306" s="187">
        <f>+'2.2.3.7.PrecioCapital'!L111</f>
        <v>0.31123646201951288</v>
      </c>
      <c r="M306" s="187">
        <f>+'2.2.3.7.PrecioCapital'!M111</f>
        <v>0.33520842127176448</v>
      </c>
      <c r="N306" s="187">
        <f>+'2.2.3.7.PrecioCapital'!N111</f>
        <v>0.33151583608040214</v>
      </c>
    </row>
    <row r="307" spans="1:14" x14ac:dyDescent="0.2">
      <c r="A307" s="1"/>
      <c r="B307" s="169" t="s">
        <v>534</v>
      </c>
      <c r="C307" s="187">
        <f>+'2.2.3.7.PrecioCapital'!C112</f>
        <v>0.27263090916777089</v>
      </c>
      <c r="D307" s="187">
        <f>+'2.2.3.7.PrecioCapital'!D112</f>
        <v>0.25701989892562344</v>
      </c>
      <c r="E307" s="187">
        <f>+'2.2.3.7.PrecioCapital'!E112</f>
        <v>0.25670717126639059</v>
      </c>
      <c r="F307" s="187">
        <f>+'2.2.3.7.PrecioCapital'!F112</f>
        <v>0.27326737300188741</v>
      </c>
      <c r="G307" s="187">
        <f>+'2.2.3.7.PrecioCapital'!G112</f>
        <v>0.3033661737758685</v>
      </c>
      <c r="H307" s="187">
        <f>+'2.2.3.7.PrecioCapital'!H112</f>
        <v>0.3033661737758685</v>
      </c>
      <c r="I307" s="187">
        <f>+'2.2.3.7.PrecioCapital'!I112</f>
        <v>0.3033661737758685</v>
      </c>
      <c r="J307" s="187">
        <f>+'2.2.3.7.PrecioCapital'!J112</f>
        <v>0.27546426289661979</v>
      </c>
      <c r="K307" s="187">
        <f>+'2.2.3.7.PrecioCapital'!K112</f>
        <v>0.27546426289661979</v>
      </c>
      <c r="L307" s="187">
        <f>+'2.2.3.7.PrecioCapital'!L112</f>
        <v>0.24805863736714728</v>
      </c>
      <c r="M307" s="187">
        <f>+'2.2.3.7.PrecioCapital'!M112</f>
        <v>0.27220108695002349</v>
      </c>
      <c r="N307" s="187">
        <f>+'2.2.3.7.PrecioCapital'!N112</f>
        <v>0.26849539649740461</v>
      </c>
    </row>
    <row r="308" spans="1:14" x14ac:dyDescent="0.2">
      <c r="A308" s="1"/>
      <c r="B308" s="169" t="s">
        <v>534</v>
      </c>
      <c r="C308" s="187">
        <f>+'2.2.3.7.PrecioCapital'!C113</f>
        <v>0.27263090916777089</v>
      </c>
      <c r="D308" s="187">
        <f>+'2.2.3.7.PrecioCapital'!D113</f>
        <v>0.25701989892562344</v>
      </c>
      <c r="E308" s="187">
        <f>+'2.2.3.7.PrecioCapital'!E113</f>
        <v>0.25670717126639059</v>
      </c>
      <c r="F308" s="187">
        <f>+'2.2.3.7.PrecioCapital'!F113</f>
        <v>0.27326737300188741</v>
      </c>
      <c r="G308" s="187">
        <f>+'2.2.3.7.PrecioCapital'!G113</f>
        <v>0.3033661737758685</v>
      </c>
      <c r="H308" s="187">
        <f>+'2.2.3.7.PrecioCapital'!H113</f>
        <v>0.3033661737758685</v>
      </c>
      <c r="I308" s="187">
        <f>+'2.2.3.7.PrecioCapital'!I113</f>
        <v>0.3033661737758685</v>
      </c>
      <c r="J308" s="187">
        <f>+'2.2.3.7.PrecioCapital'!J113</f>
        <v>0.27546426289661979</v>
      </c>
      <c r="K308" s="187">
        <f>+'2.2.3.7.PrecioCapital'!K113</f>
        <v>0.27546426289661979</v>
      </c>
      <c r="L308" s="187">
        <f>+'2.2.3.7.PrecioCapital'!L113</f>
        <v>0.24805863736714728</v>
      </c>
      <c r="M308" s="187">
        <f>+'2.2.3.7.PrecioCapital'!M113</f>
        <v>0.27220108695002349</v>
      </c>
      <c r="N308" s="187">
        <f>+'2.2.3.7.PrecioCapital'!N113</f>
        <v>0.26849539649740461</v>
      </c>
    </row>
    <row r="309" spans="1:14" x14ac:dyDescent="0.2">
      <c r="A309" s="1"/>
      <c r="B309" s="169" t="s">
        <v>305</v>
      </c>
      <c r="C309" s="187">
        <f>+'2.2.3.7.PrecioCapital'!C114</f>
        <v>0.33707774053189543</v>
      </c>
      <c r="D309" s="187">
        <f>+'2.2.3.7.PrecioCapital'!D114</f>
        <v>0.32355508923681398</v>
      </c>
      <c r="E309" s="187">
        <f>+'2.2.3.7.PrecioCapital'!E114</f>
        <v>0.32306223877560053</v>
      </c>
      <c r="F309" s="187">
        <f>+'2.2.3.7.PrecioCapital'!F114</f>
        <v>0.3392707984858932</v>
      </c>
      <c r="G309" s="187">
        <f>+'2.2.3.7.PrecioCapital'!G114</f>
        <v>0.36538100565642095</v>
      </c>
      <c r="H309" s="187">
        <f>+'2.2.3.7.PrecioCapital'!H114</f>
        <v>0.36538100565642095</v>
      </c>
      <c r="I309" s="187">
        <f>+'2.2.3.7.PrecioCapital'!I114</f>
        <v>0.36538100565642095</v>
      </c>
      <c r="J309" s="187">
        <f>+'2.2.3.7.PrecioCapital'!J114</f>
        <v>0.33666674229120203</v>
      </c>
      <c r="K309" s="187">
        <f>+'2.2.3.7.PrecioCapital'!K114</f>
        <v>0.33666674229120203</v>
      </c>
      <c r="L309" s="187">
        <f>+'2.2.3.7.PrecioCapital'!L114</f>
        <v>0.31123646201951288</v>
      </c>
      <c r="M309" s="187">
        <f>+'2.2.3.7.PrecioCapital'!M114</f>
        <v>0.33520842127176448</v>
      </c>
      <c r="N309" s="187">
        <f>+'2.2.3.7.PrecioCapital'!N114</f>
        <v>0.33151583608040214</v>
      </c>
    </row>
    <row r="310" spans="1:14" x14ac:dyDescent="0.2">
      <c r="A310" s="1"/>
      <c r="B310" s="169" t="s">
        <v>306</v>
      </c>
      <c r="C310" s="187">
        <f>+'2.2.3.7.PrecioCapital'!C115</f>
        <v>0.33707774053189543</v>
      </c>
      <c r="D310" s="187">
        <f>+'2.2.3.7.PrecioCapital'!D115</f>
        <v>0.32355508923681398</v>
      </c>
      <c r="E310" s="187">
        <f>+'2.2.3.7.PrecioCapital'!E115</f>
        <v>0.32306223877560053</v>
      </c>
      <c r="F310" s="187">
        <f>+'2.2.3.7.PrecioCapital'!F115</f>
        <v>0.3392707984858932</v>
      </c>
      <c r="G310" s="187">
        <f>+'2.2.3.7.PrecioCapital'!G115</f>
        <v>0.36538100565642095</v>
      </c>
      <c r="H310" s="187">
        <f>+'2.2.3.7.PrecioCapital'!H115</f>
        <v>0.36538100565642095</v>
      </c>
      <c r="I310" s="187">
        <f>+'2.2.3.7.PrecioCapital'!I115</f>
        <v>0.36538100565642095</v>
      </c>
      <c r="J310" s="187">
        <f>+'2.2.3.7.PrecioCapital'!J115</f>
        <v>0.33666674229120203</v>
      </c>
      <c r="K310" s="187">
        <f>+'2.2.3.7.PrecioCapital'!K115</f>
        <v>0.33666674229120203</v>
      </c>
      <c r="L310" s="187">
        <f>+'2.2.3.7.PrecioCapital'!L115</f>
        <v>0.31123646201951288</v>
      </c>
      <c r="M310" s="187">
        <f>+'2.2.3.7.PrecioCapital'!M115</f>
        <v>0.33520842127176448</v>
      </c>
      <c r="N310" s="187">
        <f>+'2.2.3.7.PrecioCapital'!N115</f>
        <v>0.33151583608040214</v>
      </c>
    </row>
    <row r="311" spans="1:14" x14ac:dyDescent="0.2">
      <c r="A311" s="1"/>
      <c r="B311" s="169" t="s">
        <v>307</v>
      </c>
      <c r="C311" s="187">
        <f>+'2.2.3.7.PrecioCapital'!C116</f>
        <v>0.33707774053189543</v>
      </c>
      <c r="D311" s="187">
        <f>+'2.2.3.7.PrecioCapital'!D116</f>
        <v>0.32355508923681398</v>
      </c>
      <c r="E311" s="187">
        <f>+'2.2.3.7.PrecioCapital'!E116</f>
        <v>0.32306223877560053</v>
      </c>
      <c r="F311" s="187">
        <f>+'2.2.3.7.PrecioCapital'!F116</f>
        <v>0.3392707984858932</v>
      </c>
      <c r="G311" s="187">
        <f>+'2.2.3.7.PrecioCapital'!G116</f>
        <v>0.36538100565642095</v>
      </c>
      <c r="H311" s="187">
        <f>+'2.2.3.7.PrecioCapital'!H116</f>
        <v>0.36538100565642095</v>
      </c>
      <c r="I311" s="187">
        <f>+'2.2.3.7.PrecioCapital'!I116</f>
        <v>0.36538100565642095</v>
      </c>
      <c r="J311" s="187">
        <f>+'2.2.3.7.PrecioCapital'!J116</f>
        <v>0.33666674229120203</v>
      </c>
      <c r="K311" s="187">
        <f>+'2.2.3.7.PrecioCapital'!K116</f>
        <v>0.33666674229120203</v>
      </c>
      <c r="L311" s="187">
        <f>+'2.2.3.7.PrecioCapital'!L116</f>
        <v>0.31123646201951288</v>
      </c>
      <c r="M311" s="187">
        <f>+'2.2.3.7.PrecioCapital'!M116</f>
        <v>0.33520842127176448</v>
      </c>
      <c r="N311" s="187">
        <f>+'2.2.3.7.PrecioCapital'!N116</f>
        <v>0.33151583608040214</v>
      </c>
    </row>
    <row r="312" spans="1:14" x14ac:dyDescent="0.2">
      <c r="A312" s="1"/>
      <c r="B312" s="169" t="s">
        <v>308</v>
      </c>
      <c r="C312" s="187">
        <f>+'2.2.3.7.PrecioCapital'!C117</f>
        <v>0.49819481894220691</v>
      </c>
      <c r="D312" s="187">
        <f>+'2.2.3.7.PrecioCapital'!D117</f>
        <v>0.48989306501479052</v>
      </c>
      <c r="E312" s="187">
        <f>+'2.2.3.7.PrecioCapital'!E117</f>
        <v>0.48894990754862555</v>
      </c>
      <c r="F312" s="187">
        <f>+'2.2.3.7.PrecioCapital'!F117</f>
        <v>0.50427936219590774</v>
      </c>
      <c r="G312" s="187">
        <f>+'2.2.3.7.PrecioCapital'!G117</f>
        <v>0.52041808535780221</v>
      </c>
      <c r="H312" s="187">
        <f>+'2.2.3.7.PrecioCapital'!H117</f>
        <v>0.52041808535780221</v>
      </c>
      <c r="I312" s="187">
        <f>+'2.2.3.7.PrecioCapital'!I117</f>
        <v>0.52041808535780221</v>
      </c>
      <c r="J312" s="187">
        <f>+'2.2.3.7.PrecioCapital'!J117</f>
        <v>0.48967294077765772</v>
      </c>
      <c r="K312" s="187">
        <f>+'2.2.3.7.PrecioCapital'!K117</f>
        <v>0.48967294077765772</v>
      </c>
      <c r="L312" s="187">
        <f>+'2.2.3.7.PrecioCapital'!L117</f>
        <v>0.46918102365042713</v>
      </c>
      <c r="M312" s="187">
        <f>+'2.2.3.7.PrecioCapital'!M117</f>
        <v>0.49272675707611691</v>
      </c>
      <c r="N312" s="187">
        <f>+'2.2.3.7.PrecioCapital'!N117</f>
        <v>0.489066935037896</v>
      </c>
    </row>
    <row r="313" spans="1:14" x14ac:dyDescent="0.2">
      <c r="A313" s="1"/>
      <c r="B313" s="169" t="s">
        <v>309</v>
      </c>
      <c r="C313" s="187">
        <f>+'2.2.3.7.PrecioCapital'!C118</f>
        <v>0.49819481894220691</v>
      </c>
      <c r="D313" s="187">
        <f>+'2.2.3.7.PrecioCapital'!D118</f>
        <v>0.48989306501479052</v>
      </c>
      <c r="E313" s="187">
        <f>+'2.2.3.7.PrecioCapital'!E118</f>
        <v>0.48894990754862555</v>
      </c>
      <c r="F313" s="187">
        <f>+'2.2.3.7.PrecioCapital'!F118</f>
        <v>0.50427936219590774</v>
      </c>
      <c r="G313" s="187">
        <f>+'2.2.3.7.PrecioCapital'!G118</f>
        <v>0.52041808535780221</v>
      </c>
      <c r="H313" s="187">
        <f>+'2.2.3.7.PrecioCapital'!H118</f>
        <v>0.52041808535780221</v>
      </c>
      <c r="I313" s="187">
        <f>+'2.2.3.7.PrecioCapital'!I118</f>
        <v>0.52041808535780221</v>
      </c>
      <c r="J313" s="187">
        <f>+'2.2.3.7.PrecioCapital'!J118</f>
        <v>0.48967294077765772</v>
      </c>
      <c r="K313" s="187">
        <f>+'2.2.3.7.PrecioCapital'!K118</f>
        <v>0.48967294077765772</v>
      </c>
      <c r="L313" s="187">
        <f>+'2.2.3.7.PrecioCapital'!L118</f>
        <v>0.46918102365042713</v>
      </c>
      <c r="M313" s="187">
        <f>+'2.2.3.7.PrecioCapital'!M118</f>
        <v>0.49272675707611691</v>
      </c>
      <c r="N313" s="187">
        <f>+'2.2.3.7.PrecioCapital'!N118</f>
        <v>0.489066935037896</v>
      </c>
    </row>
    <row r="314" spans="1:14" x14ac:dyDescent="0.2">
      <c r="A314" s="1"/>
      <c r="B314" s="169" t="s">
        <v>485</v>
      </c>
      <c r="C314" s="187">
        <f>+'2.2.3.7.PrecioCapital'!C119</f>
        <v>0.33707774053189543</v>
      </c>
      <c r="D314" s="187">
        <f>+'2.2.3.7.PrecioCapital'!D119</f>
        <v>0.32355508923681398</v>
      </c>
      <c r="E314" s="187">
        <f>+'2.2.3.7.PrecioCapital'!E119</f>
        <v>0.32306223877560053</v>
      </c>
      <c r="F314" s="187">
        <f>+'2.2.3.7.PrecioCapital'!F119</f>
        <v>0.3392707984858932</v>
      </c>
      <c r="G314" s="187">
        <f>+'2.2.3.7.PrecioCapital'!G119</f>
        <v>0.36538100565642095</v>
      </c>
      <c r="H314" s="187">
        <f>+'2.2.3.7.PrecioCapital'!H119</f>
        <v>0.36538100565642095</v>
      </c>
      <c r="I314" s="187">
        <f>+'2.2.3.7.PrecioCapital'!I119</f>
        <v>0.36538100565642095</v>
      </c>
      <c r="J314" s="187">
        <f>+'2.2.3.7.PrecioCapital'!J119</f>
        <v>0.33666674229120203</v>
      </c>
      <c r="K314" s="187">
        <f>+'2.2.3.7.PrecioCapital'!K119</f>
        <v>0.33666674229120203</v>
      </c>
      <c r="L314" s="187">
        <f>+'2.2.3.7.PrecioCapital'!L119</f>
        <v>0.31123646201951288</v>
      </c>
      <c r="M314" s="187">
        <f>+'2.2.3.7.PrecioCapital'!M119</f>
        <v>0.33520842127176448</v>
      </c>
      <c r="N314" s="187">
        <f>+'2.2.3.7.PrecioCapital'!N119</f>
        <v>0.33151583608040214</v>
      </c>
    </row>
    <row r="315" spans="1:14" x14ac:dyDescent="0.2">
      <c r="A315" s="1"/>
      <c r="B315" s="169" t="s">
        <v>486</v>
      </c>
      <c r="C315" s="187">
        <f>+'2.2.3.7.PrecioCapital'!C120</f>
        <v>0.33707774053189543</v>
      </c>
      <c r="D315" s="187">
        <f>+'2.2.3.7.PrecioCapital'!D120</f>
        <v>0.32355508923681398</v>
      </c>
      <c r="E315" s="187">
        <f>+'2.2.3.7.PrecioCapital'!E120</f>
        <v>0.32306223877560053</v>
      </c>
      <c r="F315" s="187">
        <f>+'2.2.3.7.PrecioCapital'!F120</f>
        <v>0.3392707984858932</v>
      </c>
      <c r="G315" s="187">
        <f>+'2.2.3.7.PrecioCapital'!G120</f>
        <v>0.36538100565642095</v>
      </c>
      <c r="H315" s="187">
        <f>+'2.2.3.7.PrecioCapital'!H120</f>
        <v>0.36538100565642095</v>
      </c>
      <c r="I315" s="187">
        <f>+'2.2.3.7.PrecioCapital'!I120</f>
        <v>0.36538100565642095</v>
      </c>
      <c r="J315" s="187">
        <f>+'2.2.3.7.PrecioCapital'!J120</f>
        <v>0.33666674229120203</v>
      </c>
      <c r="K315" s="187">
        <f>+'2.2.3.7.PrecioCapital'!K120</f>
        <v>0.33666674229120203</v>
      </c>
      <c r="L315" s="187">
        <f>+'2.2.3.7.PrecioCapital'!L120</f>
        <v>0.31123646201951288</v>
      </c>
      <c r="M315" s="187">
        <f>+'2.2.3.7.PrecioCapital'!M120</f>
        <v>0.33520842127176448</v>
      </c>
      <c r="N315" s="187">
        <f>+'2.2.3.7.PrecioCapital'!N120</f>
        <v>0.33151583608040214</v>
      </c>
    </row>
    <row r="316" spans="1:14" x14ac:dyDescent="0.2">
      <c r="A316" s="1"/>
      <c r="B316" s="169" t="s">
        <v>310</v>
      </c>
      <c r="C316" s="187">
        <f>+'2.2.3.7.PrecioCapital'!C121</f>
        <v>0.33707774053189543</v>
      </c>
      <c r="D316" s="187">
        <f>+'2.2.3.7.PrecioCapital'!D121</f>
        <v>0.32355508923681398</v>
      </c>
      <c r="E316" s="187">
        <f>+'2.2.3.7.PrecioCapital'!E121</f>
        <v>0.32306223877560053</v>
      </c>
      <c r="F316" s="187">
        <f>+'2.2.3.7.PrecioCapital'!F121</f>
        <v>0.3392707984858932</v>
      </c>
      <c r="G316" s="187">
        <f>+'2.2.3.7.PrecioCapital'!G121</f>
        <v>0.36538100565642095</v>
      </c>
      <c r="H316" s="187">
        <f>+'2.2.3.7.PrecioCapital'!H121</f>
        <v>0.36538100565642095</v>
      </c>
      <c r="I316" s="187">
        <f>+'2.2.3.7.PrecioCapital'!I121</f>
        <v>0.36538100565642095</v>
      </c>
      <c r="J316" s="187">
        <f>+'2.2.3.7.PrecioCapital'!J121</f>
        <v>0.33666674229120203</v>
      </c>
      <c r="K316" s="187">
        <f>+'2.2.3.7.PrecioCapital'!K121</f>
        <v>0.33666674229120203</v>
      </c>
      <c r="L316" s="187">
        <f>+'2.2.3.7.PrecioCapital'!L121</f>
        <v>0.31123646201951288</v>
      </c>
      <c r="M316" s="187">
        <f>+'2.2.3.7.PrecioCapital'!M121</f>
        <v>0.33520842127176448</v>
      </c>
      <c r="N316" s="187">
        <f>+'2.2.3.7.PrecioCapital'!N121</f>
        <v>0.33151583608040214</v>
      </c>
    </row>
    <row r="317" spans="1:14" x14ac:dyDescent="0.2">
      <c r="A317" s="1"/>
      <c r="B317" s="173" t="s">
        <v>311</v>
      </c>
      <c r="C317" s="187">
        <f>+'2.2.3.7.PrecioCapital'!C122</f>
        <v>0</v>
      </c>
      <c r="D317" s="187">
        <f>+'2.2.3.7.PrecioCapital'!D122</f>
        <v>0</v>
      </c>
      <c r="E317" s="187">
        <f>+'2.2.3.7.PrecioCapital'!E122</f>
        <v>0</v>
      </c>
      <c r="F317" s="187">
        <f>+'2.2.3.7.PrecioCapital'!F122</f>
        <v>0</v>
      </c>
      <c r="G317" s="187">
        <f>+'2.2.3.7.PrecioCapital'!G122</f>
        <v>0</v>
      </c>
      <c r="H317" s="187">
        <f>+'2.2.3.7.PrecioCapital'!H122</f>
        <v>0</v>
      </c>
      <c r="I317" s="187">
        <f>+'2.2.3.7.PrecioCapital'!I122</f>
        <v>0</v>
      </c>
      <c r="J317" s="187">
        <f>+'2.2.3.7.PrecioCapital'!J122</f>
        <v>0</v>
      </c>
      <c r="K317" s="187">
        <f>+'2.2.3.7.PrecioCapital'!K122</f>
        <v>0</v>
      </c>
      <c r="L317" s="187">
        <f>+'2.2.3.7.PrecioCapital'!L122</f>
        <v>0</v>
      </c>
      <c r="M317" s="187">
        <f>+'2.2.3.7.PrecioCapital'!M122</f>
        <v>0</v>
      </c>
      <c r="N317" s="187">
        <f>+'2.2.3.7.PrecioCapital'!N122</f>
        <v>0</v>
      </c>
    </row>
    <row r="318" spans="1:14" x14ac:dyDescent="0.2">
      <c r="A318" s="1"/>
      <c r="B318" s="31" t="s">
        <v>312</v>
      </c>
      <c r="C318" s="271"/>
      <c r="D318" s="271"/>
      <c r="E318" s="271"/>
      <c r="F318" s="271"/>
      <c r="G318" s="271"/>
      <c r="H318" s="271"/>
      <c r="I318" s="271"/>
      <c r="J318" s="271"/>
      <c r="K318" s="271"/>
      <c r="L318" s="271"/>
      <c r="M318" s="271"/>
      <c r="N318" s="271"/>
    </row>
    <row r="319" spans="1:14" x14ac:dyDescent="0.2">
      <c r="A319" s="1"/>
      <c r="B319" s="172" t="s">
        <v>313</v>
      </c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</row>
    <row r="320" spans="1:14" x14ac:dyDescent="0.2">
      <c r="A320" s="1"/>
      <c r="B320" s="225" t="s">
        <v>314</v>
      </c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</row>
    <row r="321" spans="1:14" x14ac:dyDescent="0.2">
      <c r="A321" s="1"/>
      <c r="B321" s="227" t="s">
        <v>315</v>
      </c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</row>
    <row r="322" spans="1:14" x14ac:dyDescent="0.2">
      <c r="A322" s="1"/>
      <c r="B322" s="228" t="s">
        <v>396</v>
      </c>
      <c r="C322" s="187">
        <f>+'2.2.3.7.PrecioCapital'!C127</f>
        <v>0.12858221927888419</v>
      </c>
      <c r="D322" s="187">
        <f>+'2.2.3.7.PrecioCapital'!D127</f>
        <v>0.16435419758357486</v>
      </c>
      <c r="E322" s="187">
        <f>+'2.2.3.7.PrecioCapital'!E127</f>
        <v>0.18670526998296302</v>
      </c>
      <c r="F322" s="187">
        <f>+'2.2.3.7.PrecioCapital'!F127</f>
        <v>0.21262432110493504</v>
      </c>
      <c r="G322" s="187">
        <f>+'2.2.3.7.PrecioCapital'!G127</f>
        <v>0.26196358567333172</v>
      </c>
      <c r="H322" s="187">
        <f>+'2.2.3.7.PrecioCapital'!H127</f>
        <v>0.26196358567333172</v>
      </c>
      <c r="I322" s="187">
        <f>+'2.2.3.7.PrecioCapital'!I127</f>
        <v>0.26196358567333172</v>
      </c>
      <c r="J322" s="187">
        <f>+'2.2.3.7.PrecioCapital'!J127</f>
        <v>0.18974679067800657</v>
      </c>
      <c r="K322" s="187">
        <f>+'2.2.3.7.PrecioCapital'!K127</f>
        <v>0.18974679067800657</v>
      </c>
      <c r="L322" s="187">
        <f>+'2.2.3.7.PrecioCapital'!L127</f>
        <v>8.4981012333111991E-2</v>
      </c>
      <c r="M322" s="187">
        <f>+'2.2.3.7.PrecioCapital'!M127</f>
        <v>0.12739525851712591</v>
      </c>
      <c r="N322" s="187">
        <f>+'2.2.3.7.PrecioCapital'!N127</f>
        <v>0.18633746105604501</v>
      </c>
    </row>
    <row r="323" spans="1:14" x14ac:dyDescent="0.2">
      <c r="A323" s="1"/>
      <c r="B323" s="228" t="s">
        <v>397</v>
      </c>
      <c r="C323" s="187">
        <f>+'2.2.3.7.PrecioCapital'!C128</f>
        <v>0.12858221927888419</v>
      </c>
      <c r="D323" s="187">
        <f>+'2.2.3.7.PrecioCapital'!D128</f>
        <v>0.16435419758357486</v>
      </c>
      <c r="E323" s="187">
        <f>+'2.2.3.7.PrecioCapital'!E128</f>
        <v>0.18670526998296302</v>
      </c>
      <c r="F323" s="187">
        <f>+'2.2.3.7.PrecioCapital'!F128</f>
        <v>0.21262432110493504</v>
      </c>
      <c r="G323" s="187">
        <f>+'2.2.3.7.PrecioCapital'!G128</f>
        <v>0.26196358567333172</v>
      </c>
      <c r="H323" s="187">
        <f>+'2.2.3.7.PrecioCapital'!H128</f>
        <v>0.26196358567333172</v>
      </c>
      <c r="I323" s="187">
        <f>+'2.2.3.7.PrecioCapital'!I128</f>
        <v>0.26196358567333172</v>
      </c>
      <c r="J323" s="187">
        <f>+'2.2.3.7.PrecioCapital'!J128</f>
        <v>0.18974679067800657</v>
      </c>
      <c r="K323" s="187">
        <f>+'2.2.3.7.PrecioCapital'!K128</f>
        <v>0.18974679067800657</v>
      </c>
      <c r="L323" s="187">
        <f>+'2.2.3.7.PrecioCapital'!L128</f>
        <v>8.4981012333111991E-2</v>
      </c>
      <c r="M323" s="187">
        <f>+'2.2.3.7.PrecioCapital'!M128</f>
        <v>0.12739525851712591</v>
      </c>
      <c r="N323" s="187">
        <f>+'2.2.3.7.PrecioCapital'!N128</f>
        <v>0.18633746105604501</v>
      </c>
    </row>
    <row r="324" spans="1:14" x14ac:dyDescent="0.2">
      <c r="A324" s="1"/>
      <c r="B324" s="228" t="s">
        <v>398</v>
      </c>
      <c r="C324" s="187">
        <f>+'2.2.3.7.PrecioCapital'!C129</f>
        <v>0.12858221927888419</v>
      </c>
      <c r="D324" s="187">
        <f>+'2.2.3.7.PrecioCapital'!D129</f>
        <v>0.16435419758357486</v>
      </c>
      <c r="E324" s="187">
        <f>+'2.2.3.7.PrecioCapital'!E129</f>
        <v>0.18670526998296302</v>
      </c>
      <c r="F324" s="187">
        <f>+'2.2.3.7.PrecioCapital'!F129</f>
        <v>0.21262432110493504</v>
      </c>
      <c r="G324" s="187">
        <f>+'2.2.3.7.PrecioCapital'!G129</f>
        <v>0.26196358567333172</v>
      </c>
      <c r="H324" s="187">
        <f>+'2.2.3.7.PrecioCapital'!H129</f>
        <v>0.26196358567333172</v>
      </c>
      <c r="I324" s="187">
        <f>+'2.2.3.7.PrecioCapital'!I129</f>
        <v>0.26196358567333172</v>
      </c>
      <c r="J324" s="187">
        <f>+'2.2.3.7.PrecioCapital'!J129</f>
        <v>0.18974679067800657</v>
      </c>
      <c r="K324" s="187">
        <f>+'2.2.3.7.PrecioCapital'!K129</f>
        <v>0.18974679067800657</v>
      </c>
      <c r="L324" s="187">
        <f>+'2.2.3.7.PrecioCapital'!L129</f>
        <v>8.4981012333111991E-2</v>
      </c>
      <c r="M324" s="187">
        <f>+'2.2.3.7.PrecioCapital'!M129</f>
        <v>0.12739525851712591</v>
      </c>
      <c r="N324" s="187">
        <f>+'2.2.3.7.PrecioCapital'!N129</f>
        <v>0.18633746105604501</v>
      </c>
    </row>
    <row r="325" spans="1:14" x14ac:dyDescent="0.2">
      <c r="A325" s="1"/>
      <c r="B325" s="228" t="s">
        <v>399</v>
      </c>
      <c r="C325" s="187">
        <f>+'2.2.3.7.PrecioCapital'!C130</f>
        <v>0.12858221927888419</v>
      </c>
      <c r="D325" s="187">
        <f>+'2.2.3.7.PrecioCapital'!D130</f>
        <v>0.16435419758357486</v>
      </c>
      <c r="E325" s="187">
        <f>+'2.2.3.7.PrecioCapital'!E130</f>
        <v>0.18670526998296302</v>
      </c>
      <c r="F325" s="187">
        <f>+'2.2.3.7.PrecioCapital'!F130</f>
        <v>0.21262432110493504</v>
      </c>
      <c r="G325" s="187">
        <f>+'2.2.3.7.PrecioCapital'!G130</f>
        <v>0.26196358567333172</v>
      </c>
      <c r="H325" s="187">
        <f>+'2.2.3.7.PrecioCapital'!H130</f>
        <v>0.26196358567333172</v>
      </c>
      <c r="I325" s="187">
        <f>+'2.2.3.7.PrecioCapital'!I130</f>
        <v>0.26196358567333172</v>
      </c>
      <c r="J325" s="187">
        <f>+'2.2.3.7.PrecioCapital'!J130</f>
        <v>0.18974679067800657</v>
      </c>
      <c r="K325" s="187">
        <f>+'2.2.3.7.PrecioCapital'!K130</f>
        <v>0.18974679067800657</v>
      </c>
      <c r="L325" s="187">
        <f>+'2.2.3.7.PrecioCapital'!L130</f>
        <v>8.4981012333111991E-2</v>
      </c>
      <c r="M325" s="187">
        <f>+'2.2.3.7.PrecioCapital'!M130</f>
        <v>0.12739525851712591</v>
      </c>
      <c r="N325" s="187">
        <f>+'2.2.3.7.PrecioCapital'!N130</f>
        <v>0.18633746105604501</v>
      </c>
    </row>
    <row r="326" spans="1:14" x14ac:dyDescent="0.2">
      <c r="A326" s="1"/>
      <c r="B326" s="228" t="s">
        <v>400</v>
      </c>
      <c r="C326" s="187">
        <f>+'2.2.3.7.PrecioCapital'!C131</f>
        <v>0.12858221927888419</v>
      </c>
      <c r="D326" s="187">
        <f>+'2.2.3.7.PrecioCapital'!D131</f>
        <v>0.16435419758357486</v>
      </c>
      <c r="E326" s="187">
        <f>+'2.2.3.7.PrecioCapital'!E131</f>
        <v>0.18670526998296302</v>
      </c>
      <c r="F326" s="187">
        <f>+'2.2.3.7.PrecioCapital'!F131</f>
        <v>0.21262432110493504</v>
      </c>
      <c r="G326" s="187">
        <f>+'2.2.3.7.PrecioCapital'!G131</f>
        <v>0.26196358567333172</v>
      </c>
      <c r="H326" s="187">
        <f>+'2.2.3.7.PrecioCapital'!H131</f>
        <v>0.26196358567333172</v>
      </c>
      <c r="I326" s="187">
        <f>+'2.2.3.7.PrecioCapital'!I131</f>
        <v>0.26196358567333172</v>
      </c>
      <c r="J326" s="187">
        <f>+'2.2.3.7.PrecioCapital'!J131</f>
        <v>0.18974679067800657</v>
      </c>
      <c r="K326" s="187">
        <f>+'2.2.3.7.PrecioCapital'!K131</f>
        <v>0.18974679067800657</v>
      </c>
      <c r="L326" s="187">
        <f>+'2.2.3.7.PrecioCapital'!L131</f>
        <v>8.4981012333111991E-2</v>
      </c>
      <c r="M326" s="187">
        <f>+'2.2.3.7.PrecioCapital'!M131</f>
        <v>0.12739525851712591</v>
      </c>
      <c r="N326" s="187">
        <f>+'2.2.3.7.PrecioCapital'!N131</f>
        <v>0.18633746105604501</v>
      </c>
    </row>
    <row r="327" spans="1:14" x14ac:dyDescent="0.2">
      <c r="A327" s="1"/>
      <c r="B327" s="228" t="s">
        <v>401</v>
      </c>
      <c r="C327" s="187">
        <f>+'2.2.3.7.PrecioCapital'!C132</f>
        <v>0.12858221927888419</v>
      </c>
      <c r="D327" s="187">
        <f>+'2.2.3.7.PrecioCapital'!D132</f>
        <v>0.16435419758357486</v>
      </c>
      <c r="E327" s="187">
        <f>+'2.2.3.7.PrecioCapital'!E132</f>
        <v>0.18670526998296302</v>
      </c>
      <c r="F327" s="187">
        <f>+'2.2.3.7.PrecioCapital'!F132</f>
        <v>0.21262432110493504</v>
      </c>
      <c r="G327" s="187">
        <f>+'2.2.3.7.PrecioCapital'!G132</f>
        <v>0.26196358567333172</v>
      </c>
      <c r="H327" s="187">
        <f>+'2.2.3.7.PrecioCapital'!H132</f>
        <v>0.26196358567333172</v>
      </c>
      <c r="I327" s="187">
        <f>+'2.2.3.7.PrecioCapital'!I132</f>
        <v>0.26196358567333172</v>
      </c>
      <c r="J327" s="187">
        <f>+'2.2.3.7.PrecioCapital'!J132</f>
        <v>0.18974679067800657</v>
      </c>
      <c r="K327" s="187">
        <f>+'2.2.3.7.PrecioCapital'!K132</f>
        <v>0.18974679067800657</v>
      </c>
      <c r="L327" s="187">
        <f>+'2.2.3.7.PrecioCapital'!L132</f>
        <v>8.4981012333111991E-2</v>
      </c>
      <c r="M327" s="187">
        <f>+'2.2.3.7.PrecioCapital'!M132</f>
        <v>0.12739525851712591</v>
      </c>
      <c r="N327" s="187">
        <f>+'2.2.3.7.PrecioCapital'!N132</f>
        <v>0.18633746105604501</v>
      </c>
    </row>
    <row r="328" spans="1:14" x14ac:dyDescent="0.2">
      <c r="A328" s="1"/>
      <c r="B328" s="228" t="s">
        <v>402</v>
      </c>
      <c r="C328" s="187">
        <f>+'2.2.3.7.PrecioCapital'!C133</f>
        <v>0.12858221927888419</v>
      </c>
      <c r="D328" s="187">
        <f>+'2.2.3.7.PrecioCapital'!D133</f>
        <v>0.16435419758357486</v>
      </c>
      <c r="E328" s="187">
        <f>+'2.2.3.7.PrecioCapital'!E133</f>
        <v>0.18670526998296302</v>
      </c>
      <c r="F328" s="187">
        <f>+'2.2.3.7.PrecioCapital'!F133</f>
        <v>0.21262432110493504</v>
      </c>
      <c r="G328" s="187">
        <f>+'2.2.3.7.PrecioCapital'!G133</f>
        <v>0.26196358567333172</v>
      </c>
      <c r="H328" s="187">
        <f>+'2.2.3.7.PrecioCapital'!H133</f>
        <v>0.26196358567333172</v>
      </c>
      <c r="I328" s="187">
        <f>+'2.2.3.7.PrecioCapital'!I133</f>
        <v>0.26196358567333172</v>
      </c>
      <c r="J328" s="187">
        <f>+'2.2.3.7.PrecioCapital'!J133</f>
        <v>0.18974679067800657</v>
      </c>
      <c r="K328" s="187">
        <f>+'2.2.3.7.PrecioCapital'!K133</f>
        <v>0.18974679067800657</v>
      </c>
      <c r="L328" s="187">
        <f>+'2.2.3.7.PrecioCapital'!L133</f>
        <v>8.4981012333111991E-2</v>
      </c>
      <c r="M328" s="187">
        <f>+'2.2.3.7.PrecioCapital'!M133</f>
        <v>0.12739525851712591</v>
      </c>
      <c r="N328" s="187">
        <f>+'2.2.3.7.PrecioCapital'!N133</f>
        <v>0.18633746105604501</v>
      </c>
    </row>
    <row r="329" spans="1:14" x14ac:dyDescent="0.2">
      <c r="A329" s="1"/>
      <c r="B329" s="228" t="s">
        <v>403</v>
      </c>
      <c r="C329" s="187">
        <f>+'2.2.3.7.PrecioCapital'!C134</f>
        <v>0.12858221927888419</v>
      </c>
      <c r="D329" s="187">
        <f>+'2.2.3.7.PrecioCapital'!D134</f>
        <v>0.16435419758357486</v>
      </c>
      <c r="E329" s="187">
        <f>+'2.2.3.7.PrecioCapital'!E134</f>
        <v>0.18670526998296302</v>
      </c>
      <c r="F329" s="187">
        <f>+'2.2.3.7.PrecioCapital'!F134</f>
        <v>0.21262432110493504</v>
      </c>
      <c r="G329" s="187">
        <f>+'2.2.3.7.PrecioCapital'!G134</f>
        <v>0.26196358567333172</v>
      </c>
      <c r="H329" s="187">
        <f>+'2.2.3.7.PrecioCapital'!H134</f>
        <v>0.26196358567333172</v>
      </c>
      <c r="I329" s="187">
        <f>+'2.2.3.7.PrecioCapital'!I134</f>
        <v>0.26196358567333172</v>
      </c>
      <c r="J329" s="187">
        <f>+'2.2.3.7.PrecioCapital'!J134</f>
        <v>0.18974679067800657</v>
      </c>
      <c r="K329" s="187">
        <f>+'2.2.3.7.PrecioCapital'!K134</f>
        <v>0.18974679067800657</v>
      </c>
      <c r="L329" s="187">
        <f>+'2.2.3.7.PrecioCapital'!L134</f>
        <v>8.4981012333111991E-2</v>
      </c>
      <c r="M329" s="187">
        <f>+'2.2.3.7.PrecioCapital'!M134</f>
        <v>0.12739525851712591</v>
      </c>
      <c r="N329" s="187">
        <f>+'2.2.3.7.PrecioCapital'!N134</f>
        <v>0.18633746105604501</v>
      </c>
    </row>
    <row r="330" spans="1:14" x14ac:dyDescent="0.2">
      <c r="A330" s="1"/>
      <c r="B330" s="228" t="s">
        <v>404</v>
      </c>
      <c r="C330" s="187">
        <f>+'2.2.3.7.PrecioCapital'!C135</f>
        <v>0.12858221927888419</v>
      </c>
      <c r="D330" s="187">
        <f>+'2.2.3.7.PrecioCapital'!D135</f>
        <v>0.16435419758357486</v>
      </c>
      <c r="E330" s="187">
        <f>+'2.2.3.7.PrecioCapital'!E135</f>
        <v>0.18670526998296302</v>
      </c>
      <c r="F330" s="187">
        <f>+'2.2.3.7.PrecioCapital'!F135</f>
        <v>0.21262432110493504</v>
      </c>
      <c r="G330" s="187">
        <f>+'2.2.3.7.PrecioCapital'!G135</f>
        <v>0.26196358567333172</v>
      </c>
      <c r="H330" s="187">
        <f>+'2.2.3.7.PrecioCapital'!H135</f>
        <v>0.26196358567333172</v>
      </c>
      <c r="I330" s="187">
        <f>+'2.2.3.7.PrecioCapital'!I135</f>
        <v>0.26196358567333172</v>
      </c>
      <c r="J330" s="187">
        <f>+'2.2.3.7.PrecioCapital'!J135</f>
        <v>0.18974679067800657</v>
      </c>
      <c r="K330" s="187">
        <f>+'2.2.3.7.PrecioCapital'!K135</f>
        <v>0.18974679067800657</v>
      </c>
      <c r="L330" s="187">
        <f>+'2.2.3.7.PrecioCapital'!L135</f>
        <v>8.4981012333111991E-2</v>
      </c>
      <c r="M330" s="187">
        <f>+'2.2.3.7.PrecioCapital'!M135</f>
        <v>0.12739525851712591</v>
      </c>
      <c r="N330" s="187">
        <f>+'2.2.3.7.PrecioCapital'!N135</f>
        <v>0.18633746105604501</v>
      </c>
    </row>
    <row r="331" spans="1:14" x14ac:dyDescent="0.2">
      <c r="A331" s="1"/>
      <c r="B331" s="228" t="s">
        <v>405</v>
      </c>
      <c r="C331" s="187">
        <f>+'2.2.3.7.PrecioCapital'!C136</f>
        <v>0.12858221927888419</v>
      </c>
      <c r="D331" s="187">
        <f>+'2.2.3.7.PrecioCapital'!D136</f>
        <v>0.16435419758357486</v>
      </c>
      <c r="E331" s="187">
        <f>+'2.2.3.7.PrecioCapital'!E136</f>
        <v>0.18670526998296302</v>
      </c>
      <c r="F331" s="187">
        <f>+'2.2.3.7.PrecioCapital'!F136</f>
        <v>0.21262432110493504</v>
      </c>
      <c r="G331" s="187">
        <f>+'2.2.3.7.PrecioCapital'!G136</f>
        <v>0.26196358567333172</v>
      </c>
      <c r="H331" s="187">
        <f>+'2.2.3.7.PrecioCapital'!H136</f>
        <v>0.26196358567333172</v>
      </c>
      <c r="I331" s="187">
        <f>+'2.2.3.7.PrecioCapital'!I136</f>
        <v>0.26196358567333172</v>
      </c>
      <c r="J331" s="187">
        <f>+'2.2.3.7.PrecioCapital'!J136</f>
        <v>0.18974679067800657</v>
      </c>
      <c r="K331" s="187">
        <f>+'2.2.3.7.PrecioCapital'!K136</f>
        <v>0.18974679067800657</v>
      </c>
      <c r="L331" s="187">
        <f>+'2.2.3.7.PrecioCapital'!L136</f>
        <v>8.4981012333111991E-2</v>
      </c>
      <c r="M331" s="187">
        <f>+'2.2.3.7.PrecioCapital'!M136</f>
        <v>0.12739525851712591</v>
      </c>
      <c r="N331" s="187">
        <f>+'2.2.3.7.PrecioCapital'!N136</f>
        <v>0.18633746105604501</v>
      </c>
    </row>
    <row r="332" spans="1:14" x14ac:dyDescent="0.2">
      <c r="A332" s="1"/>
      <c r="B332" s="228" t="s">
        <v>406</v>
      </c>
      <c r="C332" s="187">
        <f>+'2.2.3.7.PrecioCapital'!C137</f>
        <v>0.12858221927888419</v>
      </c>
      <c r="D332" s="187">
        <f>+'2.2.3.7.PrecioCapital'!D137</f>
        <v>0.16435419758357486</v>
      </c>
      <c r="E332" s="187">
        <f>+'2.2.3.7.PrecioCapital'!E137</f>
        <v>0.18670526998296302</v>
      </c>
      <c r="F332" s="187">
        <f>+'2.2.3.7.PrecioCapital'!F137</f>
        <v>0.21262432110493504</v>
      </c>
      <c r="G332" s="187">
        <f>+'2.2.3.7.PrecioCapital'!G137</f>
        <v>0.26196358567333172</v>
      </c>
      <c r="H332" s="187">
        <f>+'2.2.3.7.PrecioCapital'!H137</f>
        <v>0.26196358567333172</v>
      </c>
      <c r="I332" s="187">
        <f>+'2.2.3.7.PrecioCapital'!I137</f>
        <v>0.26196358567333172</v>
      </c>
      <c r="J332" s="187">
        <f>+'2.2.3.7.PrecioCapital'!J137</f>
        <v>0.18974679067800657</v>
      </c>
      <c r="K332" s="187">
        <f>+'2.2.3.7.PrecioCapital'!K137</f>
        <v>0.18974679067800657</v>
      </c>
      <c r="L332" s="187">
        <f>+'2.2.3.7.PrecioCapital'!L137</f>
        <v>8.4981012333111991E-2</v>
      </c>
      <c r="M332" s="187">
        <f>+'2.2.3.7.PrecioCapital'!M137</f>
        <v>0.12739525851712591</v>
      </c>
      <c r="N332" s="187">
        <f>+'2.2.3.7.PrecioCapital'!N137</f>
        <v>0.18633746105604501</v>
      </c>
    </row>
    <row r="333" spans="1:14" x14ac:dyDescent="0.2">
      <c r="A333" s="1"/>
      <c r="B333" s="228" t="s">
        <v>407</v>
      </c>
      <c r="C333" s="187">
        <f>+'2.2.3.7.PrecioCapital'!C138</f>
        <v>0.12858221927888419</v>
      </c>
      <c r="D333" s="187">
        <f>+'2.2.3.7.PrecioCapital'!D138</f>
        <v>0.16435419758357486</v>
      </c>
      <c r="E333" s="187">
        <f>+'2.2.3.7.PrecioCapital'!E138</f>
        <v>0.18670526998296302</v>
      </c>
      <c r="F333" s="187">
        <f>+'2.2.3.7.PrecioCapital'!F138</f>
        <v>0.21262432110493504</v>
      </c>
      <c r="G333" s="187">
        <f>+'2.2.3.7.PrecioCapital'!G138</f>
        <v>0.26196358567333172</v>
      </c>
      <c r="H333" s="187">
        <f>+'2.2.3.7.PrecioCapital'!H138</f>
        <v>0.26196358567333172</v>
      </c>
      <c r="I333" s="187">
        <f>+'2.2.3.7.PrecioCapital'!I138</f>
        <v>0.26196358567333172</v>
      </c>
      <c r="J333" s="187">
        <f>+'2.2.3.7.PrecioCapital'!J138</f>
        <v>0.18974679067800657</v>
      </c>
      <c r="K333" s="187">
        <f>+'2.2.3.7.PrecioCapital'!K138</f>
        <v>0.18974679067800657</v>
      </c>
      <c r="L333" s="187">
        <f>+'2.2.3.7.PrecioCapital'!L138</f>
        <v>8.4981012333111991E-2</v>
      </c>
      <c r="M333" s="187">
        <f>+'2.2.3.7.PrecioCapital'!M138</f>
        <v>0.12739525851712591</v>
      </c>
      <c r="N333" s="187">
        <f>+'2.2.3.7.PrecioCapital'!N138</f>
        <v>0.18633746105604501</v>
      </c>
    </row>
    <row r="334" spans="1:14" x14ac:dyDescent="0.2">
      <c r="A334" s="1"/>
      <c r="B334" s="228" t="s">
        <v>408</v>
      </c>
      <c r="C334" s="187">
        <f>+'2.2.3.7.PrecioCapital'!C139</f>
        <v>0.12858221927888419</v>
      </c>
      <c r="D334" s="187">
        <f>+'2.2.3.7.PrecioCapital'!D139</f>
        <v>0.16435419758357486</v>
      </c>
      <c r="E334" s="187">
        <f>+'2.2.3.7.PrecioCapital'!E139</f>
        <v>0.18670526998296302</v>
      </c>
      <c r="F334" s="187">
        <f>+'2.2.3.7.PrecioCapital'!F139</f>
        <v>0.21262432110493504</v>
      </c>
      <c r="G334" s="187">
        <f>+'2.2.3.7.PrecioCapital'!G139</f>
        <v>0.26196358567333172</v>
      </c>
      <c r="H334" s="187">
        <f>+'2.2.3.7.PrecioCapital'!H139</f>
        <v>0.26196358567333172</v>
      </c>
      <c r="I334" s="187">
        <f>+'2.2.3.7.PrecioCapital'!I139</f>
        <v>0.26196358567333172</v>
      </c>
      <c r="J334" s="187">
        <f>+'2.2.3.7.PrecioCapital'!J139</f>
        <v>0.18974679067800657</v>
      </c>
      <c r="K334" s="187">
        <f>+'2.2.3.7.PrecioCapital'!K139</f>
        <v>0.18974679067800657</v>
      </c>
      <c r="L334" s="187">
        <f>+'2.2.3.7.PrecioCapital'!L139</f>
        <v>8.4981012333111991E-2</v>
      </c>
      <c r="M334" s="187">
        <f>+'2.2.3.7.PrecioCapital'!M139</f>
        <v>0.12739525851712591</v>
      </c>
      <c r="N334" s="187">
        <f>+'2.2.3.7.PrecioCapital'!N139</f>
        <v>0.18633746105604501</v>
      </c>
    </row>
    <row r="335" spans="1:14" x14ac:dyDescent="0.2">
      <c r="A335" s="1"/>
      <c r="B335" s="228" t="s">
        <v>409</v>
      </c>
      <c r="C335" s="187">
        <f>+'2.2.3.7.PrecioCapital'!C140</f>
        <v>0.12858221927888419</v>
      </c>
      <c r="D335" s="187">
        <f>+'2.2.3.7.PrecioCapital'!D140</f>
        <v>0.16435419758357486</v>
      </c>
      <c r="E335" s="187">
        <f>+'2.2.3.7.PrecioCapital'!E140</f>
        <v>0.18670526998296302</v>
      </c>
      <c r="F335" s="187">
        <f>+'2.2.3.7.PrecioCapital'!F140</f>
        <v>0.21262432110493504</v>
      </c>
      <c r="G335" s="187">
        <f>+'2.2.3.7.PrecioCapital'!G140</f>
        <v>0.26196358567333172</v>
      </c>
      <c r="H335" s="187">
        <f>+'2.2.3.7.PrecioCapital'!H140</f>
        <v>0.26196358567333172</v>
      </c>
      <c r="I335" s="187">
        <f>+'2.2.3.7.PrecioCapital'!I140</f>
        <v>0.26196358567333172</v>
      </c>
      <c r="J335" s="187">
        <f>+'2.2.3.7.PrecioCapital'!J140</f>
        <v>0.18974679067800657</v>
      </c>
      <c r="K335" s="187">
        <f>+'2.2.3.7.PrecioCapital'!K140</f>
        <v>0.18974679067800657</v>
      </c>
      <c r="L335" s="187">
        <f>+'2.2.3.7.PrecioCapital'!L140</f>
        <v>8.4981012333111991E-2</v>
      </c>
      <c r="M335" s="187">
        <f>+'2.2.3.7.PrecioCapital'!M140</f>
        <v>0.12739525851712591</v>
      </c>
      <c r="N335" s="187">
        <f>+'2.2.3.7.PrecioCapital'!N140</f>
        <v>0.18633746105604501</v>
      </c>
    </row>
    <row r="336" spans="1:14" x14ac:dyDescent="0.2">
      <c r="A336" s="1"/>
      <c r="B336" s="228" t="s">
        <v>410</v>
      </c>
      <c r="C336" s="187">
        <f>+'2.2.3.7.PrecioCapital'!C141</f>
        <v>0.12858221927888419</v>
      </c>
      <c r="D336" s="187">
        <f>+'2.2.3.7.PrecioCapital'!D141</f>
        <v>0.16435419758357486</v>
      </c>
      <c r="E336" s="187">
        <f>+'2.2.3.7.PrecioCapital'!E141</f>
        <v>0.18670526998296302</v>
      </c>
      <c r="F336" s="187">
        <f>+'2.2.3.7.PrecioCapital'!F141</f>
        <v>0.21262432110493504</v>
      </c>
      <c r="G336" s="187">
        <f>+'2.2.3.7.PrecioCapital'!G141</f>
        <v>0.26196358567333172</v>
      </c>
      <c r="H336" s="187">
        <f>+'2.2.3.7.PrecioCapital'!H141</f>
        <v>0.26196358567333172</v>
      </c>
      <c r="I336" s="187">
        <f>+'2.2.3.7.PrecioCapital'!I141</f>
        <v>0.26196358567333172</v>
      </c>
      <c r="J336" s="187">
        <f>+'2.2.3.7.PrecioCapital'!J141</f>
        <v>0.18974679067800657</v>
      </c>
      <c r="K336" s="187">
        <f>+'2.2.3.7.PrecioCapital'!K141</f>
        <v>0.18974679067800657</v>
      </c>
      <c r="L336" s="187">
        <f>+'2.2.3.7.PrecioCapital'!L141</f>
        <v>8.4981012333111991E-2</v>
      </c>
      <c r="M336" s="187">
        <f>+'2.2.3.7.PrecioCapital'!M141</f>
        <v>0.12739525851712591</v>
      </c>
      <c r="N336" s="187">
        <f>+'2.2.3.7.PrecioCapital'!N141</f>
        <v>0.18633746105604501</v>
      </c>
    </row>
    <row r="337" spans="1:14" x14ac:dyDescent="0.2">
      <c r="A337" s="1"/>
      <c r="B337" s="228" t="s">
        <v>411</v>
      </c>
      <c r="C337" s="187">
        <f>+'2.2.3.7.PrecioCapital'!C142</f>
        <v>0.12858221927888419</v>
      </c>
      <c r="D337" s="187">
        <f>+'2.2.3.7.PrecioCapital'!D142</f>
        <v>0.16435419758357486</v>
      </c>
      <c r="E337" s="187">
        <f>+'2.2.3.7.PrecioCapital'!E142</f>
        <v>0.18670526998296302</v>
      </c>
      <c r="F337" s="187">
        <f>+'2.2.3.7.PrecioCapital'!F142</f>
        <v>0.21262432110493504</v>
      </c>
      <c r="G337" s="187">
        <f>+'2.2.3.7.PrecioCapital'!G142</f>
        <v>0.26196358567333172</v>
      </c>
      <c r="H337" s="187">
        <f>+'2.2.3.7.PrecioCapital'!H142</f>
        <v>0.26196358567333172</v>
      </c>
      <c r="I337" s="187">
        <f>+'2.2.3.7.PrecioCapital'!I142</f>
        <v>0.26196358567333172</v>
      </c>
      <c r="J337" s="187">
        <f>+'2.2.3.7.PrecioCapital'!J142</f>
        <v>0.18974679067800657</v>
      </c>
      <c r="K337" s="187">
        <f>+'2.2.3.7.PrecioCapital'!K142</f>
        <v>0.18974679067800657</v>
      </c>
      <c r="L337" s="187">
        <f>+'2.2.3.7.PrecioCapital'!L142</f>
        <v>8.4981012333111991E-2</v>
      </c>
      <c r="M337" s="187">
        <f>+'2.2.3.7.PrecioCapital'!M142</f>
        <v>0.12739525851712591</v>
      </c>
      <c r="N337" s="187">
        <f>+'2.2.3.7.PrecioCapital'!N142</f>
        <v>0.18633746105604501</v>
      </c>
    </row>
    <row r="338" spans="1:14" x14ac:dyDescent="0.2">
      <c r="A338" s="1"/>
      <c r="B338" s="228" t="s">
        <v>412</v>
      </c>
      <c r="C338" s="187">
        <f>+'2.2.3.7.PrecioCapital'!C143</f>
        <v>0.12858221927888419</v>
      </c>
      <c r="D338" s="187">
        <f>+'2.2.3.7.PrecioCapital'!D143</f>
        <v>0.16435419758357486</v>
      </c>
      <c r="E338" s="187">
        <f>+'2.2.3.7.PrecioCapital'!E143</f>
        <v>0.18670526998296302</v>
      </c>
      <c r="F338" s="187">
        <f>+'2.2.3.7.PrecioCapital'!F143</f>
        <v>0.21262432110493504</v>
      </c>
      <c r="G338" s="187">
        <f>+'2.2.3.7.PrecioCapital'!G143</f>
        <v>0.26196358567333172</v>
      </c>
      <c r="H338" s="187">
        <f>+'2.2.3.7.PrecioCapital'!H143</f>
        <v>0.26196358567333172</v>
      </c>
      <c r="I338" s="187">
        <f>+'2.2.3.7.PrecioCapital'!I143</f>
        <v>0.26196358567333172</v>
      </c>
      <c r="J338" s="187">
        <f>+'2.2.3.7.PrecioCapital'!J143</f>
        <v>0.18974679067800657</v>
      </c>
      <c r="K338" s="187">
        <f>+'2.2.3.7.PrecioCapital'!K143</f>
        <v>0.18974679067800657</v>
      </c>
      <c r="L338" s="187">
        <f>+'2.2.3.7.PrecioCapital'!L143</f>
        <v>8.4981012333111991E-2</v>
      </c>
      <c r="M338" s="187">
        <f>+'2.2.3.7.PrecioCapital'!M143</f>
        <v>0.12739525851712591</v>
      </c>
      <c r="N338" s="187">
        <f>+'2.2.3.7.PrecioCapital'!N143</f>
        <v>0.18633746105604501</v>
      </c>
    </row>
    <row r="339" spans="1:14" x14ac:dyDescent="0.2">
      <c r="A339" s="1"/>
      <c r="B339" s="228" t="s">
        <v>413</v>
      </c>
      <c r="C339" s="187">
        <f>+'2.2.3.7.PrecioCapital'!C144</f>
        <v>0.12858221927888419</v>
      </c>
      <c r="D339" s="187">
        <f>+'2.2.3.7.PrecioCapital'!D144</f>
        <v>0.16435419758357486</v>
      </c>
      <c r="E339" s="187">
        <f>+'2.2.3.7.PrecioCapital'!E144</f>
        <v>0.18670526998296302</v>
      </c>
      <c r="F339" s="187">
        <f>+'2.2.3.7.PrecioCapital'!F144</f>
        <v>0.21262432110493504</v>
      </c>
      <c r="G339" s="187">
        <f>+'2.2.3.7.PrecioCapital'!G144</f>
        <v>0.26196358567333172</v>
      </c>
      <c r="H339" s="187">
        <f>+'2.2.3.7.PrecioCapital'!H144</f>
        <v>0.26196358567333172</v>
      </c>
      <c r="I339" s="187">
        <f>+'2.2.3.7.PrecioCapital'!I144</f>
        <v>0.26196358567333172</v>
      </c>
      <c r="J339" s="187">
        <f>+'2.2.3.7.PrecioCapital'!J144</f>
        <v>0.18974679067800657</v>
      </c>
      <c r="K339" s="187">
        <f>+'2.2.3.7.PrecioCapital'!K144</f>
        <v>0.18974679067800657</v>
      </c>
      <c r="L339" s="187">
        <f>+'2.2.3.7.PrecioCapital'!L144</f>
        <v>8.4981012333111991E-2</v>
      </c>
      <c r="M339" s="187">
        <f>+'2.2.3.7.PrecioCapital'!M144</f>
        <v>0.12739525851712591</v>
      </c>
      <c r="N339" s="187">
        <f>+'2.2.3.7.PrecioCapital'!N144</f>
        <v>0.18633746105604501</v>
      </c>
    </row>
    <row r="340" spans="1:14" x14ac:dyDescent="0.2">
      <c r="A340" s="1"/>
      <c r="B340" s="228" t="s">
        <v>414</v>
      </c>
      <c r="C340" s="187">
        <f>+'2.2.3.7.PrecioCapital'!C145</f>
        <v>0.12858221927888419</v>
      </c>
      <c r="D340" s="187">
        <f>+'2.2.3.7.PrecioCapital'!D145</f>
        <v>0.16435419758357486</v>
      </c>
      <c r="E340" s="187">
        <f>+'2.2.3.7.PrecioCapital'!E145</f>
        <v>0.18670526998296302</v>
      </c>
      <c r="F340" s="187">
        <f>+'2.2.3.7.PrecioCapital'!F145</f>
        <v>0.21262432110493504</v>
      </c>
      <c r="G340" s="187">
        <f>+'2.2.3.7.PrecioCapital'!G145</f>
        <v>0.26196358567333172</v>
      </c>
      <c r="H340" s="187">
        <f>+'2.2.3.7.PrecioCapital'!H145</f>
        <v>0.26196358567333172</v>
      </c>
      <c r="I340" s="187">
        <f>+'2.2.3.7.PrecioCapital'!I145</f>
        <v>0.26196358567333172</v>
      </c>
      <c r="J340" s="187">
        <f>+'2.2.3.7.PrecioCapital'!J145</f>
        <v>0.18974679067800657</v>
      </c>
      <c r="K340" s="187">
        <f>+'2.2.3.7.PrecioCapital'!K145</f>
        <v>0.18974679067800657</v>
      </c>
      <c r="L340" s="187">
        <f>+'2.2.3.7.PrecioCapital'!L145</f>
        <v>8.4981012333111991E-2</v>
      </c>
      <c r="M340" s="187">
        <f>+'2.2.3.7.PrecioCapital'!M145</f>
        <v>0.12739525851712591</v>
      </c>
      <c r="N340" s="187">
        <f>+'2.2.3.7.PrecioCapital'!N145</f>
        <v>0.18633746105604501</v>
      </c>
    </row>
    <row r="341" spans="1:14" x14ac:dyDescent="0.2">
      <c r="A341" s="1"/>
      <c r="B341" s="228" t="s">
        <v>415</v>
      </c>
      <c r="C341" s="187">
        <f>+'2.2.3.7.PrecioCapital'!C146</f>
        <v>0.12858221927888419</v>
      </c>
      <c r="D341" s="187">
        <f>+'2.2.3.7.PrecioCapital'!D146</f>
        <v>0.16435419758357486</v>
      </c>
      <c r="E341" s="187">
        <f>+'2.2.3.7.PrecioCapital'!E146</f>
        <v>0.18670526998296302</v>
      </c>
      <c r="F341" s="187">
        <f>+'2.2.3.7.PrecioCapital'!F146</f>
        <v>0.21262432110493504</v>
      </c>
      <c r="G341" s="187">
        <f>+'2.2.3.7.PrecioCapital'!G146</f>
        <v>0.26196358567333172</v>
      </c>
      <c r="H341" s="187">
        <f>+'2.2.3.7.PrecioCapital'!H146</f>
        <v>0.26196358567333172</v>
      </c>
      <c r="I341" s="187">
        <f>+'2.2.3.7.PrecioCapital'!I146</f>
        <v>0.26196358567333172</v>
      </c>
      <c r="J341" s="187">
        <f>+'2.2.3.7.PrecioCapital'!J146</f>
        <v>0.18974679067800657</v>
      </c>
      <c r="K341" s="187">
        <f>+'2.2.3.7.PrecioCapital'!K146</f>
        <v>0.18974679067800657</v>
      </c>
      <c r="L341" s="187">
        <f>+'2.2.3.7.PrecioCapital'!L146</f>
        <v>8.4981012333111991E-2</v>
      </c>
      <c r="M341" s="187">
        <f>+'2.2.3.7.PrecioCapital'!M146</f>
        <v>0.12739525851712591</v>
      </c>
      <c r="N341" s="187">
        <f>+'2.2.3.7.PrecioCapital'!N146</f>
        <v>0.18633746105604501</v>
      </c>
    </row>
    <row r="342" spans="1:14" x14ac:dyDescent="0.2">
      <c r="A342" s="1"/>
      <c r="B342" s="227" t="s">
        <v>317</v>
      </c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</row>
    <row r="343" spans="1:14" x14ac:dyDescent="0.2">
      <c r="A343" s="1"/>
      <c r="B343" s="228" t="s">
        <v>535</v>
      </c>
      <c r="C343" s="187">
        <f>+'2.2.3.7.PrecioCapital'!C148</f>
        <v>0.22250559588456284</v>
      </c>
      <c r="D343" s="187">
        <f>+'2.2.3.7.PrecioCapital'!D148</f>
        <v>0.20527030646136404</v>
      </c>
      <c r="E343" s="187">
        <f>+'2.2.3.7.PrecioCapital'!E148</f>
        <v>0.20509767431478282</v>
      </c>
      <c r="F343" s="187">
        <f>+'2.2.3.7.PrecioCapital'!F148</f>
        <v>0.2219313754032162</v>
      </c>
      <c r="G343" s="187">
        <f>+'2.2.3.7.PrecioCapital'!G148</f>
        <v>0.25513241564654987</v>
      </c>
      <c r="H343" s="187">
        <f>+'2.2.3.7.PrecioCapital'!H148</f>
        <v>0.25513241564654987</v>
      </c>
      <c r="I343" s="187">
        <f>+'2.2.3.7.PrecioCapital'!I148</f>
        <v>0.25513241564654987</v>
      </c>
      <c r="J343" s="187">
        <f>+'2.2.3.7.PrecioCapital'!J148</f>
        <v>0.22786233447861137</v>
      </c>
      <c r="K343" s="187">
        <f>+'2.2.3.7.PrecioCapital'!K148</f>
        <v>0.22786233447861137</v>
      </c>
      <c r="L343" s="187">
        <f>+'2.2.3.7.PrecioCapital'!L148</f>
        <v>0.19892032930419618</v>
      </c>
      <c r="M343" s="187">
        <f>+'2.2.3.7.PrecioCapital'!M148</f>
        <v>0.2231953824775583</v>
      </c>
      <c r="N343" s="187">
        <f>+'2.2.3.7.PrecioCapital'!N148</f>
        <v>0.21947949904396208</v>
      </c>
    </row>
    <row r="344" spans="1:14" x14ac:dyDescent="0.2">
      <c r="A344" s="1"/>
      <c r="B344" s="228" t="s">
        <v>536</v>
      </c>
      <c r="C344" s="187">
        <f>+'2.2.3.7.PrecioCapital'!C149</f>
        <v>0.27263090916777089</v>
      </c>
      <c r="D344" s="187">
        <f>+'2.2.3.7.PrecioCapital'!D149</f>
        <v>0.25701989892562344</v>
      </c>
      <c r="E344" s="187">
        <f>+'2.2.3.7.PrecioCapital'!E149</f>
        <v>0.25670717126639059</v>
      </c>
      <c r="F344" s="187">
        <f>+'2.2.3.7.PrecioCapital'!F149</f>
        <v>0.27326737300188741</v>
      </c>
      <c r="G344" s="187">
        <f>+'2.2.3.7.PrecioCapital'!G149</f>
        <v>0.3033661737758685</v>
      </c>
      <c r="H344" s="187">
        <f>+'2.2.3.7.PrecioCapital'!H149</f>
        <v>0.3033661737758685</v>
      </c>
      <c r="I344" s="187">
        <f>+'2.2.3.7.PrecioCapital'!I149</f>
        <v>0.3033661737758685</v>
      </c>
      <c r="J344" s="187">
        <f>+'2.2.3.7.PrecioCapital'!J149</f>
        <v>0.27546426289661979</v>
      </c>
      <c r="K344" s="187">
        <f>+'2.2.3.7.PrecioCapital'!K149</f>
        <v>0.27546426289661979</v>
      </c>
      <c r="L344" s="187">
        <f>+'2.2.3.7.PrecioCapital'!L149</f>
        <v>0.24805863736714728</v>
      </c>
      <c r="M344" s="187">
        <f>+'2.2.3.7.PrecioCapital'!M149</f>
        <v>0.27220108695002349</v>
      </c>
      <c r="N344" s="187">
        <f>+'2.2.3.7.PrecioCapital'!N149</f>
        <v>0.26849539649740461</v>
      </c>
    </row>
    <row r="345" spans="1:14" x14ac:dyDescent="0.2">
      <c r="A345" s="1"/>
      <c r="B345" s="228" t="s">
        <v>537</v>
      </c>
      <c r="C345" s="187">
        <f>+'2.2.3.7.PrecioCapital'!C150</f>
        <v>0.27263090916777089</v>
      </c>
      <c r="D345" s="187">
        <f>+'2.2.3.7.PrecioCapital'!D150</f>
        <v>0.25701989892562344</v>
      </c>
      <c r="E345" s="187">
        <f>+'2.2.3.7.PrecioCapital'!E150</f>
        <v>0.25670717126639059</v>
      </c>
      <c r="F345" s="187">
        <f>+'2.2.3.7.PrecioCapital'!F150</f>
        <v>0.27326737300188741</v>
      </c>
      <c r="G345" s="187">
        <f>+'2.2.3.7.PrecioCapital'!G150</f>
        <v>0.3033661737758685</v>
      </c>
      <c r="H345" s="187">
        <f>+'2.2.3.7.PrecioCapital'!H150</f>
        <v>0.3033661737758685</v>
      </c>
      <c r="I345" s="187">
        <f>+'2.2.3.7.PrecioCapital'!I150</f>
        <v>0.3033661737758685</v>
      </c>
      <c r="J345" s="187">
        <f>+'2.2.3.7.PrecioCapital'!J150</f>
        <v>0.27546426289661979</v>
      </c>
      <c r="K345" s="187">
        <f>+'2.2.3.7.PrecioCapital'!K150</f>
        <v>0.27546426289661979</v>
      </c>
      <c r="L345" s="187">
        <f>+'2.2.3.7.PrecioCapital'!L150</f>
        <v>0.24805863736714728</v>
      </c>
      <c r="M345" s="187">
        <f>+'2.2.3.7.PrecioCapital'!M150</f>
        <v>0.27220108695002349</v>
      </c>
      <c r="N345" s="187">
        <f>+'2.2.3.7.PrecioCapital'!N150</f>
        <v>0.26849539649740461</v>
      </c>
    </row>
    <row r="346" spans="1:14" x14ac:dyDescent="0.2">
      <c r="A346" s="1"/>
      <c r="B346" s="228" t="s">
        <v>538</v>
      </c>
      <c r="C346" s="187">
        <f>+'2.2.3.7.PrecioCapital'!C151</f>
        <v>0.27263090916777089</v>
      </c>
      <c r="D346" s="187">
        <f>+'2.2.3.7.PrecioCapital'!D151</f>
        <v>0.25701989892562344</v>
      </c>
      <c r="E346" s="187">
        <f>+'2.2.3.7.PrecioCapital'!E151</f>
        <v>0.25670717126639059</v>
      </c>
      <c r="F346" s="187">
        <f>+'2.2.3.7.PrecioCapital'!F151</f>
        <v>0.27326737300188741</v>
      </c>
      <c r="G346" s="187">
        <f>+'2.2.3.7.PrecioCapital'!G151</f>
        <v>0.3033661737758685</v>
      </c>
      <c r="H346" s="187">
        <f>+'2.2.3.7.PrecioCapital'!H151</f>
        <v>0.3033661737758685</v>
      </c>
      <c r="I346" s="187">
        <f>+'2.2.3.7.PrecioCapital'!I151</f>
        <v>0.3033661737758685</v>
      </c>
      <c r="J346" s="187">
        <f>+'2.2.3.7.PrecioCapital'!J151</f>
        <v>0.27546426289661979</v>
      </c>
      <c r="K346" s="187">
        <f>+'2.2.3.7.PrecioCapital'!K151</f>
        <v>0.27546426289661979</v>
      </c>
      <c r="L346" s="187">
        <f>+'2.2.3.7.PrecioCapital'!L151</f>
        <v>0.24805863736714728</v>
      </c>
      <c r="M346" s="187">
        <f>+'2.2.3.7.PrecioCapital'!M151</f>
        <v>0.27220108695002349</v>
      </c>
      <c r="N346" s="187">
        <f>+'2.2.3.7.PrecioCapital'!N151</f>
        <v>0.26849539649740461</v>
      </c>
    </row>
    <row r="347" spans="1:14" x14ac:dyDescent="0.2">
      <c r="A347" s="1"/>
      <c r="B347" s="228" t="s">
        <v>539</v>
      </c>
      <c r="C347" s="187">
        <f>+'2.2.3.7.PrecioCapital'!C152</f>
        <v>0.33707774053189543</v>
      </c>
      <c r="D347" s="187">
        <f>+'2.2.3.7.PrecioCapital'!D152</f>
        <v>0.32355508923681398</v>
      </c>
      <c r="E347" s="187">
        <f>+'2.2.3.7.PrecioCapital'!E152</f>
        <v>0.32306223877560053</v>
      </c>
      <c r="F347" s="187">
        <f>+'2.2.3.7.PrecioCapital'!F152</f>
        <v>0.3392707984858932</v>
      </c>
      <c r="G347" s="187">
        <f>+'2.2.3.7.PrecioCapital'!G152</f>
        <v>0.36538100565642095</v>
      </c>
      <c r="H347" s="187">
        <f>+'2.2.3.7.PrecioCapital'!H152</f>
        <v>0.36538100565642095</v>
      </c>
      <c r="I347" s="187">
        <f>+'2.2.3.7.PrecioCapital'!I152</f>
        <v>0.36538100565642095</v>
      </c>
      <c r="J347" s="187">
        <f>+'2.2.3.7.PrecioCapital'!J152</f>
        <v>0.33666674229120203</v>
      </c>
      <c r="K347" s="187">
        <f>+'2.2.3.7.PrecioCapital'!K152</f>
        <v>0.33666674229120203</v>
      </c>
      <c r="L347" s="187">
        <f>+'2.2.3.7.PrecioCapital'!L152</f>
        <v>0.31123646201951288</v>
      </c>
      <c r="M347" s="187">
        <f>+'2.2.3.7.PrecioCapital'!M152</f>
        <v>0.33520842127176448</v>
      </c>
      <c r="N347" s="187">
        <f>+'2.2.3.7.PrecioCapital'!N152</f>
        <v>0.33151583608040214</v>
      </c>
    </row>
    <row r="348" spans="1:14" x14ac:dyDescent="0.2">
      <c r="A348" s="1"/>
      <c r="B348" s="228" t="s">
        <v>299</v>
      </c>
      <c r="C348" s="187">
        <f>+'2.2.3.7.PrecioCapital'!C153</f>
        <v>0.33707774053189543</v>
      </c>
      <c r="D348" s="187">
        <f>+'2.2.3.7.PrecioCapital'!D153</f>
        <v>0.32355508923681398</v>
      </c>
      <c r="E348" s="187">
        <f>+'2.2.3.7.PrecioCapital'!E153</f>
        <v>0.32306223877560053</v>
      </c>
      <c r="F348" s="187">
        <f>+'2.2.3.7.PrecioCapital'!F153</f>
        <v>0.3392707984858932</v>
      </c>
      <c r="G348" s="187">
        <f>+'2.2.3.7.PrecioCapital'!G153</f>
        <v>0.36538100565642095</v>
      </c>
      <c r="H348" s="187">
        <f>+'2.2.3.7.PrecioCapital'!H153</f>
        <v>0.36538100565642095</v>
      </c>
      <c r="I348" s="187">
        <f>+'2.2.3.7.PrecioCapital'!I153</f>
        <v>0.36538100565642095</v>
      </c>
      <c r="J348" s="187">
        <f>+'2.2.3.7.PrecioCapital'!J153</f>
        <v>0.33666674229120203</v>
      </c>
      <c r="K348" s="187">
        <f>+'2.2.3.7.PrecioCapital'!K153</f>
        <v>0.33666674229120203</v>
      </c>
      <c r="L348" s="187">
        <f>+'2.2.3.7.PrecioCapital'!L153</f>
        <v>0.31123646201951288</v>
      </c>
      <c r="M348" s="187">
        <f>+'2.2.3.7.PrecioCapital'!M153</f>
        <v>0.33520842127176448</v>
      </c>
      <c r="N348" s="187">
        <f>+'2.2.3.7.PrecioCapital'!N153</f>
        <v>0.33151583608040214</v>
      </c>
    </row>
    <row r="349" spans="1:14" x14ac:dyDescent="0.2">
      <c r="A349" s="1"/>
      <c r="B349" s="228" t="s">
        <v>535</v>
      </c>
      <c r="C349" s="187">
        <f>+'2.2.3.7.PrecioCapital'!C154</f>
        <v>0.22250559588456284</v>
      </c>
      <c r="D349" s="187">
        <f>+'2.2.3.7.PrecioCapital'!D154</f>
        <v>0.20527030646136404</v>
      </c>
      <c r="E349" s="187">
        <f>+'2.2.3.7.PrecioCapital'!E154</f>
        <v>0.20509767431478282</v>
      </c>
      <c r="F349" s="187">
        <f>+'2.2.3.7.PrecioCapital'!F154</f>
        <v>0.2219313754032162</v>
      </c>
      <c r="G349" s="187">
        <f>+'2.2.3.7.PrecioCapital'!G154</f>
        <v>0.25513241564654987</v>
      </c>
      <c r="H349" s="187">
        <f>+'2.2.3.7.PrecioCapital'!H154</f>
        <v>0.25513241564654987</v>
      </c>
      <c r="I349" s="187">
        <f>+'2.2.3.7.PrecioCapital'!I154</f>
        <v>0.25513241564654987</v>
      </c>
      <c r="J349" s="187">
        <f>+'2.2.3.7.PrecioCapital'!J154</f>
        <v>0.22786233447861137</v>
      </c>
      <c r="K349" s="187">
        <f>+'2.2.3.7.PrecioCapital'!K154</f>
        <v>0.22786233447861137</v>
      </c>
      <c r="L349" s="187">
        <f>+'2.2.3.7.PrecioCapital'!L154</f>
        <v>0.19892032930419618</v>
      </c>
      <c r="M349" s="187">
        <f>+'2.2.3.7.PrecioCapital'!M154</f>
        <v>0.2231953824775583</v>
      </c>
      <c r="N349" s="187">
        <f>+'2.2.3.7.PrecioCapital'!N154</f>
        <v>0.21947949904396208</v>
      </c>
    </row>
    <row r="350" spans="1:14" x14ac:dyDescent="0.2">
      <c r="A350" s="1"/>
      <c r="B350" s="228" t="s">
        <v>540</v>
      </c>
      <c r="C350" s="187">
        <f>+'2.2.3.7.PrecioCapital'!C155</f>
        <v>0.42300684901739494</v>
      </c>
      <c r="D350" s="187">
        <f>+'2.2.3.7.PrecioCapital'!D155</f>
        <v>0.41226867631840142</v>
      </c>
      <c r="E350" s="187">
        <f>+'2.2.3.7.PrecioCapital'!E155</f>
        <v>0.41153566212121384</v>
      </c>
      <c r="F350" s="187">
        <f>+'2.2.3.7.PrecioCapital'!F155</f>
        <v>0.42727536579790104</v>
      </c>
      <c r="G350" s="187">
        <f>+'2.2.3.7.PrecioCapital'!G155</f>
        <v>0.44806744816382432</v>
      </c>
      <c r="H350" s="187">
        <f>+'2.2.3.7.PrecioCapital'!H155</f>
        <v>0.44806744816382432</v>
      </c>
      <c r="I350" s="187">
        <f>+'2.2.3.7.PrecioCapital'!I155</f>
        <v>0.44806744816382432</v>
      </c>
      <c r="J350" s="187">
        <f>+'2.2.3.7.PrecioCapital'!J155</f>
        <v>0.41827004815064506</v>
      </c>
      <c r="K350" s="187">
        <f>+'2.2.3.7.PrecioCapital'!K155</f>
        <v>0.41827004815064506</v>
      </c>
      <c r="L350" s="187">
        <f>+'2.2.3.7.PrecioCapital'!L155</f>
        <v>0.39547356155600055</v>
      </c>
      <c r="M350" s="187">
        <f>+'2.2.3.7.PrecioCapital'!M155</f>
        <v>0.41921820036741908</v>
      </c>
      <c r="N350" s="187">
        <f>+'2.2.3.7.PrecioCapital'!N155</f>
        <v>0.41554308885773222</v>
      </c>
    </row>
    <row r="351" spans="1:14" x14ac:dyDescent="0.2">
      <c r="A351" s="1"/>
      <c r="B351" s="228" t="s">
        <v>541</v>
      </c>
      <c r="C351" s="187">
        <f>+'2.2.3.7.PrecioCapital'!C156</f>
        <v>0.42300684901739494</v>
      </c>
      <c r="D351" s="187">
        <f>+'2.2.3.7.PrecioCapital'!D156</f>
        <v>0.41226867631840142</v>
      </c>
      <c r="E351" s="187">
        <f>+'2.2.3.7.PrecioCapital'!E156</f>
        <v>0.41153566212121384</v>
      </c>
      <c r="F351" s="187">
        <f>+'2.2.3.7.PrecioCapital'!F156</f>
        <v>0.42727536579790104</v>
      </c>
      <c r="G351" s="187">
        <f>+'2.2.3.7.PrecioCapital'!G156</f>
        <v>0.44806744816382432</v>
      </c>
      <c r="H351" s="187">
        <f>+'2.2.3.7.PrecioCapital'!H156</f>
        <v>0.44806744816382432</v>
      </c>
      <c r="I351" s="187">
        <f>+'2.2.3.7.PrecioCapital'!I156</f>
        <v>0.44806744816382432</v>
      </c>
      <c r="J351" s="187">
        <f>+'2.2.3.7.PrecioCapital'!J156</f>
        <v>0.41827004815064506</v>
      </c>
      <c r="K351" s="187">
        <f>+'2.2.3.7.PrecioCapital'!K156</f>
        <v>0.41827004815064506</v>
      </c>
      <c r="L351" s="187">
        <f>+'2.2.3.7.PrecioCapital'!L156</f>
        <v>0.39547356155600055</v>
      </c>
      <c r="M351" s="187">
        <f>+'2.2.3.7.PrecioCapital'!M156</f>
        <v>0.41921820036741908</v>
      </c>
      <c r="N351" s="187">
        <f>+'2.2.3.7.PrecioCapital'!N156</f>
        <v>0.41554308885773222</v>
      </c>
    </row>
    <row r="352" spans="1:14" x14ac:dyDescent="0.2">
      <c r="A352" s="1"/>
      <c r="B352" s="228" t="s">
        <v>542</v>
      </c>
      <c r="C352" s="187">
        <f>+'2.2.3.7.PrecioCapital'!C157</f>
        <v>0.33707774053189543</v>
      </c>
      <c r="D352" s="187">
        <f>+'2.2.3.7.PrecioCapital'!D157</f>
        <v>0.32355508923681398</v>
      </c>
      <c r="E352" s="187">
        <f>+'2.2.3.7.PrecioCapital'!E157</f>
        <v>0.32306223877560053</v>
      </c>
      <c r="F352" s="187">
        <f>+'2.2.3.7.PrecioCapital'!F157</f>
        <v>0.3392707984858932</v>
      </c>
      <c r="G352" s="187">
        <f>+'2.2.3.7.PrecioCapital'!G157</f>
        <v>0.36538100565642095</v>
      </c>
      <c r="H352" s="187">
        <f>+'2.2.3.7.PrecioCapital'!H157</f>
        <v>0.36538100565642095</v>
      </c>
      <c r="I352" s="187">
        <f>+'2.2.3.7.PrecioCapital'!I157</f>
        <v>0.36538100565642095</v>
      </c>
      <c r="J352" s="187">
        <f>+'2.2.3.7.PrecioCapital'!J157</f>
        <v>0.33666674229120203</v>
      </c>
      <c r="K352" s="187">
        <f>+'2.2.3.7.PrecioCapital'!K157</f>
        <v>0.33666674229120203</v>
      </c>
      <c r="L352" s="187">
        <f>+'2.2.3.7.PrecioCapital'!L157</f>
        <v>0.31123646201951288</v>
      </c>
      <c r="M352" s="187">
        <f>+'2.2.3.7.PrecioCapital'!M157</f>
        <v>0.33520842127176448</v>
      </c>
      <c r="N352" s="187">
        <f>+'2.2.3.7.PrecioCapital'!N157</f>
        <v>0.33151583608040214</v>
      </c>
    </row>
    <row r="353" spans="1:14" x14ac:dyDescent="0.2">
      <c r="A353" s="1"/>
      <c r="B353" s="228" t="s">
        <v>543</v>
      </c>
      <c r="C353" s="187">
        <f>+'2.2.3.7.PrecioCapital'!C158</f>
        <v>0.33707774053189543</v>
      </c>
      <c r="D353" s="187">
        <f>+'2.2.3.7.PrecioCapital'!D158</f>
        <v>0.32355508923681398</v>
      </c>
      <c r="E353" s="187">
        <f>+'2.2.3.7.PrecioCapital'!E158</f>
        <v>0.32306223877560053</v>
      </c>
      <c r="F353" s="187">
        <f>+'2.2.3.7.PrecioCapital'!F158</f>
        <v>0.3392707984858932</v>
      </c>
      <c r="G353" s="187">
        <f>+'2.2.3.7.PrecioCapital'!G158</f>
        <v>0.36538100565642095</v>
      </c>
      <c r="H353" s="187">
        <f>+'2.2.3.7.PrecioCapital'!H158</f>
        <v>0.36538100565642095</v>
      </c>
      <c r="I353" s="187">
        <f>+'2.2.3.7.PrecioCapital'!I158</f>
        <v>0.36538100565642095</v>
      </c>
      <c r="J353" s="187">
        <f>+'2.2.3.7.PrecioCapital'!J158</f>
        <v>0.33666674229120203</v>
      </c>
      <c r="K353" s="187">
        <f>+'2.2.3.7.PrecioCapital'!K158</f>
        <v>0.33666674229120203</v>
      </c>
      <c r="L353" s="187">
        <f>+'2.2.3.7.PrecioCapital'!L158</f>
        <v>0.31123646201951288</v>
      </c>
      <c r="M353" s="187">
        <f>+'2.2.3.7.PrecioCapital'!M158</f>
        <v>0.33520842127176448</v>
      </c>
      <c r="N353" s="187">
        <f>+'2.2.3.7.PrecioCapital'!N158</f>
        <v>0.33151583608040214</v>
      </c>
    </row>
    <row r="354" spans="1:14" x14ac:dyDescent="0.2">
      <c r="A354" s="1"/>
      <c r="B354" s="228" t="s">
        <v>544</v>
      </c>
      <c r="C354" s="187">
        <f>+'2.2.3.7.PrecioCapital'!C159</f>
        <v>0.42300684901739494</v>
      </c>
      <c r="D354" s="187">
        <f>+'2.2.3.7.PrecioCapital'!D159</f>
        <v>0.41226867631840142</v>
      </c>
      <c r="E354" s="187">
        <f>+'2.2.3.7.PrecioCapital'!E159</f>
        <v>0.41153566212121384</v>
      </c>
      <c r="F354" s="187">
        <f>+'2.2.3.7.PrecioCapital'!F159</f>
        <v>0.42727536579790104</v>
      </c>
      <c r="G354" s="187">
        <f>+'2.2.3.7.PrecioCapital'!G159</f>
        <v>0.44806744816382432</v>
      </c>
      <c r="H354" s="187">
        <f>+'2.2.3.7.PrecioCapital'!H159</f>
        <v>0.44806744816382432</v>
      </c>
      <c r="I354" s="187">
        <f>+'2.2.3.7.PrecioCapital'!I159</f>
        <v>0.44806744816382432</v>
      </c>
      <c r="J354" s="187">
        <f>+'2.2.3.7.PrecioCapital'!J159</f>
        <v>0.41827004815064506</v>
      </c>
      <c r="K354" s="187">
        <f>+'2.2.3.7.PrecioCapital'!K159</f>
        <v>0.41827004815064506</v>
      </c>
      <c r="L354" s="187">
        <f>+'2.2.3.7.PrecioCapital'!L159</f>
        <v>0.39547356155600055</v>
      </c>
      <c r="M354" s="187">
        <f>+'2.2.3.7.PrecioCapital'!M159</f>
        <v>0.41921820036741908</v>
      </c>
      <c r="N354" s="187">
        <f>+'2.2.3.7.PrecioCapital'!N159</f>
        <v>0.41554308885773222</v>
      </c>
    </row>
    <row r="355" spans="1:14" x14ac:dyDescent="0.2">
      <c r="A355" s="1"/>
      <c r="B355" s="228" t="s">
        <v>545</v>
      </c>
      <c r="C355" s="187">
        <f>+'2.2.3.7.PrecioCapital'!C160</f>
        <v>0.42300684901739494</v>
      </c>
      <c r="D355" s="187">
        <f>+'2.2.3.7.PrecioCapital'!D160</f>
        <v>0.41226867631840142</v>
      </c>
      <c r="E355" s="187">
        <f>+'2.2.3.7.PrecioCapital'!E160</f>
        <v>0.41153566212121384</v>
      </c>
      <c r="F355" s="187">
        <f>+'2.2.3.7.PrecioCapital'!F160</f>
        <v>0.42727536579790104</v>
      </c>
      <c r="G355" s="187">
        <f>+'2.2.3.7.PrecioCapital'!G160</f>
        <v>0.44806744816382432</v>
      </c>
      <c r="H355" s="187">
        <f>+'2.2.3.7.PrecioCapital'!H160</f>
        <v>0.44806744816382432</v>
      </c>
      <c r="I355" s="187">
        <f>+'2.2.3.7.PrecioCapital'!I160</f>
        <v>0.44806744816382432</v>
      </c>
      <c r="J355" s="187">
        <f>+'2.2.3.7.PrecioCapital'!J160</f>
        <v>0.41827004815064506</v>
      </c>
      <c r="K355" s="187">
        <f>+'2.2.3.7.PrecioCapital'!K160</f>
        <v>0.41827004815064506</v>
      </c>
      <c r="L355" s="187">
        <f>+'2.2.3.7.PrecioCapital'!L160</f>
        <v>0.39547356155600055</v>
      </c>
      <c r="M355" s="187">
        <f>+'2.2.3.7.PrecioCapital'!M160</f>
        <v>0.41921820036741908</v>
      </c>
      <c r="N355" s="187">
        <f>+'2.2.3.7.PrecioCapital'!N160</f>
        <v>0.41554308885773222</v>
      </c>
    </row>
    <row r="356" spans="1:14" x14ac:dyDescent="0.2">
      <c r="A356" s="1"/>
      <c r="B356" s="228" t="s">
        <v>546</v>
      </c>
      <c r="C356" s="187">
        <f>+'2.2.3.7.PrecioCapital'!C161</f>
        <v>0.33707774053189543</v>
      </c>
      <c r="D356" s="187">
        <f>+'2.2.3.7.PrecioCapital'!D161</f>
        <v>0.32355508923681398</v>
      </c>
      <c r="E356" s="187">
        <f>+'2.2.3.7.PrecioCapital'!E161</f>
        <v>0.32306223877560053</v>
      </c>
      <c r="F356" s="187">
        <f>+'2.2.3.7.PrecioCapital'!F161</f>
        <v>0.3392707984858932</v>
      </c>
      <c r="G356" s="187">
        <f>+'2.2.3.7.PrecioCapital'!G161</f>
        <v>0.36538100565642095</v>
      </c>
      <c r="H356" s="187">
        <f>+'2.2.3.7.PrecioCapital'!H161</f>
        <v>0.36538100565642095</v>
      </c>
      <c r="I356" s="187">
        <f>+'2.2.3.7.PrecioCapital'!I161</f>
        <v>0.36538100565642095</v>
      </c>
      <c r="J356" s="187">
        <f>+'2.2.3.7.PrecioCapital'!J161</f>
        <v>0.33666674229120203</v>
      </c>
      <c r="K356" s="187">
        <f>+'2.2.3.7.PrecioCapital'!K161</f>
        <v>0.33666674229120203</v>
      </c>
      <c r="L356" s="187">
        <f>+'2.2.3.7.PrecioCapital'!L161</f>
        <v>0.31123646201951288</v>
      </c>
      <c r="M356" s="187">
        <f>+'2.2.3.7.PrecioCapital'!M161</f>
        <v>0.33520842127176448</v>
      </c>
      <c r="N356" s="187">
        <f>+'2.2.3.7.PrecioCapital'!N161</f>
        <v>0.33151583608040214</v>
      </c>
    </row>
    <row r="357" spans="1:14" x14ac:dyDescent="0.2">
      <c r="A357" s="1"/>
      <c r="B357" s="228" t="s">
        <v>547</v>
      </c>
      <c r="C357" s="187">
        <f>+'2.2.3.7.PrecioCapital'!C162</f>
        <v>0.33707774053189543</v>
      </c>
      <c r="D357" s="187">
        <f>+'2.2.3.7.PrecioCapital'!D162</f>
        <v>0.32355508923681398</v>
      </c>
      <c r="E357" s="187">
        <f>+'2.2.3.7.PrecioCapital'!E162</f>
        <v>0.32306223877560053</v>
      </c>
      <c r="F357" s="187">
        <f>+'2.2.3.7.PrecioCapital'!F162</f>
        <v>0.3392707984858932</v>
      </c>
      <c r="G357" s="187">
        <f>+'2.2.3.7.PrecioCapital'!G162</f>
        <v>0.36538100565642095</v>
      </c>
      <c r="H357" s="187">
        <f>+'2.2.3.7.PrecioCapital'!H162</f>
        <v>0.36538100565642095</v>
      </c>
      <c r="I357" s="187">
        <f>+'2.2.3.7.PrecioCapital'!I162</f>
        <v>0.36538100565642095</v>
      </c>
      <c r="J357" s="187">
        <f>+'2.2.3.7.PrecioCapital'!J162</f>
        <v>0.33666674229120203</v>
      </c>
      <c r="K357" s="187">
        <f>+'2.2.3.7.PrecioCapital'!K162</f>
        <v>0.33666674229120203</v>
      </c>
      <c r="L357" s="187">
        <f>+'2.2.3.7.PrecioCapital'!L162</f>
        <v>0.31123646201951288</v>
      </c>
      <c r="M357" s="187">
        <f>+'2.2.3.7.PrecioCapital'!M162</f>
        <v>0.33520842127176448</v>
      </c>
      <c r="N357" s="187">
        <f>+'2.2.3.7.PrecioCapital'!N162</f>
        <v>0.33151583608040214</v>
      </c>
    </row>
    <row r="358" spans="1:14" x14ac:dyDescent="0.2">
      <c r="A358" s="1"/>
      <c r="B358" s="228" t="s">
        <v>548</v>
      </c>
      <c r="C358" s="187">
        <f>+'2.2.3.7.PrecioCapital'!C163</f>
        <v>0.33707774053189543</v>
      </c>
      <c r="D358" s="187">
        <f>+'2.2.3.7.PrecioCapital'!D163</f>
        <v>0.32355508923681398</v>
      </c>
      <c r="E358" s="187">
        <f>+'2.2.3.7.PrecioCapital'!E163</f>
        <v>0.32306223877560053</v>
      </c>
      <c r="F358" s="187">
        <f>+'2.2.3.7.PrecioCapital'!F163</f>
        <v>0.3392707984858932</v>
      </c>
      <c r="G358" s="187">
        <f>+'2.2.3.7.PrecioCapital'!G163</f>
        <v>0.36538100565642095</v>
      </c>
      <c r="H358" s="187">
        <f>+'2.2.3.7.PrecioCapital'!H163</f>
        <v>0.36538100565642095</v>
      </c>
      <c r="I358" s="187">
        <f>+'2.2.3.7.PrecioCapital'!I163</f>
        <v>0.36538100565642095</v>
      </c>
      <c r="J358" s="187">
        <f>+'2.2.3.7.PrecioCapital'!J163</f>
        <v>0.33666674229120203</v>
      </c>
      <c r="K358" s="187">
        <f>+'2.2.3.7.PrecioCapital'!K163</f>
        <v>0.33666674229120203</v>
      </c>
      <c r="L358" s="187">
        <f>+'2.2.3.7.PrecioCapital'!L163</f>
        <v>0.31123646201951288</v>
      </c>
      <c r="M358" s="187">
        <f>+'2.2.3.7.PrecioCapital'!M163</f>
        <v>0.33520842127176448</v>
      </c>
      <c r="N358" s="187">
        <f>+'2.2.3.7.PrecioCapital'!N163</f>
        <v>0.33151583608040214</v>
      </c>
    </row>
    <row r="359" spans="1:14" x14ac:dyDescent="0.2">
      <c r="A359" s="1"/>
      <c r="B359" s="228" t="s">
        <v>549</v>
      </c>
      <c r="C359" s="187">
        <f>+'2.2.3.7.PrecioCapital'!C164</f>
        <v>0.33707774053189543</v>
      </c>
      <c r="D359" s="187">
        <f>+'2.2.3.7.PrecioCapital'!D164</f>
        <v>0.32355508923681398</v>
      </c>
      <c r="E359" s="187">
        <f>+'2.2.3.7.PrecioCapital'!E164</f>
        <v>0.32306223877560053</v>
      </c>
      <c r="F359" s="187">
        <f>+'2.2.3.7.PrecioCapital'!F164</f>
        <v>0.3392707984858932</v>
      </c>
      <c r="G359" s="187">
        <f>+'2.2.3.7.PrecioCapital'!G164</f>
        <v>0.36538100565642095</v>
      </c>
      <c r="H359" s="187">
        <f>+'2.2.3.7.PrecioCapital'!H164</f>
        <v>0.36538100565642095</v>
      </c>
      <c r="I359" s="187">
        <f>+'2.2.3.7.PrecioCapital'!I164</f>
        <v>0.36538100565642095</v>
      </c>
      <c r="J359" s="187">
        <f>+'2.2.3.7.PrecioCapital'!J164</f>
        <v>0.33666674229120203</v>
      </c>
      <c r="K359" s="187">
        <f>+'2.2.3.7.PrecioCapital'!K164</f>
        <v>0.33666674229120203</v>
      </c>
      <c r="L359" s="187">
        <f>+'2.2.3.7.PrecioCapital'!L164</f>
        <v>0.31123646201951288</v>
      </c>
      <c r="M359" s="187">
        <f>+'2.2.3.7.PrecioCapital'!M164</f>
        <v>0.33520842127176448</v>
      </c>
      <c r="N359" s="187">
        <f>+'2.2.3.7.PrecioCapital'!N164</f>
        <v>0.33151583608040214</v>
      </c>
    </row>
    <row r="360" spans="1:14" x14ac:dyDescent="0.2">
      <c r="A360" s="1"/>
      <c r="B360" s="228" t="s">
        <v>550</v>
      </c>
      <c r="C360" s="187">
        <f>+'2.2.3.7.PrecioCapital'!C165</f>
        <v>0.33707774053189543</v>
      </c>
      <c r="D360" s="187">
        <f>+'2.2.3.7.PrecioCapital'!D165</f>
        <v>0.32355508923681398</v>
      </c>
      <c r="E360" s="187">
        <f>+'2.2.3.7.PrecioCapital'!E165</f>
        <v>0.32306223877560053</v>
      </c>
      <c r="F360" s="187">
        <f>+'2.2.3.7.PrecioCapital'!F165</f>
        <v>0.3392707984858932</v>
      </c>
      <c r="G360" s="187">
        <f>+'2.2.3.7.PrecioCapital'!G165</f>
        <v>0.36538100565642095</v>
      </c>
      <c r="H360" s="187">
        <f>+'2.2.3.7.PrecioCapital'!H165</f>
        <v>0.36538100565642095</v>
      </c>
      <c r="I360" s="187">
        <f>+'2.2.3.7.PrecioCapital'!I165</f>
        <v>0.36538100565642095</v>
      </c>
      <c r="J360" s="187">
        <f>+'2.2.3.7.PrecioCapital'!J165</f>
        <v>0.33666674229120203</v>
      </c>
      <c r="K360" s="187">
        <f>+'2.2.3.7.PrecioCapital'!K165</f>
        <v>0.33666674229120203</v>
      </c>
      <c r="L360" s="187">
        <f>+'2.2.3.7.PrecioCapital'!L165</f>
        <v>0.31123646201951288</v>
      </c>
      <c r="M360" s="187">
        <f>+'2.2.3.7.PrecioCapital'!M165</f>
        <v>0.33520842127176448</v>
      </c>
      <c r="N360" s="187">
        <f>+'2.2.3.7.PrecioCapital'!N165</f>
        <v>0.33151583608040214</v>
      </c>
    </row>
    <row r="361" spans="1:14" x14ac:dyDescent="0.2">
      <c r="A361" s="1"/>
      <c r="B361" s="228" t="s">
        <v>551</v>
      </c>
      <c r="C361" s="187">
        <f>+'2.2.3.7.PrecioCapital'!C166</f>
        <v>0.22250559588456284</v>
      </c>
      <c r="D361" s="187">
        <f>+'2.2.3.7.PrecioCapital'!D166</f>
        <v>0.20527030646136404</v>
      </c>
      <c r="E361" s="187">
        <f>+'2.2.3.7.PrecioCapital'!E166</f>
        <v>0.20509767431478282</v>
      </c>
      <c r="F361" s="187">
        <f>+'2.2.3.7.PrecioCapital'!F166</f>
        <v>0.2219313754032162</v>
      </c>
      <c r="G361" s="187">
        <f>+'2.2.3.7.PrecioCapital'!G166</f>
        <v>0.25513241564654987</v>
      </c>
      <c r="H361" s="187">
        <f>+'2.2.3.7.PrecioCapital'!H166</f>
        <v>0.25513241564654987</v>
      </c>
      <c r="I361" s="187">
        <f>+'2.2.3.7.PrecioCapital'!I166</f>
        <v>0.25513241564654987</v>
      </c>
      <c r="J361" s="187">
        <f>+'2.2.3.7.PrecioCapital'!J166</f>
        <v>0.22786233447861137</v>
      </c>
      <c r="K361" s="187">
        <f>+'2.2.3.7.PrecioCapital'!K166</f>
        <v>0.22786233447861137</v>
      </c>
      <c r="L361" s="187">
        <f>+'2.2.3.7.PrecioCapital'!L166</f>
        <v>0.19892032930419618</v>
      </c>
      <c r="M361" s="187">
        <f>+'2.2.3.7.PrecioCapital'!M166</f>
        <v>0.2231953824775583</v>
      </c>
      <c r="N361" s="187">
        <f>+'2.2.3.7.PrecioCapital'!N166</f>
        <v>0.21947949904396208</v>
      </c>
    </row>
    <row r="362" spans="1:14" x14ac:dyDescent="0.2">
      <c r="A362" s="1"/>
      <c r="B362" s="228" t="s">
        <v>416</v>
      </c>
      <c r="C362" s="187">
        <f>+'2.2.3.7.PrecioCapital'!C167</f>
        <v>0.33707774053189543</v>
      </c>
      <c r="D362" s="187">
        <f>+'2.2.3.7.PrecioCapital'!D167</f>
        <v>0.32355508923681398</v>
      </c>
      <c r="E362" s="187">
        <f>+'2.2.3.7.PrecioCapital'!E167</f>
        <v>0.32306223877560053</v>
      </c>
      <c r="F362" s="187">
        <f>+'2.2.3.7.PrecioCapital'!F167</f>
        <v>0.3392707984858932</v>
      </c>
      <c r="G362" s="187">
        <f>+'2.2.3.7.PrecioCapital'!G167</f>
        <v>0.36538100565642095</v>
      </c>
      <c r="H362" s="187">
        <f>+'2.2.3.7.PrecioCapital'!H167</f>
        <v>0.36538100565642095</v>
      </c>
      <c r="I362" s="187">
        <f>+'2.2.3.7.PrecioCapital'!I167</f>
        <v>0.36538100565642095</v>
      </c>
      <c r="J362" s="187">
        <f>+'2.2.3.7.PrecioCapital'!J167</f>
        <v>0.33666674229120203</v>
      </c>
      <c r="K362" s="187">
        <f>+'2.2.3.7.PrecioCapital'!K167</f>
        <v>0.33666674229120203</v>
      </c>
      <c r="L362" s="187">
        <f>+'2.2.3.7.PrecioCapital'!L167</f>
        <v>0.31123646201951288</v>
      </c>
      <c r="M362" s="187">
        <f>+'2.2.3.7.PrecioCapital'!M167</f>
        <v>0.33520842127176448</v>
      </c>
      <c r="N362" s="187">
        <f>+'2.2.3.7.PrecioCapital'!N167</f>
        <v>0.33151583608040214</v>
      </c>
    </row>
    <row r="363" spans="1:14" x14ac:dyDescent="0.2">
      <c r="A363" s="1"/>
      <c r="B363" s="228" t="s">
        <v>487</v>
      </c>
      <c r="C363" s="187">
        <f>+'2.2.3.7.PrecioCapital'!C168</f>
        <v>0.33707774053189543</v>
      </c>
      <c r="D363" s="187">
        <f>+'2.2.3.7.PrecioCapital'!D168</f>
        <v>0.32355508923681398</v>
      </c>
      <c r="E363" s="187">
        <f>+'2.2.3.7.PrecioCapital'!E168</f>
        <v>0.32306223877560053</v>
      </c>
      <c r="F363" s="187">
        <f>+'2.2.3.7.PrecioCapital'!F168</f>
        <v>0.3392707984858932</v>
      </c>
      <c r="G363" s="187">
        <f>+'2.2.3.7.PrecioCapital'!G168</f>
        <v>0.36538100565642095</v>
      </c>
      <c r="H363" s="187">
        <f>+'2.2.3.7.PrecioCapital'!H168</f>
        <v>0.36538100565642095</v>
      </c>
      <c r="I363" s="187">
        <f>+'2.2.3.7.PrecioCapital'!I168</f>
        <v>0.36538100565642095</v>
      </c>
      <c r="J363" s="187">
        <f>+'2.2.3.7.PrecioCapital'!J168</f>
        <v>0.33666674229120203</v>
      </c>
      <c r="K363" s="187">
        <f>+'2.2.3.7.PrecioCapital'!K168</f>
        <v>0.33666674229120203</v>
      </c>
      <c r="L363" s="187">
        <f>+'2.2.3.7.PrecioCapital'!L168</f>
        <v>0.31123646201951288</v>
      </c>
      <c r="M363" s="187">
        <f>+'2.2.3.7.PrecioCapital'!M168</f>
        <v>0.33520842127176448</v>
      </c>
      <c r="N363" s="187">
        <f>+'2.2.3.7.PrecioCapital'!N168</f>
        <v>0.33151583608040214</v>
      </c>
    </row>
    <row r="364" spans="1:14" x14ac:dyDescent="0.2">
      <c r="A364" s="1"/>
      <c r="B364" s="228" t="s">
        <v>552</v>
      </c>
      <c r="C364" s="187">
        <f>+'2.2.3.7.PrecioCapital'!C169</f>
        <v>0.19744293924295886</v>
      </c>
      <c r="D364" s="187">
        <f>+'2.2.3.7.PrecioCapital'!D169</f>
        <v>0.17939551022923436</v>
      </c>
      <c r="E364" s="187">
        <f>+'2.2.3.7.PrecioCapital'!E169</f>
        <v>0.17929292583897893</v>
      </c>
      <c r="F364" s="187">
        <f>+'2.2.3.7.PrecioCapital'!F169</f>
        <v>0.1962633766038806</v>
      </c>
      <c r="G364" s="187">
        <f>+'2.2.3.7.PrecioCapital'!G169</f>
        <v>0.23101553658189056</v>
      </c>
      <c r="H364" s="187">
        <f>+'2.2.3.7.PrecioCapital'!H169</f>
        <v>0.23101553658189056</v>
      </c>
      <c r="I364" s="187">
        <f>+'2.2.3.7.PrecioCapital'!I169</f>
        <v>0.23101553658189056</v>
      </c>
      <c r="J364" s="187">
        <f>+'2.2.3.7.PrecioCapital'!J169</f>
        <v>0.20406137026960716</v>
      </c>
      <c r="K364" s="187">
        <f>+'2.2.3.7.PrecioCapital'!K169</f>
        <v>0.20406137026960716</v>
      </c>
      <c r="L364" s="187">
        <f>+'2.2.3.7.PrecioCapital'!L169</f>
        <v>0.17435117527272068</v>
      </c>
      <c r="M364" s="187">
        <f>+'2.2.3.7.PrecioCapital'!M169</f>
        <v>0.19869253024132569</v>
      </c>
      <c r="N364" s="187">
        <f>+'2.2.3.7.PrecioCapital'!N169</f>
        <v>0.19497155031724081</v>
      </c>
    </row>
    <row r="365" spans="1:14" x14ac:dyDescent="0.2">
      <c r="A365" s="1"/>
      <c r="B365" s="228" t="s">
        <v>553</v>
      </c>
      <c r="C365" s="187">
        <f>+'2.2.3.7.PrecioCapital'!C170</f>
        <v>0.22250559588456284</v>
      </c>
      <c r="D365" s="187">
        <f>+'2.2.3.7.PrecioCapital'!D170</f>
        <v>0.20527030646136404</v>
      </c>
      <c r="E365" s="187">
        <f>+'2.2.3.7.PrecioCapital'!E170</f>
        <v>0.20509767431478282</v>
      </c>
      <c r="F365" s="187">
        <f>+'2.2.3.7.PrecioCapital'!F170</f>
        <v>0.2219313754032162</v>
      </c>
      <c r="G365" s="187">
        <f>+'2.2.3.7.PrecioCapital'!G170</f>
        <v>0.25513241564654987</v>
      </c>
      <c r="H365" s="187">
        <f>+'2.2.3.7.PrecioCapital'!H170</f>
        <v>0.25513241564654987</v>
      </c>
      <c r="I365" s="187">
        <f>+'2.2.3.7.PrecioCapital'!I170</f>
        <v>0.25513241564654987</v>
      </c>
      <c r="J365" s="187">
        <f>+'2.2.3.7.PrecioCapital'!J170</f>
        <v>0.22786233447861137</v>
      </c>
      <c r="K365" s="187">
        <f>+'2.2.3.7.PrecioCapital'!K170</f>
        <v>0.22786233447861137</v>
      </c>
      <c r="L365" s="187">
        <f>+'2.2.3.7.PrecioCapital'!L170</f>
        <v>0.19892032930419618</v>
      </c>
      <c r="M365" s="187">
        <f>+'2.2.3.7.PrecioCapital'!M170</f>
        <v>0.2231953824775583</v>
      </c>
      <c r="N365" s="187">
        <f>+'2.2.3.7.PrecioCapital'!N170</f>
        <v>0.21947949904396208</v>
      </c>
    </row>
    <row r="366" spans="1:14" x14ac:dyDescent="0.2">
      <c r="A366" s="1"/>
      <c r="B366" s="225" t="s">
        <v>320</v>
      </c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</row>
    <row r="367" spans="1:14" x14ac:dyDescent="0.2">
      <c r="A367" s="1"/>
      <c r="B367" s="227" t="s">
        <v>315</v>
      </c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</row>
    <row r="368" spans="1:14" x14ac:dyDescent="0.2">
      <c r="A368" s="1"/>
      <c r="B368" s="228" t="s">
        <v>417</v>
      </c>
      <c r="C368" s="187">
        <f>+'2.2.3.7.PrecioCapital'!C173</f>
        <v>0.14593328926153312</v>
      </c>
      <c r="D368" s="187">
        <f>+'2.2.3.7.PrecioCapital'!D173</f>
        <v>0.18223305395809944</v>
      </c>
      <c r="E368" s="187">
        <f>+'2.2.3.7.PrecioCapital'!E173</f>
        <v>0.20422867208808643</v>
      </c>
      <c r="F368" s="187">
        <f>+'2.2.3.7.PrecioCapital'!F173</f>
        <v>0.22960435123183817</v>
      </c>
      <c r="G368" s="187">
        <f>+'2.2.3.7.PrecioCapital'!G173</f>
        <v>0.27723142612650109</v>
      </c>
      <c r="H368" s="187">
        <f>+'2.2.3.7.PrecioCapital'!H173</f>
        <v>0.27723142612650109</v>
      </c>
      <c r="I368" s="187">
        <f>+'2.2.3.7.PrecioCapital'!I173</f>
        <v>0.27723142612650109</v>
      </c>
      <c r="J368" s="187">
        <f>+'2.2.3.7.PrecioCapital'!J173</f>
        <v>0.20459609068520535</v>
      </c>
      <c r="K368" s="187">
        <f>+'2.2.3.7.PrecioCapital'!K173</f>
        <v>0.20459609068520535</v>
      </c>
      <c r="L368" s="187">
        <f>+'2.2.3.7.PrecioCapital'!L173</f>
        <v>0.10099133173029262</v>
      </c>
      <c r="M368" s="187">
        <f>+'2.2.3.7.PrecioCapital'!M173</f>
        <v>0.14388628564206998</v>
      </c>
      <c r="N368" s="187">
        <f>+'2.2.3.7.PrecioCapital'!N173</f>
        <v>0.20267242714935299</v>
      </c>
    </row>
    <row r="369" spans="1:14" x14ac:dyDescent="0.2">
      <c r="A369" s="1"/>
      <c r="B369" s="227" t="s">
        <v>317</v>
      </c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</row>
    <row r="370" spans="1:14" x14ac:dyDescent="0.2">
      <c r="A370" s="1"/>
      <c r="B370" s="228" t="s">
        <v>554</v>
      </c>
      <c r="C370" s="187">
        <f>+'2.2.3.7.PrecioCapital'!C175</f>
        <v>0.33707774053189543</v>
      </c>
      <c r="D370" s="187">
        <f>+'2.2.3.7.PrecioCapital'!D175</f>
        <v>0.32355508923681398</v>
      </c>
      <c r="E370" s="187">
        <f>+'2.2.3.7.PrecioCapital'!E175</f>
        <v>0.32306223877560053</v>
      </c>
      <c r="F370" s="187">
        <f>+'2.2.3.7.PrecioCapital'!F175</f>
        <v>0.3392707984858932</v>
      </c>
      <c r="G370" s="187">
        <f>+'2.2.3.7.PrecioCapital'!G175</f>
        <v>0.36538100565642095</v>
      </c>
      <c r="H370" s="187">
        <f>+'2.2.3.7.PrecioCapital'!H175</f>
        <v>0.36538100565642095</v>
      </c>
      <c r="I370" s="187">
        <f>+'2.2.3.7.PrecioCapital'!I175</f>
        <v>0.36538100565642095</v>
      </c>
      <c r="J370" s="187">
        <f>+'2.2.3.7.PrecioCapital'!J175</f>
        <v>0.33666674229120203</v>
      </c>
      <c r="K370" s="187">
        <f>+'2.2.3.7.PrecioCapital'!K175</f>
        <v>0.33666674229120203</v>
      </c>
      <c r="L370" s="187">
        <f>+'2.2.3.7.PrecioCapital'!L175</f>
        <v>0.31123646201951288</v>
      </c>
      <c r="M370" s="187">
        <f>+'2.2.3.7.PrecioCapital'!M175</f>
        <v>0.33520842127176448</v>
      </c>
      <c r="N370" s="187">
        <f>+'2.2.3.7.PrecioCapital'!N175</f>
        <v>0.33151583608040214</v>
      </c>
    </row>
    <row r="371" spans="1:14" x14ac:dyDescent="0.2">
      <c r="A371" s="1"/>
      <c r="B371" s="228" t="s">
        <v>555</v>
      </c>
      <c r="C371" s="187">
        <f>+'2.2.3.7.PrecioCapital'!C176</f>
        <v>0.33707774053189543</v>
      </c>
      <c r="D371" s="187">
        <f>+'2.2.3.7.PrecioCapital'!D176</f>
        <v>0.32355508923681398</v>
      </c>
      <c r="E371" s="187">
        <f>+'2.2.3.7.PrecioCapital'!E176</f>
        <v>0.32306223877560053</v>
      </c>
      <c r="F371" s="187">
        <f>+'2.2.3.7.PrecioCapital'!F176</f>
        <v>0.3392707984858932</v>
      </c>
      <c r="G371" s="187">
        <f>+'2.2.3.7.PrecioCapital'!G176</f>
        <v>0.36538100565642095</v>
      </c>
      <c r="H371" s="187">
        <f>+'2.2.3.7.PrecioCapital'!H176</f>
        <v>0.36538100565642095</v>
      </c>
      <c r="I371" s="187">
        <f>+'2.2.3.7.PrecioCapital'!I176</f>
        <v>0.36538100565642095</v>
      </c>
      <c r="J371" s="187">
        <f>+'2.2.3.7.PrecioCapital'!J176</f>
        <v>0.33666674229120203</v>
      </c>
      <c r="K371" s="187">
        <f>+'2.2.3.7.PrecioCapital'!K176</f>
        <v>0.33666674229120203</v>
      </c>
      <c r="L371" s="187">
        <f>+'2.2.3.7.PrecioCapital'!L176</f>
        <v>0.31123646201951288</v>
      </c>
      <c r="M371" s="187">
        <f>+'2.2.3.7.PrecioCapital'!M176</f>
        <v>0.33520842127176448</v>
      </c>
      <c r="N371" s="187">
        <f>+'2.2.3.7.PrecioCapital'!N176</f>
        <v>0.33151583608040214</v>
      </c>
    </row>
    <row r="372" spans="1:14" x14ac:dyDescent="0.2">
      <c r="A372" s="1"/>
      <c r="B372" s="228" t="s">
        <v>556</v>
      </c>
      <c r="C372" s="187">
        <f>+'2.2.3.7.PrecioCapital'!C177</f>
        <v>0.33707774053189543</v>
      </c>
      <c r="D372" s="187">
        <f>+'2.2.3.7.PrecioCapital'!D177</f>
        <v>0.32355508923681398</v>
      </c>
      <c r="E372" s="187">
        <f>+'2.2.3.7.PrecioCapital'!E177</f>
        <v>0.32306223877560053</v>
      </c>
      <c r="F372" s="187">
        <f>+'2.2.3.7.PrecioCapital'!F177</f>
        <v>0.3392707984858932</v>
      </c>
      <c r="G372" s="187">
        <f>+'2.2.3.7.PrecioCapital'!G177</f>
        <v>0.36538100565642095</v>
      </c>
      <c r="H372" s="187">
        <f>+'2.2.3.7.PrecioCapital'!H177</f>
        <v>0.36538100565642095</v>
      </c>
      <c r="I372" s="187">
        <f>+'2.2.3.7.PrecioCapital'!I177</f>
        <v>0.36538100565642095</v>
      </c>
      <c r="J372" s="187">
        <f>+'2.2.3.7.PrecioCapital'!J177</f>
        <v>0.33666674229120203</v>
      </c>
      <c r="K372" s="187">
        <f>+'2.2.3.7.PrecioCapital'!K177</f>
        <v>0.33666674229120203</v>
      </c>
      <c r="L372" s="187">
        <f>+'2.2.3.7.PrecioCapital'!L177</f>
        <v>0.31123646201951288</v>
      </c>
      <c r="M372" s="187">
        <f>+'2.2.3.7.PrecioCapital'!M177</f>
        <v>0.33520842127176448</v>
      </c>
      <c r="N372" s="187">
        <f>+'2.2.3.7.PrecioCapital'!N177</f>
        <v>0.33151583608040214</v>
      </c>
    </row>
    <row r="373" spans="1:14" x14ac:dyDescent="0.2">
      <c r="A373" s="1"/>
      <c r="B373" s="228" t="s">
        <v>557</v>
      </c>
      <c r="C373" s="187">
        <f>+'2.2.3.7.PrecioCapital'!C178</f>
        <v>0.33707774053189543</v>
      </c>
      <c r="D373" s="187">
        <f>+'2.2.3.7.PrecioCapital'!D178</f>
        <v>0.32355508923681398</v>
      </c>
      <c r="E373" s="187">
        <f>+'2.2.3.7.PrecioCapital'!E178</f>
        <v>0.32306223877560053</v>
      </c>
      <c r="F373" s="187">
        <f>+'2.2.3.7.PrecioCapital'!F178</f>
        <v>0.3392707984858932</v>
      </c>
      <c r="G373" s="187">
        <f>+'2.2.3.7.PrecioCapital'!G178</f>
        <v>0.36538100565642095</v>
      </c>
      <c r="H373" s="187">
        <f>+'2.2.3.7.PrecioCapital'!H178</f>
        <v>0.36538100565642095</v>
      </c>
      <c r="I373" s="187">
        <f>+'2.2.3.7.PrecioCapital'!I178</f>
        <v>0.36538100565642095</v>
      </c>
      <c r="J373" s="187">
        <f>+'2.2.3.7.PrecioCapital'!J178</f>
        <v>0.33666674229120203</v>
      </c>
      <c r="K373" s="187">
        <f>+'2.2.3.7.PrecioCapital'!K178</f>
        <v>0.33666674229120203</v>
      </c>
      <c r="L373" s="187">
        <f>+'2.2.3.7.PrecioCapital'!L178</f>
        <v>0.31123646201951288</v>
      </c>
      <c r="M373" s="187">
        <f>+'2.2.3.7.PrecioCapital'!M178</f>
        <v>0.33520842127176448</v>
      </c>
      <c r="N373" s="187">
        <f>+'2.2.3.7.PrecioCapital'!N178</f>
        <v>0.33151583608040214</v>
      </c>
    </row>
    <row r="374" spans="1:14" x14ac:dyDescent="0.2">
      <c r="A374" s="1"/>
      <c r="B374" s="228" t="s">
        <v>558</v>
      </c>
      <c r="C374" s="187">
        <f>+'2.2.3.7.PrecioCapital'!C179</f>
        <v>0.33707774053189543</v>
      </c>
      <c r="D374" s="187">
        <f>+'2.2.3.7.PrecioCapital'!D179</f>
        <v>0.32355508923681398</v>
      </c>
      <c r="E374" s="187">
        <f>+'2.2.3.7.PrecioCapital'!E179</f>
        <v>0.32306223877560053</v>
      </c>
      <c r="F374" s="187">
        <f>+'2.2.3.7.PrecioCapital'!F179</f>
        <v>0.3392707984858932</v>
      </c>
      <c r="G374" s="187">
        <f>+'2.2.3.7.PrecioCapital'!G179</f>
        <v>0.36538100565642095</v>
      </c>
      <c r="H374" s="187">
        <f>+'2.2.3.7.PrecioCapital'!H179</f>
        <v>0.36538100565642095</v>
      </c>
      <c r="I374" s="187">
        <f>+'2.2.3.7.PrecioCapital'!I179</f>
        <v>0.36538100565642095</v>
      </c>
      <c r="J374" s="187">
        <f>+'2.2.3.7.PrecioCapital'!J179</f>
        <v>0.33666674229120203</v>
      </c>
      <c r="K374" s="187">
        <f>+'2.2.3.7.PrecioCapital'!K179</f>
        <v>0.33666674229120203</v>
      </c>
      <c r="L374" s="187">
        <f>+'2.2.3.7.PrecioCapital'!L179</f>
        <v>0.31123646201951288</v>
      </c>
      <c r="M374" s="187">
        <f>+'2.2.3.7.PrecioCapital'!M179</f>
        <v>0.33520842127176448</v>
      </c>
      <c r="N374" s="187">
        <f>+'2.2.3.7.PrecioCapital'!N179</f>
        <v>0.33151583608040214</v>
      </c>
    </row>
    <row r="375" spans="1:14" x14ac:dyDescent="0.2">
      <c r="A375" s="1"/>
      <c r="B375" s="228" t="s">
        <v>321</v>
      </c>
      <c r="C375" s="187">
        <f>+'2.2.3.7.PrecioCapital'!C180</f>
        <v>0.33707774053189543</v>
      </c>
      <c r="D375" s="187">
        <f>+'2.2.3.7.PrecioCapital'!D180</f>
        <v>0.32355508923681398</v>
      </c>
      <c r="E375" s="187">
        <f>+'2.2.3.7.PrecioCapital'!E180</f>
        <v>0.32306223877560053</v>
      </c>
      <c r="F375" s="187">
        <f>+'2.2.3.7.PrecioCapital'!F180</f>
        <v>0.3392707984858932</v>
      </c>
      <c r="G375" s="187">
        <f>+'2.2.3.7.PrecioCapital'!G180</f>
        <v>0.36538100565642095</v>
      </c>
      <c r="H375" s="187">
        <f>+'2.2.3.7.PrecioCapital'!H180</f>
        <v>0.36538100565642095</v>
      </c>
      <c r="I375" s="187">
        <f>+'2.2.3.7.PrecioCapital'!I180</f>
        <v>0.36538100565642095</v>
      </c>
      <c r="J375" s="187">
        <f>+'2.2.3.7.PrecioCapital'!J180</f>
        <v>0.33666674229120203</v>
      </c>
      <c r="K375" s="187">
        <f>+'2.2.3.7.PrecioCapital'!K180</f>
        <v>0.33666674229120203</v>
      </c>
      <c r="L375" s="187">
        <f>+'2.2.3.7.PrecioCapital'!L180</f>
        <v>0.31123646201951288</v>
      </c>
      <c r="M375" s="187">
        <f>+'2.2.3.7.PrecioCapital'!M180</f>
        <v>0.33520842127176448</v>
      </c>
      <c r="N375" s="187">
        <f>+'2.2.3.7.PrecioCapital'!N180</f>
        <v>0.33151583608040214</v>
      </c>
    </row>
    <row r="376" spans="1:14" x14ac:dyDescent="0.2">
      <c r="A376" s="1"/>
      <c r="B376" s="228" t="s">
        <v>559</v>
      </c>
      <c r="C376" s="187">
        <f>+'2.2.3.7.PrecioCapital'!C181</f>
        <v>0.33707774053189543</v>
      </c>
      <c r="D376" s="187">
        <f>+'2.2.3.7.PrecioCapital'!D181</f>
        <v>0.32355508923681398</v>
      </c>
      <c r="E376" s="187">
        <f>+'2.2.3.7.PrecioCapital'!E181</f>
        <v>0.32306223877560053</v>
      </c>
      <c r="F376" s="187">
        <f>+'2.2.3.7.PrecioCapital'!F181</f>
        <v>0.3392707984858932</v>
      </c>
      <c r="G376" s="187">
        <f>+'2.2.3.7.PrecioCapital'!G181</f>
        <v>0.36538100565642095</v>
      </c>
      <c r="H376" s="187">
        <f>+'2.2.3.7.PrecioCapital'!H181</f>
        <v>0.36538100565642095</v>
      </c>
      <c r="I376" s="187">
        <f>+'2.2.3.7.PrecioCapital'!I181</f>
        <v>0.36538100565642095</v>
      </c>
      <c r="J376" s="187">
        <f>+'2.2.3.7.PrecioCapital'!J181</f>
        <v>0.33666674229120203</v>
      </c>
      <c r="K376" s="187">
        <f>+'2.2.3.7.PrecioCapital'!K181</f>
        <v>0.33666674229120203</v>
      </c>
      <c r="L376" s="187">
        <f>+'2.2.3.7.PrecioCapital'!L181</f>
        <v>0.31123646201951288</v>
      </c>
      <c r="M376" s="187">
        <f>+'2.2.3.7.PrecioCapital'!M181</f>
        <v>0.33520842127176448</v>
      </c>
      <c r="N376" s="187">
        <f>+'2.2.3.7.PrecioCapital'!N181</f>
        <v>0.33151583608040214</v>
      </c>
    </row>
    <row r="377" spans="1:14" x14ac:dyDescent="0.2">
      <c r="A377" s="1"/>
      <c r="B377" s="228" t="s">
        <v>560</v>
      </c>
      <c r="C377" s="187">
        <f>+'2.2.3.7.PrecioCapital'!C182</f>
        <v>0.33707774053189543</v>
      </c>
      <c r="D377" s="187">
        <f>+'2.2.3.7.PrecioCapital'!D182</f>
        <v>0.32355508923681398</v>
      </c>
      <c r="E377" s="187">
        <f>+'2.2.3.7.PrecioCapital'!E182</f>
        <v>0.32306223877560053</v>
      </c>
      <c r="F377" s="187">
        <f>+'2.2.3.7.PrecioCapital'!F182</f>
        <v>0.3392707984858932</v>
      </c>
      <c r="G377" s="187">
        <f>+'2.2.3.7.PrecioCapital'!G182</f>
        <v>0.36538100565642095</v>
      </c>
      <c r="H377" s="187">
        <f>+'2.2.3.7.PrecioCapital'!H182</f>
        <v>0.36538100565642095</v>
      </c>
      <c r="I377" s="187">
        <f>+'2.2.3.7.PrecioCapital'!I182</f>
        <v>0.36538100565642095</v>
      </c>
      <c r="J377" s="187">
        <f>+'2.2.3.7.PrecioCapital'!J182</f>
        <v>0.33666674229120203</v>
      </c>
      <c r="K377" s="187">
        <f>+'2.2.3.7.PrecioCapital'!K182</f>
        <v>0.33666674229120203</v>
      </c>
      <c r="L377" s="187">
        <f>+'2.2.3.7.PrecioCapital'!L182</f>
        <v>0.31123646201951288</v>
      </c>
      <c r="M377" s="187">
        <f>+'2.2.3.7.PrecioCapital'!M182</f>
        <v>0.33520842127176448</v>
      </c>
      <c r="N377" s="187">
        <f>+'2.2.3.7.PrecioCapital'!N182</f>
        <v>0.33151583608040214</v>
      </c>
    </row>
    <row r="378" spans="1:14" x14ac:dyDescent="0.2">
      <c r="A378" s="1"/>
      <c r="B378" s="228" t="s">
        <v>559</v>
      </c>
      <c r="C378" s="187">
        <f>+'2.2.3.7.PrecioCapital'!C183</f>
        <v>0.33707774053189543</v>
      </c>
      <c r="D378" s="187">
        <f>+'2.2.3.7.PrecioCapital'!D183</f>
        <v>0.32355508923681398</v>
      </c>
      <c r="E378" s="187">
        <f>+'2.2.3.7.PrecioCapital'!E183</f>
        <v>0.32306223877560053</v>
      </c>
      <c r="F378" s="187">
        <f>+'2.2.3.7.PrecioCapital'!F183</f>
        <v>0.3392707984858932</v>
      </c>
      <c r="G378" s="187">
        <f>+'2.2.3.7.PrecioCapital'!G183</f>
        <v>0.36538100565642095</v>
      </c>
      <c r="H378" s="187">
        <f>+'2.2.3.7.PrecioCapital'!H183</f>
        <v>0.36538100565642095</v>
      </c>
      <c r="I378" s="187">
        <f>+'2.2.3.7.PrecioCapital'!I183</f>
        <v>0.36538100565642095</v>
      </c>
      <c r="J378" s="187">
        <f>+'2.2.3.7.PrecioCapital'!J183</f>
        <v>0.33666674229120203</v>
      </c>
      <c r="K378" s="187">
        <f>+'2.2.3.7.PrecioCapital'!K183</f>
        <v>0.33666674229120203</v>
      </c>
      <c r="L378" s="187">
        <f>+'2.2.3.7.PrecioCapital'!L183</f>
        <v>0.31123646201951288</v>
      </c>
      <c r="M378" s="187">
        <f>+'2.2.3.7.PrecioCapital'!M183</f>
        <v>0.33520842127176448</v>
      </c>
      <c r="N378" s="187">
        <f>+'2.2.3.7.PrecioCapital'!N183</f>
        <v>0.33151583608040214</v>
      </c>
    </row>
    <row r="379" spans="1:14" x14ac:dyDescent="0.2">
      <c r="A379" s="1"/>
      <c r="B379" s="228" t="s">
        <v>556</v>
      </c>
      <c r="C379" s="187">
        <f>+'2.2.3.7.PrecioCapital'!C184</f>
        <v>0.33707774053189543</v>
      </c>
      <c r="D379" s="187">
        <f>+'2.2.3.7.PrecioCapital'!D184</f>
        <v>0.32355508923681398</v>
      </c>
      <c r="E379" s="187">
        <f>+'2.2.3.7.PrecioCapital'!E184</f>
        <v>0.32306223877560053</v>
      </c>
      <c r="F379" s="187">
        <f>+'2.2.3.7.PrecioCapital'!F184</f>
        <v>0.3392707984858932</v>
      </c>
      <c r="G379" s="187">
        <f>+'2.2.3.7.PrecioCapital'!G184</f>
        <v>0.36538100565642095</v>
      </c>
      <c r="H379" s="187">
        <f>+'2.2.3.7.PrecioCapital'!H184</f>
        <v>0.36538100565642095</v>
      </c>
      <c r="I379" s="187">
        <f>+'2.2.3.7.PrecioCapital'!I184</f>
        <v>0.36538100565642095</v>
      </c>
      <c r="J379" s="187">
        <f>+'2.2.3.7.PrecioCapital'!J184</f>
        <v>0.33666674229120203</v>
      </c>
      <c r="K379" s="187">
        <f>+'2.2.3.7.PrecioCapital'!K184</f>
        <v>0.33666674229120203</v>
      </c>
      <c r="L379" s="187">
        <f>+'2.2.3.7.PrecioCapital'!L184</f>
        <v>0.31123646201951288</v>
      </c>
      <c r="M379" s="187">
        <f>+'2.2.3.7.PrecioCapital'!M184</f>
        <v>0.33520842127176448</v>
      </c>
      <c r="N379" s="187">
        <f>+'2.2.3.7.PrecioCapital'!N184</f>
        <v>0.33151583608040214</v>
      </c>
    </row>
    <row r="380" spans="1:14" x14ac:dyDescent="0.2">
      <c r="A380" s="1"/>
      <c r="B380" s="228" t="s">
        <v>561</v>
      </c>
      <c r="C380" s="187">
        <f>+'2.2.3.7.PrecioCapital'!C185</f>
        <v>0.33707774053189543</v>
      </c>
      <c r="D380" s="187">
        <f>+'2.2.3.7.PrecioCapital'!D185</f>
        <v>0.32355508923681398</v>
      </c>
      <c r="E380" s="187">
        <f>+'2.2.3.7.PrecioCapital'!E185</f>
        <v>0.32306223877560053</v>
      </c>
      <c r="F380" s="187">
        <f>+'2.2.3.7.PrecioCapital'!F185</f>
        <v>0.3392707984858932</v>
      </c>
      <c r="G380" s="187">
        <f>+'2.2.3.7.PrecioCapital'!G185</f>
        <v>0.36538100565642095</v>
      </c>
      <c r="H380" s="187">
        <f>+'2.2.3.7.PrecioCapital'!H185</f>
        <v>0.36538100565642095</v>
      </c>
      <c r="I380" s="187">
        <f>+'2.2.3.7.PrecioCapital'!I185</f>
        <v>0.36538100565642095</v>
      </c>
      <c r="J380" s="187">
        <f>+'2.2.3.7.PrecioCapital'!J185</f>
        <v>0.33666674229120203</v>
      </c>
      <c r="K380" s="187">
        <f>+'2.2.3.7.PrecioCapital'!K185</f>
        <v>0.33666674229120203</v>
      </c>
      <c r="L380" s="187">
        <f>+'2.2.3.7.PrecioCapital'!L185</f>
        <v>0.31123646201951288</v>
      </c>
      <c r="M380" s="187">
        <f>+'2.2.3.7.PrecioCapital'!M185</f>
        <v>0.33520842127176448</v>
      </c>
      <c r="N380" s="187">
        <f>+'2.2.3.7.PrecioCapital'!N185</f>
        <v>0.33151583608040214</v>
      </c>
    </row>
    <row r="381" spans="1:14" x14ac:dyDescent="0.2">
      <c r="A381" s="1"/>
      <c r="B381" s="228" t="s">
        <v>418</v>
      </c>
      <c r="C381" s="187">
        <f>+'2.2.3.7.PrecioCapital'!C186</f>
        <v>0.33707774053189543</v>
      </c>
      <c r="D381" s="187">
        <f>+'2.2.3.7.PrecioCapital'!D186</f>
        <v>0.32355508923681398</v>
      </c>
      <c r="E381" s="187">
        <f>+'2.2.3.7.PrecioCapital'!E186</f>
        <v>0.32306223877560053</v>
      </c>
      <c r="F381" s="187">
        <f>+'2.2.3.7.PrecioCapital'!F186</f>
        <v>0.3392707984858932</v>
      </c>
      <c r="G381" s="187">
        <f>+'2.2.3.7.PrecioCapital'!G186</f>
        <v>0.36538100565642095</v>
      </c>
      <c r="H381" s="187">
        <f>+'2.2.3.7.PrecioCapital'!H186</f>
        <v>0.36538100565642095</v>
      </c>
      <c r="I381" s="187">
        <f>+'2.2.3.7.PrecioCapital'!I186</f>
        <v>0.36538100565642095</v>
      </c>
      <c r="J381" s="187">
        <f>+'2.2.3.7.PrecioCapital'!J186</f>
        <v>0.33666674229120203</v>
      </c>
      <c r="K381" s="187">
        <f>+'2.2.3.7.PrecioCapital'!K186</f>
        <v>0.33666674229120203</v>
      </c>
      <c r="L381" s="187">
        <f>+'2.2.3.7.PrecioCapital'!L186</f>
        <v>0.31123646201951288</v>
      </c>
      <c r="M381" s="187">
        <f>+'2.2.3.7.PrecioCapital'!M186</f>
        <v>0.33520842127176448</v>
      </c>
      <c r="N381" s="187">
        <f>+'2.2.3.7.PrecioCapital'!N186</f>
        <v>0.33151583608040214</v>
      </c>
    </row>
    <row r="382" spans="1:14" x14ac:dyDescent="0.2">
      <c r="A382" s="1"/>
      <c r="B382" s="228" t="s">
        <v>562</v>
      </c>
      <c r="C382" s="187">
        <f>+'2.2.3.7.PrecioCapital'!C187</f>
        <v>0.33707774053189543</v>
      </c>
      <c r="D382" s="187">
        <f>+'2.2.3.7.PrecioCapital'!D187</f>
        <v>0.32355508923681398</v>
      </c>
      <c r="E382" s="187">
        <f>+'2.2.3.7.PrecioCapital'!E187</f>
        <v>0.32306223877560053</v>
      </c>
      <c r="F382" s="187">
        <f>+'2.2.3.7.PrecioCapital'!F187</f>
        <v>0.3392707984858932</v>
      </c>
      <c r="G382" s="187">
        <f>+'2.2.3.7.PrecioCapital'!G187</f>
        <v>0.36538100565642095</v>
      </c>
      <c r="H382" s="187">
        <f>+'2.2.3.7.PrecioCapital'!H187</f>
        <v>0.36538100565642095</v>
      </c>
      <c r="I382" s="187">
        <f>+'2.2.3.7.PrecioCapital'!I187</f>
        <v>0.36538100565642095</v>
      </c>
      <c r="J382" s="187">
        <f>+'2.2.3.7.PrecioCapital'!J187</f>
        <v>0.33666674229120203</v>
      </c>
      <c r="K382" s="187">
        <f>+'2.2.3.7.PrecioCapital'!K187</f>
        <v>0.33666674229120203</v>
      </c>
      <c r="L382" s="187">
        <f>+'2.2.3.7.PrecioCapital'!L187</f>
        <v>0.31123646201951288</v>
      </c>
      <c r="M382" s="187">
        <f>+'2.2.3.7.PrecioCapital'!M187</f>
        <v>0.33520842127176448</v>
      </c>
      <c r="N382" s="187">
        <f>+'2.2.3.7.PrecioCapital'!N187</f>
        <v>0.33151583608040214</v>
      </c>
    </row>
    <row r="383" spans="1:14" x14ac:dyDescent="0.2">
      <c r="A383" s="1"/>
      <c r="B383" s="228" t="s">
        <v>563</v>
      </c>
      <c r="C383" s="187">
        <f>+'2.2.3.7.PrecioCapital'!C188</f>
        <v>0.33707774053189543</v>
      </c>
      <c r="D383" s="187">
        <f>+'2.2.3.7.PrecioCapital'!D188</f>
        <v>0.32355508923681398</v>
      </c>
      <c r="E383" s="187">
        <f>+'2.2.3.7.PrecioCapital'!E188</f>
        <v>0.32306223877560053</v>
      </c>
      <c r="F383" s="187">
        <f>+'2.2.3.7.PrecioCapital'!F188</f>
        <v>0.3392707984858932</v>
      </c>
      <c r="G383" s="187">
        <f>+'2.2.3.7.PrecioCapital'!G188</f>
        <v>0.36538100565642095</v>
      </c>
      <c r="H383" s="187">
        <f>+'2.2.3.7.PrecioCapital'!H188</f>
        <v>0.36538100565642095</v>
      </c>
      <c r="I383" s="187">
        <f>+'2.2.3.7.PrecioCapital'!I188</f>
        <v>0.36538100565642095</v>
      </c>
      <c r="J383" s="187">
        <f>+'2.2.3.7.PrecioCapital'!J188</f>
        <v>0.33666674229120203</v>
      </c>
      <c r="K383" s="187">
        <f>+'2.2.3.7.PrecioCapital'!K188</f>
        <v>0.33666674229120203</v>
      </c>
      <c r="L383" s="187">
        <f>+'2.2.3.7.PrecioCapital'!L188</f>
        <v>0.31123646201951288</v>
      </c>
      <c r="M383" s="187">
        <f>+'2.2.3.7.PrecioCapital'!M188</f>
        <v>0.33520842127176448</v>
      </c>
      <c r="N383" s="187">
        <f>+'2.2.3.7.PrecioCapital'!N188</f>
        <v>0.33151583608040214</v>
      </c>
    </row>
    <row r="384" spans="1:14" x14ac:dyDescent="0.2">
      <c r="A384" s="1"/>
      <c r="B384" s="228" t="s">
        <v>564</v>
      </c>
      <c r="C384" s="187">
        <f>+'2.2.3.7.PrecioCapital'!C189</f>
        <v>0.33707774053189543</v>
      </c>
      <c r="D384" s="187">
        <f>+'2.2.3.7.PrecioCapital'!D189</f>
        <v>0.32355508923681398</v>
      </c>
      <c r="E384" s="187">
        <f>+'2.2.3.7.PrecioCapital'!E189</f>
        <v>0.32306223877560053</v>
      </c>
      <c r="F384" s="187">
        <f>+'2.2.3.7.PrecioCapital'!F189</f>
        <v>0.3392707984858932</v>
      </c>
      <c r="G384" s="187">
        <f>+'2.2.3.7.PrecioCapital'!G189</f>
        <v>0.36538100565642095</v>
      </c>
      <c r="H384" s="187">
        <f>+'2.2.3.7.PrecioCapital'!H189</f>
        <v>0.36538100565642095</v>
      </c>
      <c r="I384" s="187">
        <f>+'2.2.3.7.PrecioCapital'!I189</f>
        <v>0.36538100565642095</v>
      </c>
      <c r="J384" s="187">
        <f>+'2.2.3.7.PrecioCapital'!J189</f>
        <v>0.33666674229120203</v>
      </c>
      <c r="K384" s="187">
        <f>+'2.2.3.7.PrecioCapital'!K189</f>
        <v>0.33666674229120203</v>
      </c>
      <c r="L384" s="187">
        <f>+'2.2.3.7.PrecioCapital'!L189</f>
        <v>0.31123646201951288</v>
      </c>
      <c r="M384" s="187">
        <f>+'2.2.3.7.PrecioCapital'!M189</f>
        <v>0.33520842127176448</v>
      </c>
      <c r="N384" s="187">
        <f>+'2.2.3.7.PrecioCapital'!N189</f>
        <v>0.33151583608040214</v>
      </c>
    </row>
    <row r="385" spans="1:14" x14ac:dyDescent="0.2">
      <c r="A385" s="1"/>
      <c r="B385" s="227" t="s">
        <v>319</v>
      </c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</row>
    <row r="386" spans="1:14" x14ac:dyDescent="0.2">
      <c r="A386" s="1"/>
      <c r="B386" s="228" t="s">
        <v>322</v>
      </c>
      <c r="C386" s="187">
        <f>+'2.2.3.7.PrecioCapital'!C191</f>
        <v>0.62350810215022689</v>
      </c>
      <c r="D386" s="187">
        <f>+'2.2.3.7.PrecioCapital'!D191</f>
        <v>0.61926704617543871</v>
      </c>
      <c r="E386" s="187">
        <f>+'2.2.3.7.PrecioCapital'!E191</f>
        <v>0.61797364992764492</v>
      </c>
      <c r="F386" s="187">
        <f>+'2.2.3.7.PrecioCapital'!F191</f>
        <v>0.6326193561925858</v>
      </c>
      <c r="G386" s="187">
        <f>+'2.2.3.7.PrecioCapital'!G191</f>
        <v>0.64100248068109877</v>
      </c>
      <c r="H386" s="187">
        <f>+'2.2.3.7.PrecioCapital'!H191</f>
        <v>0.64100248068109877</v>
      </c>
      <c r="I386" s="187">
        <f>+'2.2.3.7.PrecioCapital'!I191</f>
        <v>0.64100248068109877</v>
      </c>
      <c r="J386" s="187">
        <f>+'2.2.3.7.PrecioCapital'!J191</f>
        <v>0.60867776182267874</v>
      </c>
      <c r="K386" s="187">
        <f>+'2.2.3.7.PrecioCapital'!K191</f>
        <v>0.60867776182267874</v>
      </c>
      <c r="L386" s="187">
        <f>+'2.2.3.7.PrecioCapital'!L191</f>
        <v>0.59202679380780476</v>
      </c>
      <c r="M386" s="187">
        <f>+'2.2.3.7.PrecioCapital'!M191</f>
        <v>0.61524101825727984</v>
      </c>
      <c r="N386" s="187">
        <f>+'2.2.3.7.PrecioCapital'!N191</f>
        <v>0.61160667867150231</v>
      </c>
    </row>
    <row r="387" spans="1:14" x14ac:dyDescent="0.2">
      <c r="A387" s="1"/>
      <c r="B387" s="229" t="s">
        <v>323</v>
      </c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</row>
    <row r="388" spans="1:14" x14ac:dyDescent="0.2">
      <c r="A388" s="1"/>
      <c r="B388" s="225" t="s">
        <v>324</v>
      </c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</row>
    <row r="389" spans="1:14" x14ac:dyDescent="0.2">
      <c r="A389" s="1"/>
      <c r="B389" s="226" t="s">
        <v>325</v>
      </c>
      <c r="C389" s="187">
        <f>+'2.2.3.7.PrecioCapital'!C194</f>
        <v>0.62350810215022689</v>
      </c>
      <c r="D389" s="187">
        <f>+'2.2.3.7.PrecioCapital'!D194</f>
        <v>0.61926704617543871</v>
      </c>
      <c r="E389" s="187">
        <f>+'2.2.3.7.PrecioCapital'!E194</f>
        <v>0.61797364992764492</v>
      </c>
      <c r="F389" s="187">
        <f>+'2.2.3.7.PrecioCapital'!F194</f>
        <v>0.6326193561925858</v>
      </c>
      <c r="G389" s="187">
        <f>+'2.2.3.7.PrecioCapital'!G194</f>
        <v>0.64100248068109877</v>
      </c>
      <c r="H389" s="187">
        <f>+'2.2.3.7.PrecioCapital'!H194</f>
        <v>0.64100248068109877</v>
      </c>
      <c r="I389" s="187">
        <f>+'2.2.3.7.PrecioCapital'!I194</f>
        <v>0.64100248068109877</v>
      </c>
      <c r="J389" s="187">
        <f>+'2.2.3.7.PrecioCapital'!J194</f>
        <v>0.60867776182267874</v>
      </c>
      <c r="K389" s="187">
        <f>+'2.2.3.7.PrecioCapital'!K194</f>
        <v>0.60867776182267874</v>
      </c>
      <c r="L389" s="187">
        <f>+'2.2.3.7.PrecioCapital'!L194</f>
        <v>0.59202679380780476</v>
      </c>
      <c r="M389" s="187">
        <f>+'2.2.3.7.PrecioCapital'!M194</f>
        <v>0.61524101825727984</v>
      </c>
      <c r="N389" s="187">
        <f>+'2.2.3.7.PrecioCapital'!N194</f>
        <v>0.61160667867150231</v>
      </c>
    </row>
    <row r="390" spans="1:14" x14ac:dyDescent="0.2">
      <c r="A390" s="1"/>
      <c r="B390" s="245" t="s">
        <v>326</v>
      </c>
      <c r="C390" s="187">
        <f>+'2.2.3.7.PrecioCapital'!C195</f>
        <v>0.62350810215022689</v>
      </c>
      <c r="D390" s="187">
        <f>+'2.2.3.7.PrecioCapital'!D195</f>
        <v>0.61926704617543871</v>
      </c>
      <c r="E390" s="187">
        <f>+'2.2.3.7.PrecioCapital'!E195</f>
        <v>0.61797364992764492</v>
      </c>
      <c r="F390" s="187">
        <f>+'2.2.3.7.PrecioCapital'!F195</f>
        <v>0.6326193561925858</v>
      </c>
      <c r="G390" s="187">
        <f>+'2.2.3.7.PrecioCapital'!G195</f>
        <v>0.64100248068109877</v>
      </c>
      <c r="H390" s="187">
        <f>+'2.2.3.7.PrecioCapital'!H195</f>
        <v>0.64100248068109877</v>
      </c>
      <c r="I390" s="187">
        <f>+'2.2.3.7.PrecioCapital'!I195</f>
        <v>0.64100248068109877</v>
      </c>
      <c r="J390" s="187">
        <f>+'2.2.3.7.PrecioCapital'!J195</f>
        <v>0.60867776182267874</v>
      </c>
      <c r="K390" s="187">
        <f>+'2.2.3.7.PrecioCapital'!K195</f>
        <v>0.60867776182267874</v>
      </c>
      <c r="L390" s="187">
        <f>+'2.2.3.7.PrecioCapital'!L195</f>
        <v>0.59202679380780476</v>
      </c>
      <c r="M390" s="187">
        <f>+'2.2.3.7.PrecioCapital'!M195</f>
        <v>0.61524101825727984</v>
      </c>
      <c r="N390" s="187">
        <f>+'2.2.3.7.PrecioCapital'!N195</f>
        <v>0.61160667867150231</v>
      </c>
    </row>
    <row r="391" spans="1:14" x14ac:dyDescent="0.2">
      <c r="A391" s="1"/>
      <c r="B391" s="226" t="s">
        <v>319</v>
      </c>
      <c r="C391" s="187">
        <f>+'2.2.3.7.PrecioCapital'!C196</f>
        <v>0.62350810215022689</v>
      </c>
      <c r="D391" s="187">
        <f>+'2.2.3.7.PrecioCapital'!D196</f>
        <v>0.61926704617543871</v>
      </c>
      <c r="E391" s="187">
        <f>+'2.2.3.7.PrecioCapital'!E196</f>
        <v>0.61797364992764492</v>
      </c>
      <c r="F391" s="187">
        <f>+'2.2.3.7.PrecioCapital'!F196</f>
        <v>0.6326193561925858</v>
      </c>
      <c r="G391" s="187">
        <f>+'2.2.3.7.PrecioCapital'!G196</f>
        <v>0.64100248068109877</v>
      </c>
      <c r="H391" s="187">
        <f>+'2.2.3.7.PrecioCapital'!H196</f>
        <v>0.64100248068109877</v>
      </c>
      <c r="I391" s="187">
        <f>+'2.2.3.7.PrecioCapital'!I196</f>
        <v>0.64100248068109877</v>
      </c>
      <c r="J391" s="187">
        <f>+'2.2.3.7.PrecioCapital'!J196</f>
        <v>0.60867776182267874</v>
      </c>
      <c r="K391" s="187">
        <f>+'2.2.3.7.PrecioCapital'!K196</f>
        <v>0.60867776182267874</v>
      </c>
      <c r="L391" s="187">
        <f>+'2.2.3.7.PrecioCapital'!L196</f>
        <v>0.59202679380780476</v>
      </c>
      <c r="M391" s="187">
        <f>+'2.2.3.7.PrecioCapital'!M196</f>
        <v>0.61524101825727984</v>
      </c>
      <c r="N391" s="187">
        <f>+'2.2.3.7.PrecioCapital'!N196</f>
        <v>0.61160667867150231</v>
      </c>
    </row>
    <row r="392" spans="1:14" x14ac:dyDescent="0.2">
      <c r="A392" s="1"/>
      <c r="B392" s="226" t="s">
        <v>488</v>
      </c>
      <c r="C392" s="187">
        <f>+'2.2.3.7.PrecioCapital'!C197</f>
        <v>0.14593328926153312</v>
      </c>
      <c r="D392" s="187">
        <f>+'2.2.3.7.PrecioCapital'!D197</f>
        <v>0.18223305395809944</v>
      </c>
      <c r="E392" s="187">
        <f>+'2.2.3.7.PrecioCapital'!E197</f>
        <v>0.20422867208808643</v>
      </c>
      <c r="F392" s="187">
        <f>+'2.2.3.7.PrecioCapital'!F197</f>
        <v>0.22960435123183817</v>
      </c>
      <c r="G392" s="187">
        <f>+'2.2.3.7.PrecioCapital'!G197</f>
        <v>0.27723142612650109</v>
      </c>
      <c r="H392" s="187">
        <f>+'2.2.3.7.PrecioCapital'!H197</f>
        <v>0.27723142612650109</v>
      </c>
      <c r="I392" s="187">
        <f>+'2.2.3.7.PrecioCapital'!I197</f>
        <v>0.27723142612650109</v>
      </c>
      <c r="J392" s="187">
        <f>+'2.2.3.7.PrecioCapital'!J197</f>
        <v>0.20459609068520535</v>
      </c>
      <c r="K392" s="187">
        <f>+'2.2.3.7.PrecioCapital'!K197</f>
        <v>0.20459609068520535</v>
      </c>
      <c r="L392" s="187">
        <f>+'2.2.3.7.PrecioCapital'!L197</f>
        <v>0.10099133173029262</v>
      </c>
      <c r="M392" s="187">
        <f>+'2.2.3.7.PrecioCapital'!M197</f>
        <v>0.14388628564206998</v>
      </c>
      <c r="N392" s="187">
        <f>+'2.2.3.7.PrecioCapital'!N197</f>
        <v>0.20267242714935299</v>
      </c>
    </row>
    <row r="393" spans="1:14" x14ac:dyDescent="0.2">
      <c r="A393" s="1"/>
      <c r="B393" s="226" t="s">
        <v>327</v>
      </c>
      <c r="C393" s="187">
        <f>+'2.2.3.7.PrecioCapital'!C198</f>
        <v>0.13233331085951369</v>
      </c>
      <c r="D393" s="187">
        <f>+'2.2.3.7.PrecioCapital'!D198</f>
        <v>0.16821939020194529</v>
      </c>
      <c r="E393" s="187">
        <f>+'2.2.3.7.PrecioCapital'!E198</f>
        <v>0.19049361768522266</v>
      </c>
      <c r="F393" s="187">
        <f>+'2.2.3.7.PrecioCapital'!F198</f>
        <v>0.21629519835409347</v>
      </c>
      <c r="G393" s="187">
        <f>+'2.2.3.7.PrecioCapital'!G198</f>
        <v>0.26526430821295316</v>
      </c>
      <c r="H393" s="187">
        <f>+'2.2.3.7.PrecioCapital'!H198</f>
        <v>0.26526430821295316</v>
      </c>
      <c r="I393" s="187">
        <f>+'2.2.3.7.PrecioCapital'!I198</f>
        <v>0.26526430821295316</v>
      </c>
      <c r="J393" s="187">
        <f>+'2.2.3.7.PrecioCapital'!J198</f>
        <v>0.19295702983276455</v>
      </c>
      <c r="K393" s="187">
        <f>+'2.2.3.7.PrecioCapital'!K198</f>
        <v>0.19295702983276455</v>
      </c>
      <c r="L393" s="187">
        <f>+'2.2.3.7.PrecioCapital'!L198</f>
        <v>8.844224984492019E-2</v>
      </c>
      <c r="M393" s="187">
        <f>+'2.2.3.7.PrecioCapital'!M198</f>
        <v>0.13096041922860768</v>
      </c>
      <c r="N393" s="187">
        <f>+'2.2.3.7.PrecioCapital'!N198</f>
        <v>0.18986888325904172</v>
      </c>
    </row>
    <row r="394" spans="1:14" x14ac:dyDescent="0.2">
      <c r="A394" s="1"/>
      <c r="B394" s="226" t="s">
        <v>440</v>
      </c>
      <c r="C394" s="187">
        <f>+'2.2.3.7.PrecioCapital'!C199</f>
        <v>0.13233331085951369</v>
      </c>
      <c r="D394" s="187">
        <f>+'2.2.3.7.PrecioCapital'!D199</f>
        <v>0.16821939020194529</v>
      </c>
      <c r="E394" s="187">
        <f>+'2.2.3.7.PrecioCapital'!E199</f>
        <v>0.19049361768522266</v>
      </c>
      <c r="F394" s="187">
        <f>+'2.2.3.7.PrecioCapital'!F199</f>
        <v>0.21629519835409347</v>
      </c>
      <c r="G394" s="187">
        <f>+'2.2.3.7.PrecioCapital'!G199</f>
        <v>0.26526430821295316</v>
      </c>
      <c r="H394" s="187">
        <f>+'2.2.3.7.PrecioCapital'!H199</f>
        <v>0.26526430821295316</v>
      </c>
      <c r="I394" s="187">
        <f>+'2.2.3.7.PrecioCapital'!I199</f>
        <v>0.26526430821295316</v>
      </c>
      <c r="J394" s="187">
        <f>+'2.2.3.7.PrecioCapital'!J199</f>
        <v>0.19295702983276455</v>
      </c>
      <c r="K394" s="187">
        <f>+'2.2.3.7.PrecioCapital'!K199</f>
        <v>0.19295702983276455</v>
      </c>
      <c r="L394" s="187">
        <f>+'2.2.3.7.PrecioCapital'!L199</f>
        <v>8.844224984492019E-2</v>
      </c>
      <c r="M394" s="187">
        <f>+'2.2.3.7.PrecioCapital'!M199</f>
        <v>0.13096041922860768</v>
      </c>
      <c r="N394" s="187">
        <f>+'2.2.3.7.PrecioCapital'!N199</f>
        <v>0.18986888325904172</v>
      </c>
    </row>
    <row r="395" spans="1:14" x14ac:dyDescent="0.2">
      <c r="A395" s="1"/>
      <c r="B395" s="226" t="s">
        <v>489</v>
      </c>
      <c r="C395" s="187">
        <f>+'2.2.3.7.PrecioCapital'!C200</f>
        <v>0.13053531720721434</v>
      </c>
      <c r="D395" s="187">
        <f>+'2.2.3.7.PrecioCapital'!D200</f>
        <v>0.16636670501861575</v>
      </c>
      <c r="E395" s="187">
        <f>+'2.2.3.7.PrecioCapital'!E200</f>
        <v>0.1886777662257329</v>
      </c>
      <c r="F395" s="187">
        <f>+'2.2.3.7.PrecioCapital'!F200</f>
        <v>0.21453565347216086</v>
      </c>
      <c r="G395" s="187">
        <f>+'2.2.3.7.PrecioCapital'!G200</f>
        <v>0.26368218790299125</v>
      </c>
      <c r="H395" s="187">
        <f>+'2.2.3.7.PrecioCapital'!H200</f>
        <v>0.26368218790299125</v>
      </c>
      <c r="I395" s="187">
        <f>+'2.2.3.7.PrecioCapital'!I200</f>
        <v>0.26368218790299125</v>
      </c>
      <c r="J395" s="187">
        <f>+'2.2.3.7.PrecioCapital'!J200</f>
        <v>0.19141828051178711</v>
      </c>
      <c r="K395" s="187">
        <f>+'2.2.3.7.PrecioCapital'!K200</f>
        <v>0.19141828051178711</v>
      </c>
      <c r="L395" s="187">
        <f>+'2.2.3.7.PrecioCapital'!L200</f>
        <v>8.6783190624007411E-2</v>
      </c>
      <c r="M395" s="187">
        <f>+'2.2.3.7.PrecioCapital'!M200</f>
        <v>0.12925154697345584</v>
      </c>
      <c r="N395" s="187">
        <f>+'2.2.3.7.PrecioCapital'!N200</f>
        <v>0.1881761827295837</v>
      </c>
    </row>
    <row r="396" spans="1:14" x14ac:dyDescent="0.2">
      <c r="A396" s="1"/>
      <c r="B396" s="226" t="s">
        <v>444</v>
      </c>
      <c r="C396" s="187">
        <f>+'2.2.3.7.PrecioCapital'!C201</f>
        <v>0.13233331085951369</v>
      </c>
      <c r="D396" s="187">
        <f>+'2.2.3.7.PrecioCapital'!D201</f>
        <v>0.16821939020194529</v>
      </c>
      <c r="E396" s="187">
        <f>+'2.2.3.7.PrecioCapital'!E201</f>
        <v>0.19049361768522266</v>
      </c>
      <c r="F396" s="187">
        <f>+'2.2.3.7.PrecioCapital'!F201</f>
        <v>0.21629519835409347</v>
      </c>
      <c r="G396" s="187">
        <f>+'2.2.3.7.PrecioCapital'!G201</f>
        <v>0.26526430821295316</v>
      </c>
      <c r="H396" s="187">
        <f>+'2.2.3.7.PrecioCapital'!H201</f>
        <v>0.26526430821295316</v>
      </c>
      <c r="I396" s="187">
        <f>+'2.2.3.7.PrecioCapital'!I201</f>
        <v>0.26526430821295316</v>
      </c>
      <c r="J396" s="187">
        <f>+'2.2.3.7.PrecioCapital'!J201</f>
        <v>0.19295702983276455</v>
      </c>
      <c r="K396" s="187">
        <f>+'2.2.3.7.PrecioCapital'!K201</f>
        <v>0.19295702983276455</v>
      </c>
      <c r="L396" s="187">
        <f>+'2.2.3.7.PrecioCapital'!L201</f>
        <v>8.844224984492019E-2</v>
      </c>
      <c r="M396" s="187">
        <f>+'2.2.3.7.PrecioCapital'!M201</f>
        <v>0.13096041922860768</v>
      </c>
      <c r="N396" s="187">
        <f>+'2.2.3.7.PrecioCapital'!N201</f>
        <v>0.18986888325904172</v>
      </c>
    </row>
    <row r="397" spans="1:14" x14ac:dyDescent="0.2">
      <c r="A397" s="1"/>
      <c r="B397" s="226" t="s">
        <v>316</v>
      </c>
      <c r="C397" s="187">
        <f>+'2.2.3.7.PrecioCapital'!C202</f>
        <v>0.13418408268058699</v>
      </c>
      <c r="D397" s="187">
        <f>+'2.2.3.7.PrecioCapital'!D202</f>
        <v>0.17012645896508649</v>
      </c>
      <c r="E397" s="187">
        <f>+'2.2.3.7.PrecioCapital'!E202</f>
        <v>0.19236277151019887</v>
      </c>
      <c r="F397" s="187">
        <f>+'2.2.3.7.PrecioCapital'!F202</f>
        <v>0.21810639278252203</v>
      </c>
      <c r="G397" s="187">
        <f>+'2.2.3.7.PrecioCapital'!G202</f>
        <v>0.2668928699620341</v>
      </c>
      <c r="H397" s="187">
        <f>+'2.2.3.7.PrecioCapital'!H202</f>
        <v>0.2668928699620341</v>
      </c>
      <c r="I397" s="187">
        <f>+'2.2.3.7.PrecioCapital'!I202</f>
        <v>0.2668928699620341</v>
      </c>
      <c r="J397" s="187">
        <f>+'2.2.3.7.PrecioCapital'!J202</f>
        <v>0.1945409474841526</v>
      </c>
      <c r="K397" s="187">
        <f>+'2.2.3.7.PrecioCapital'!K202</f>
        <v>0.1945409474841526</v>
      </c>
      <c r="L397" s="187">
        <f>+'2.2.3.7.PrecioCapital'!L202</f>
        <v>9.0150008963886141E-2</v>
      </c>
      <c r="M397" s="187">
        <f>+'2.2.3.7.PrecioCapital'!M202</f>
        <v>0.13271945358982706</v>
      </c>
      <c r="N397" s="187">
        <f>+'2.2.3.7.PrecioCapital'!N202</f>
        <v>0.19161127119096258</v>
      </c>
    </row>
    <row r="398" spans="1:14" x14ac:dyDescent="0.2">
      <c r="A398" s="1"/>
      <c r="B398" s="225" t="s">
        <v>317</v>
      </c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</row>
    <row r="399" spans="1:14" x14ac:dyDescent="0.2">
      <c r="A399" s="1"/>
      <c r="B399" s="226" t="s">
        <v>318</v>
      </c>
      <c r="C399" s="187">
        <f>+'2.2.3.7.PrecioCapital'!C204</f>
        <v>0.27263090916777089</v>
      </c>
      <c r="D399" s="187">
        <f>+'2.2.3.7.PrecioCapital'!D204</f>
        <v>0.25701989892562344</v>
      </c>
      <c r="E399" s="187">
        <f>+'2.2.3.7.PrecioCapital'!E204</f>
        <v>0.25670717126639059</v>
      </c>
      <c r="F399" s="187">
        <f>+'2.2.3.7.PrecioCapital'!F204</f>
        <v>0.27326737300188741</v>
      </c>
      <c r="G399" s="187">
        <f>+'2.2.3.7.PrecioCapital'!G204</f>
        <v>0.3033661737758685</v>
      </c>
      <c r="H399" s="187">
        <f>+'2.2.3.7.PrecioCapital'!H204</f>
        <v>0.3033661737758685</v>
      </c>
      <c r="I399" s="187">
        <f>+'2.2.3.7.PrecioCapital'!I204</f>
        <v>0.3033661737758685</v>
      </c>
      <c r="J399" s="187">
        <f>+'2.2.3.7.PrecioCapital'!J204</f>
        <v>0.27546426289661979</v>
      </c>
      <c r="K399" s="187">
        <f>+'2.2.3.7.PrecioCapital'!K204</f>
        <v>0.27546426289661979</v>
      </c>
      <c r="L399" s="187">
        <f>+'2.2.3.7.PrecioCapital'!L204</f>
        <v>0.24805863736714728</v>
      </c>
      <c r="M399" s="187">
        <f>+'2.2.3.7.PrecioCapital'!M204</f>
        <v>0.27220108695002349</v>
      </c>
      <c r="N399" s="187">
        <f>+'2.2.3.7.PrecioCapital'!N204</f>
        <v>0.26849539649740461</v>
      </c>
    </row>
    <row r="400" spans="1:14" x14ac:dyDescent="0.2">
      <c r="A400" s="1"/>
      <c r="B400" s="226" t="s">
        <v>299</v>
      </c>
      <c r="C400" s="187">
        <f>+'2.2.3.7.PrecioCapital'!C205</f>
        <v>0.33707774053189543</v>
      </c>
      <c r="D400" s="187">
        <f>+'2.2.3.7.PrecioCapital'!D205</f>
        <v>0.32355508923681398</v>
      </c>
      <c r="E400" s="187">
        <f>+'2.2.3.7.PrecioCapital'!E205</f>
        <v>0.32306223877560053</v>
      </c>
      <c r="F400" s="187">
        <f>+'2.2.3.7.PrecioCapital'!F205</f>
        <v>0.3392707984858932</v>
      </c>
      <c r="G400" s="187">
        <f>+'2.2.3.7.PrecioCapital'!G205</f>
        <v>0.36538100565642095</v>
      </c>
      <c r="H400" s="187">
        <f>+'2.2.3.7.PrecioCapital'!H205</f>
        <v>0.36538100565642095</v>
      </c>
      <c r="I400" s="187">
        <f>+'2.2.3.7.PrecioCapital'!I205</f>
        <v>0.36538100565642095</v>
      </c>
      <c r="J400" s="187">
        <f>+'2.2.3.7.PrecioCapital'!J205</f>
        <v>0.33666674229120203</v>
      </c>
      <c r="K400" s="187">
        <f>+'2.2.3.7.PrecioCapital'!K205</f>
        <v>0.33666674229120203</v>
      </c>
      <c r="L400" s="187">
        <f>+'2.2.3.7.PrecioCapital'!L205</f>
        <v>0.31123646201951288</v>
      </c>
      <c r="M400" s="187">
        <f>+'2.2.3.7.PrecioCapital'!M205</f>
        <v>0.33520842127176448</v>
      </c>
      <c r="N400" s="187">
        <f>+'2.2.3.7.PrecioCapital'!N205</f>
        <v>0.33151583608040214</v>
      </c>
    </row>
    <row r="401" spans="1:14" x14ac:dyDescent="0.2">
      <c r="A401" s="1"/>
      <c r="B401" s="226" t="s">
        <v>293</v>
      </c>
      <c r="C401" s="187">
        <f>+'2.2.3.7.PrecioCapital'!C206</f>
        <v>0.33707774053189543</v>
      </c>
      <c r="D401" s="187">
        <f>+'2.2.3.7.PrecioCapital'!D206</f>
        <v>0.32355508923681398</v>
      </c>
      <c r="E401" s="187">
        <f>+'2.2.3.7.PrecioCapital'!E206</f>
        <v>0.32306223877560053</v>
      </c>
      <c r="F401" s="187">
        <f>+'2.2.3.7.PrecioCapital'!F206</f>
        <v>0.3392707984858932</v>
      </c>
      <c r="G401" s="187">
        <f>+'2.2.3.7.PrecioCapital'!G206</f>
        <v>0.36538100565642095</v>
      </c>
      <c r="H401" s="187">
        <f>+'2.2.3.7.PrecioCapital'!H206</f>
        <v>0.36538100565642095</v>
      </c>
      <c r="I401" s="187">
        <f>+'2.2.3.7.PrecioCapital'!I206</f>
        <v>0.36538100565642095</v>
      </c>
      <c r="J401" s="187">
        <f>+'2.2.3.7.PrecioCapital'!J206</f>
        <v>0.33666674229120203</v>
      </c>
      <c r="K401" s="187">
        <f>+'2.2.3.7.PrecioCapital'!K206</f>
        <v>0.33666674229120203</v>
      </c>
      <c r="L401" s="187">
        <f>+'2.2.3.7.PrecioCapital'!L206</f>
        <v>0.31123646201951288</v>
      </c>
      <c r="M401" s="187">
        <f>+'2.2.3.7.PrecioCapital'!M206</f>
        <v>0.33520842127176448</v>
      </c>
      <c r="N401" s="187">
        <f>+'2.2.3.7.PrecioCapital'!N206</f>
        <v>0.33151583608040214</v>
      </c>
    </row>
    <row r="402" spans="1:14" x14ac:dyDescent="0.2">
      <c r="A402" s="1"/>
      <c r="B402" s="226" t="s">
        <v>490</v>
      </c>
      <c r="C402" s="187">
        <f>+'2.2.3.7.PrecioCapital'!C207</f>
        <v>0.33707774053189543</v>
      </c>
      <c r="D402" s="187">
        <f>+'2.2.3.7.PrecioCapital'!D207</f>
        <v>0.32355508923681398</v>
      </c>
      <c r="E402" s="187">
        <f>+'2.2.3.7.PrecioCapital'!E207</f>
        <v>0.32306223877560053</v>
      </c>
      <c r="F402" s="187">
        <f>+'2.2.3.7.PrecioCapital'!F207</f>
        <v>0.3392707984858932</v>
      </c>
      <c r="G402" s="187">
        <f>+'2.2.3.7.PrecioCapital'!G207</f>
        <v>0.36538100565642095</v>
      </c>
      <c r="H402" s="187">
        <f>+'2.2.3.7.PrecioCapital'!H207</f>
        <v>0.36538100565642095</v>
      </c>
      <c r="I402" s="187">
        <f>+'2.2.3.7.PrecioCapital'!I207</f>
        <v>0.36538100565642095</v>
      </c>
      <c r="J402" s="187">
        <f>+'2.2.3.7.PrecioCapital'!J207</f>
        <v>0.33666674229120203</v>
      </c>
      <c r="K402" s="187">
        <f>+'2.2.3.7.PrecioCapital'!K207</f>
        <v>0.33666674229120203</v>
      </c>
      <c r="L402" s="187">
        <f>+'2.2.3.7.PrecioCapital'!L207</f>
        <v>0.31123646201951288</v>
      </c>
      <c r="M402" s="187">
        <f>+'2.2.3.7.PrecioCapital'!M207</f>
        <v>0.33520842127176448</v>
      </c>
      <c r="N402" s="187">
        <f>+'2.2.3.7.PrecioCapital'!N207</f>
        <v>0.33151583608040214</v>
      </c>
    </row>
    <row r="403" spans="1:14" x14ac:dyDescent="0.2">
      <c r="A403" s="1"/>
      <c r="B403" s="226" t="s">
        <v>328</v>
      </c>
      <c r="C403" s="187">
        <f>+'2.2.3.7.PrecioCapital'!C208</f>
        <v>0.33707774053189543</v>
      </c>
      <c r="D403" s="187">
        <f>+'2.2.3.7.PrecioCapital'!D208</f>
        <v>0.32355508923681398</v>
      </c>
      <c r="E403" s="187">
        <f>+'2.2.3.7.PrecioCapital'!E208</f>
        <v>0.32306223877560053</v>
      </c>
      <c r="F403" s="187">
        <f>+'2.2.3.7.PrecioCapital'!F208</f>
        <v>0.3392707984858932</v>
      </c>
      <c r="G403" s="187">
        <f>+'2.2.3.7.PrecioCapital'!G208</f>
        <v>0.36538100565642095</v>
      </c>
      <c r="H403" s="187">
        <f>+'2.2.3.7.PrecioCapital'!H208</f>
        <v>0.36538100565642095</v>
      </c>
      <c r="I403" s="187">
        <f>+'2.2.3.7.PrecioCapital'!I208</f>
        <v>0.36538100565642095</v>
      </c>
      <c r="J403" s="187">
        <f>+'2.2.3.7.PrecioCapital'!J208</f>
        <v>0.33666674229120203</v>
      </c>
      <c r="K403" s="187">
        <f>+'2.2.3.7.PrecioCapital'!K208</f>
        <v>0.33666674229120203</v>
      </c>
      <c r="L403" s="187">
        <f>+'2.2.3.7.PrecioCapital'!L208</f>
        <v>0.31123646201951288</v>
      </c>
      <c r="M403" s="187">
        <f>+'2.2.3.7.PrecioCapital'!M208</f>
        <v>0.33520842127176448</v>
      </c>
      <c r="N403" s="187">
        <f>+'2.2.3.7.PrecioCapital'!N208</f>
        <v>0.33151583608040214</v>
      </c>
    </row>
    <row r="404" spans="1:14" x14ac:dyDescent="0.2">
      <c r="A404" s="1"/>
      <c r="B404" s="226" t="s">
        <v>321</v>
      </c>
      <c r="C404" s="187">
        <f>+'2.2.3.7.PrecioCapital'!C209</f>
        <v>0.33707774053189543</v>
      </c>
      <c r="D404" s="187">
        <f>+'2.2.3.7.PrecioCapital'!D209</f>
        <v>0.32355508923681398</v>
      </c>
      <c r="E404" s="187">
        <f>+'2.2.3.7.PrecioCapital'!E209</f>
        <v>0.32306223877560053</v>
      </c>
      <c r="F404" s="187">
        <f>+'2.2.3.7.PrecioCapital'!F209</f>
        <v>0.3392707984858932</v>
      </c>
      <c r="G404" s="187">
        <f>+'2.2.3.7.PrecioCapital'!G209</f>
        <v>0.36538100565642095</v>
      </c>
      <c r="H404" s="187">
        <f>+'2.2.3.7.PrecioCapital'!H209</f>
        <v>0.36538100565642095</v>
      </c>
      <c r="I404" s="187">
        <f>+'2.2.3.7.PrecioCapital'!I209</f>
        <v>0.36538100565642095</v>
      </c>
      <c r="J404" s="187">
        <f>+'2.2.3.7.PrecioCapital'!J209</f>
        <v>0.33666674229120203</v>
      </c>
      <c r="K404" s="187">
        <f>+'2.2.3.7.PrecioCapital'!K209</f>
        <v>0.33666674229120203</v>
      </c>
      <c r="L404" s="187">
        <f>+'2.2.3.7.PrecioCapital'!L209</f>
        <v>0.31123646201951288</v>
      </c>
      <c r="M404" s="187">
        <f>+'2.2.3.7.PrecioCapital'!M209</f>
        <v>0.33520842127176448</v>
      </c>
      <c r="N404" s="187">
        <f>+'2.2.3.7.PrecioCapital'!N209</f>
        <v>0.33151583608040214</v>
      </c>
    </row>
    <row r="405" spans="1:14" x14ac:dyDescent="0.2">
      <c r="A405" s="1"/>
      <c r="B405" s="226" t="s">
        <v>329</v>
      </c>
      <c r="C405" s="187">
        <f>+'2.2.3.7.PrecioCapital'!C210</f>
        <v>0.33707774053189543</v>
      </c>
      <c r="D405" s="187">
        <f>+'2.2.3.7.PrecioCapital'!D210</f>
        <v>0.32355508923681398</v>
      </c>
      <c r="E405" s="187">
        <f>+'2.2.3.7.PrecioCapital'!E210</f>
        <v>0.32306223877560053</v>
      </c>
      <c r="F405" s="187">
        <f>+'2.2.3.7.PrecioCapital'!F210</f>
        <v>0.3392707984858932</v>
      </c>
      <c r="G405" s="187">
        <f>+'2.2.3.7.PrecioCapital'!G210</f>
        <v>0.36538100565642095</v>
      </c>
      <c r="H405" s="187">
        <f>+'2.2.3.7.PrecioCapital'!H210</f>
        <v>0.36538100565642095</v>
      </c>
      <c r="I405" s="187">
        <f>+'2.2.3.7.PrecioCapital'!I210</f>
        <v>0.36538100565642095</v>
      </c>
      <c r="J405" s="187">
        <f>+'2.2.3.7.PrecioCapital'!J210</f>
        <v>0.33666674229120203</v>
      </c>
      <c r="K405" s="187">
        <f>+'2.2.3.7.PrecioCapital'!K210</f>
        <v>0.33666674229120203</v>
      </c>
      <c r="L405" s="187">
        <f>+'2.2.3.7.PrecioCapital'!L210</f>
        <v>0.31123646201951288</v>
      </c>
      <c r="M405" s="187">
        <f>+'2.2.3.7.PrecioCapital'!M210</f>
        <v>0.33520842127176448</v>
      </c>
      <c r="N405" s="187">
        <f>+'2.2.3.7.PrecioCapital'!N210</f>
        <v>0.33151583608040214</v>
      </c>
    </row>
    <row r="406" spans="1:14" x14ac:dyDescent="0.2">
      <c r="A406" s="1"/>
      <c r="B406" s="226" t="s">
        <v>330</v>
      </c>
      <c r="C406" s="187">
        <f>+'2.2.3.7.PrecioCapital'!C211</f>
        <v>0.42300684901739494</v>
      </c>
      <c r="D406" s="187">
        <f>+'2.2.3.7.PrecioCapital'!D211</f>
        <v>0.41226867631840142</v>
      </c>
      <c r="E406" s="187">
        <f>+'2.2.3.7.PrecioCapital'!E211</f>
        <v>0.41153566212121384</v>
      </c>
      <c r="F406" s="187">
        <f>+'2.2.3.7.PrecioCapital'!F211</f>
        <v>0.42727536579790104</v>
      </c>
      <c r="G406" s="187">
        <f>+'2.2.3.7.PrecioCapital'!G211</f>
        <v>0.44806744816382432</v>
      </c>
      <c r="H406" s="187">
        <f>+'2.2.3.7.PrecioCapital'!H211</f>
        <v>0.44806744816382432</v>
      </c>
      <c r="I406" s="187">
        <f>+'2.2.3.7.PrecioCapital'!I211</f>
        <v>0.44806744816382432</v>
      </c>
      <c r="J406" s="187">
        <f>+'2.2.3.7.PrecioCapital'!J211</f>
        <v>0.41827004815064506</v>
      </c>
      <c r="K406" s="187">
        <f>+'2.2.3.7.PrecioCapital'!K211</f>
        <v>0.41827004815064506</v>
      </c>
      <c r="L406" s="187">
        <f>+'2.2.3.7.PrecioCapital'!L211</f>
        <v>0.39547356155600055</v>
      </c>
      <c r="M406" s="187">
        <f>+'2.2.3.7.PrecioCapital'!M211</f>
        <v>0.41921820036741908</v>
      </c>
      <c r="N406" s="187">
        <f>+'2.2.3.7.PrecioCapital'!N211</f>
        <v>0.41554308885773222</v>
      </c>
    </row>
    <row r="407" spans="1:14" x14ac:dyDescent="0.2">
      <c r="A407" s="1"/>
      <c r="B407" s="226" t="s">
        <v>331</v>
      </c>
      <c r="C407" s="187">
        <f>+'2.2.3.7.PrecioCapital'!C212</f>
        <v>0.49819481894220691</v>
      </c>
      <c r="D407" s="187">
        <f>+'2.2.3.7.PrecioCapital'!D212</f>
        <v>0.48989306501479052</v>
      </c>
      <c r="E407" s="187">
        <f>+'2.2.3.7.PrecioCapital'!E212</f>
        <v>0.48894990754862555</v>
      </c>
      <c r="F407" s="187">
        <f>+'2.2.3.7.PrecioCapital'!F212</f>
        <v>0.50427936219590774</v>
      </c>
      <c r="G407" s="187">
        <f>+'2.2.3.7.PrecioCapital'!G212</f>
        <v>0.52041808535780221</v>
      </c>
      <c r="H407" s="187">
        <f>+'2.2.3.7.PrecioCapital'!H212</f>
        <v>0.52041808535780221</v>
      </c>
      <c r="I407" s="187">
        <f>+'2.2.3.7.PrecioCapital'!I212</f>
        <v>0.52041808535780221</v>
      </c>
      <c r="J407" s="187">
        <f>+'2.2.3.7.PrecioCapital'!J212</f>
        <v>0.48967294077765772</v>
      </c>
      <c r="K407" s="187">
        <f>+'2.2.3.7.PrecioCapital'!K212</f>
        <v>0.48967294077765772</v>
      </c>
      <c r="L407" s="187">
        <f>+'2.2.3.7.PrecioCapital'!L212</f>
        <v>0.46918102365042713</v>
      </c>
      <c r="M407" s="187">
        <f>+'2.2.3.7.PrecioCapital'!M212</f>
        <v>0.49272675707611691</v>
      </c>
      <c r="N407" s="187">
        <f>+'2.2.3.7.PrecioCapital'!N212</f>
        <v>0.489066935037896</v>
      </c>
    </row>
    <row r="408" spans="1:14" x14ac:dyDescent="0.2">
      <c r="A408" s="1"/>
      <c r="B408" s="226" t="s">
        <v>332</v>
      </c>
      <c r="C408" s="187">
        <f>+'2.2.3.7.PrecioCapital'!C213</f>
        <v>0.22250559588456284</v>
      </c>
      <c r="D408" s="187">
        <f>+'2.2.3.7.PrecioCapital'!D213</f>
        <v>0.20527030646136404</v>
      </c>
      <c r="E408" s="187">
        <f>+'2.2.3.7.PrecioCapital'!E213</f>
        <v>0.20509767431478282</v>
      </c>
      <c r="F408" s="187">
        <f>+'2.2.3.7.PrecioCapital'!F213</f>
        <v>0.2219313754032162</v>
      </c>
      <c r="G408" s="187">
        <f>+'2.2.3.7.PrecioCapital'!G213</f>
        <v>0.25513241564654987</v>
      </c>
      <c r="H408" s="187">
        <f>+'2.2.3.7.PrecioCapital'!H213</f>
        <v>0.25513241564654987</v>
      </c>
      <c r="I408" s="187">
        <f>+'2.2.3.7.PrecioCapital'!I213</f>
        <v>0.25513241564654987</v>
      </c>
      <c r="J408" s="187">
        <f>+'2.2.3.7.PrecioCapital'!J213</f>
        <v>0.22786233447861137</v>
      </c>
      <c r="K408" s="187">
        <f>+'2.2.3.7.PrecioCapital'!K213</f>
        <v>0.22786233447861137</v>
      </c>
      <c r="L408" s="187">
        <f>+'2.2.3.7.PrecioCapital'!L213</f>
        <v>0.19892032930419618</v>
      </c>
      <c r="M408" s="187">
        <f>+'2.2.3.7.PrecioCapital'!M213</f>
        <v>0.2231953824775583</v>
      </c>
      <c r="N408" s="187">
        <f>+'2.2.3.7.PrecioCapital'!N213</f>
        <v>0.21947949904396208</v>
      </c>
    </row>
    <row r="409" spans="1:14" x14ac:dyDescent="0.2">
      <c r="A409" s="1"/>
      <c r="B409" s="226" t="s">
        <v>333</v>
      </c>
      <c r="C409" s="187">
        <f>+'2.2.3.7.PrecioCapital'!C214</f>
        <v>0.27263090916777089</v>
      </c>
      <c r="D409" s="187">
        <f>+'2.2.3.7.PrecioCapital'!D214</f>
        <v>0.25701989892562344</v>
      </c>
      <c r="E409" s="187">
        <f>+'2.2.3.7.PrecioCapital'!E214</f>
        <v>0.25670717126639059</v>
      </c>
      <c r="F409" s="187">
        <f>+'2.2.3.7.PrecioCapital'!F214</f>
        <v>0.27326737300188741</v>
      </c>
      <c r="G409" s="187">
        <f>+'2.2.3.7.PrecioCapital'!G214</f>
        <v>0.3033661737758685</v>
      </c>
      <c r="H409" s="187">
        <f>+'2.2.3.7.PrecioCapital'!H214</f>
        <v>0.3033661737758685</v>
      </c>
      <c r="I409" s="187">
        <f>+'2.2.3.7.PrecioCapital'!I214</f>
        <v>0.3033661737758685</v>
      </c>
      <c r="J409" s="187">
        <f>+'2.2.3.7.PrecioCapital'!J214</f>
        <v>0.27546426289661979</v>
      </c>
      <c r="K409" s="187">
        <f>+'2.2.3.7.PrecioCapital'!K214</f>
        <v>0.27546426289661979</v>
      </c>
      <c r="L409" s="187">
        <f>+'2.2.3.7.PrecioCapital'!L214</f>
        <v>0.24805863736714728</v>
      </c>
      <c r="M409" s="187">
        <f>+'2.2.3.7.PrecioCapital'!M214</f>
        <v>0.27220108695002349</v>
      </c>
      <c r="N409" s="187">
        <f>+'2.2.3.7.PrecioCapital'!N214</f>
        <v>0.26849539649740461</v>
      </c>
    </row>
    <row r="410" spans="1:14" x14ac:dyDescent="0.2">
      <c r="A410" s="1"/>
      <c r="B410" s="226" t="s">
        <v>334</v>
      </c>
      <c r="C410" s="187">
        <f>+'2.2.3.7.PrecioCapital'!C215</f>
        <v>0.33707774053189543</v>
      </c>
      <c r="D410" s="187">
        <f>+'2.2.3.7.PrecioCapital'!D215</f>
        <v>0.32355508923681398</v>
      </c>
      <c r="E410" s="187">
        <f>+'2.2.3.7.PrecioCapital'!E215</f>
        <v>0.32306223877560053</v>
      </c>
      <c r="F410" s="187">
        <f>+'2.2.3.7.PrecioCapital'!F215</f>
        <v>0.3392707984858932</v>
      </c>
      <c r="G410" s="187">
        <f>+'2.2.3.7.PrecioCapital'!G215</f>
        <v>0.36538100565642095</v>
      </c>
      <c r="H410" s="187">
        <f>+'2.2.3.7.PrecioCapital'!H215</f>
        <v>0.36538100565642095</v>
      </c>
      <c r="I410" s="187">
        <f>+'2.2.3.7.PrecioCapital'!I215</f>
        <v>0.36538100565642095</v>
      </c>
      <c r="J410" s="187">
        <f>+'2.2.3.7.PrecioCapital'!J215</f>
        <v>0.33666674229120203</v>
      </c>
      <c r="K410" s="187">
        <f>+'2.2.3.7.PrecioCapital'!K215</f>
        <v>0.33666674229120203</v>
      </c>
      <c r="L410" s="187">
        <f>+'2.2.3.7.PrecioCapital'!L215</f>
        <v>0.31123646201951288</v>
      </c>
      <c r="M410" s="187">
        <f>+'2.2.3.7.PrecioCapital'!M215</f>
        <v>0.33520842127176448</v>
      </c>
      <c r="N410" s="187">
        <f>+'2.2.3.7.PrecioCapital'!N215</f>
        <v>0.33151583608040214</v>
      </c>
    </row>
    <row r="411" spans="1:14" x14ac:dyDescent="0.2">
      <c r="A411" s="1"/>
      <c r="B411" s="226" t="s">
        <v>335</v>
      </c>
      <c r="C411" s="187">
        <f>+'2.2.3.7.PrecioCapital'!C216</f>
        <v>0.27263090916777089</v>
      </c>
      <c r="D411" s="187">
        <f>+'2.2.3.7.PrecioCapital'!D216</f>
        <v>0.25701989892562344</v>
      </c>
      <c r="E411" s="187">
        <f>+'2.2.3.7.PrecioCapital'!E216</f>
        <v>0.25670717126639059</v>
      </c>
      <c r="F411" s="187">
        <f>+'2.2.3.7.PrecioCapital'!F216</f>
        <v>0.27326737300188741</v>
      </c>
      <c r="G411" s="187">
        <f>+'2.2.3.7.PrecioCapital'!G216</f>
        <v>0.3033661737758685</v>
      </c>
      <c r="H411" s="187">
        <f>+'2.2.3.7.PrecioCapital'!H216</f>
        <v>0.3033661737758685</v>
      </c>
      <c r="I411" s="187">
        <f>+'2.2.3.7.PrecioCapital'!I216</f>
        <v>0.3033661737758685</v>
      </c>
      <c r="J411" s="187">
        <f>+'2.2.3.7.PrecioCapital'!J216</f>
        <v>0.27546426289661979</v>
      </c>
      <c r="K411" s="187">
        <f>+'2.2.3.7.PrecioCapital'!K216</f>
        <v>0.27546426289661979</v>
      </c>
      <c r="L411" s="187">
        <f>+'2.2.3.7.PrecioCapital'!L216</f>
        <v>0.24805863736714728</v>
      </c>
      <c r="M411" s="187">
        <f>+'2.2.3.7.PrecioCapital'!M216</f>
        <v>0.27220108695002349</v>
      </c>
      <c r="N411" s="187">
        <f>+'2.2.3.7.PrecioCapital'!N216</f>
        <v>0.26849539649740461</v>
      </c>
    </row>
    <row r="412" spans="1:14" x14ac:dyDescent="0.2">
      <c r="A412" s="1"/>
      <c r="B412" s="226" t="s">
        <v>336</v>
      </c>
      <c r="C412" s="187">
        <f>+'2.2.3.7.PrecioCapital'!C217</f>
        <v>0.33707774053189543</v>
      </c>
      <c r="D412" s="187">
        <f>+'2.2.3.7.PrecioCapital'!D217</f>
        <v>0.32355508923681398</v>
      </c>
      <c r="E412" s="187">
        <f>+'2.2.3.7.PrecioCapital'!E217</f>
        <v>0.32306223877560053</v>
      </c>
      <c r="F412" s="187">
        <f>+'2.2.3.7.PrecioCapital'!F217</f>
        <v>0.3392707984858932</v>
      </c>
      <c r="G412" s="187">
        <f>+'2.2.3.7.PrecioCapital'!G217</f>
        <v>0.36538100565642095</v>
      </c>
      <c r="H412" s="187">
        <f>+'2.2.3.7.PrecioCapital'!H217</f>
        <v>0.36538100565642095</v>
      </c>
      <c r="I412" s="187">
        <f>+'2.2.3.7.PrecioCapital'!I217</f>
        <v>0.36538100565642095</v>
      </c>
      <c r="J412" s="187">
        <f>+'2.2.3.7.PrecioCapital'!J217</f>
        <v>0.33666674229120203</v>
      </c>
      <c r="K412" s="187">
        <f>+'2.2.3.7.PrecioCapital'!K217</f>
        <v>0.33666674229120203</v>
      </c>
      <c r="L412" s="187">
        <f>+'2.2.3.7.PrecioCapital'!L217</f>
        <v>0.31123646201951288</v>
      </c>
      <c r="M412" s="187">
        <f>+'2.2.3.7.PrecioCapital'!M217</f>
        <v>0.33520842127176448</v>
      </c>
      <c r="N412" s="187">
        <f>+'2.2.3.7.PrecioCapital'!N217</f>
        <v>0.33151583608040214</v>
      </c>
    </row>
    <row r="413" spans="1:14" x14ac:dyDescent="0.2">
      <c r="A413" s="1"/>
      <c r="B413" s="226" t="s">
        <v>491</v>
      </c>
      <c r="C413" s="187">
        <f>+'2.2.3.7.PrecioCapital'!C218</f>
        <v>0.33707774053189543</v>
      </c>
      <c r="D413" s="187">
        <f>+'2.2.3.7.PrecioCapital'!D218</f>
        <v>0.32355508923681398</v>
      </c>
      <c r="E413" s="187">
        <f>+'2.2.3.7.PrecioCapital'!E218</f>
        <v>0.32306223877560053</v>
      </c>
      <c r="F413" s="187">
        <f>+'2.2.3.7.PrecioCapital'!F218</f>
        <v>0.3392707984858932</v>
      </c>
      <c r="G413" s="187">
        <f>+'2.2.3.7.PrecioCapital'!G218</f>
        <v>0.36538100565642095</v>
      </c>
      <c r="H413" s="187">
        <f>+'2.2.3.7.PrecioCapital'!H218</f>
        <v>0.36538100565642095</v>
      </c>
      <c r="I413" s="187">
        <f>+'2.2.3.7.PrecioCapital'!I218</f>
        <v>0.36538100565642095</v>
      </c>
      <c r="J413" s="187">
        <f>+'2.2.3.7.PrecioCapital'!J218</f>
        <v>0.33666674229120203</v>
      </c>
      <c r="K413" s="187">
        <f>+'2.2.3.7.PrecioCapital'!K218</f>
        <v>0.33666674229120203</v>
      </c>
      <c r="L413" s="187">
        <f>+'2.2.3.7.PrecioCapital'!L218</f>
        <v>0.31123646201951288</v>
      </c>
      <c r="M413" s="187">
        <f>+'2.2.3.7.PrecioCapital'!M218</f>
        <v>0.33520842127176448</v>
      </c>
      <c r="N413" s="187">
        <f>+'2.2.3.7.PrecioCapital'!N218</f>
        <v>0.33151583608040214</v>
      </c>
    </row>
    <row r="414" spans="1:14" x14ac:dyDescent="0.2">
      <c r="A414" s="1"/>
      <c r="B414" s="225" t="s">
        <v>337</v>
      </c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</row>
    <row r="415" spans="1:14" x14ac:dyDescent="0.2">
      <c r="A415" s="1"/>
      <c r="B415" s="226" t="s">
        <v>338</v>
      </c>
      <c r="C415" s="187">
        <f>+'2.2.3.7.PrecioCapital'!C220</f>
        <v>0.62350810215022689</v>
      </c>
      <c r="D415" s="187">
        <f>+'2.2.3.7.PrecioCapital'!D220</f>
        <v>0.61926704617543871</v>
      </c>
      <c r="E415" s="187">
        <f>+'2.2.3.7.PrecioCapital'!E220</f>
        <v>0.61797364992764492</v>
      </c>
      <c r="F415" s="187">
        <f>+'2.2.3.7.PrecioCapital'!F220</f>
        <v>0.6326193561925858</v>
      </c>
      <c r="G415" s="187">
        <f>+'2.2.3.7.PrecioCapital'!G220</f>
        <v>0.64100248068109877</v>
      </c>
      <c r="H415" s="187">
        <f>+'2.2.3.7.PrecioCapital'!H220</f>
        <v>0.64100248068109877</v>
      </c>
      <c r="I415" s="187">
        <f>+'2.2.3.7.PrecioCapital'!I220</f>
        <v>0.64100248068109877</v>
      </c>
      <c r="J415" s="187">
        <f>+'2.2.3.7.PrecioCapital'!J220</f>
        <v>0.60867776182267874</v>
      </c>
      <c r="K415" s="187">
        <f>+'2.2.3.7.PrecioCapital'!K220</f>
        <v>0.60867776182267874</v>
      </c>
      <c r="L415" s="187">
        <f>+'2.2.3.7.PrecioCapital'!L220</f>
        <v>0.59202679380780476</v>
      </c>
      <c r="M415" s="187">
        <f>+'2.2.3.7.PrecioCapital'!M220</f>
        <v>0.61524101825727984</v>
      </c>
      <c r="N415" s="187">
        <f>+'2.2.3.7.PrecioCapital'!N220</f>
        <v>0.61160667867150231</v>
      </c>
    </row>
    <row r="416" spans="1:14" x14ac:dyDescent="0.2">
      <c r="A416" s="1"/>
      <c r="B416" s="31" t="s">
        <v>339</v>
      </c>
      <c r="C416" s="271"/>
      <c r="D416" s="271"/>
      <c r="E416" s="271"/>
      <c r="F416" s="271"/>
      <c r="G416" s="271"/>
      <c r="H416" s="271"/>
      <c r="I416" s="271"/>
      <c r="J416" s="271"/>
      <c r="K416" s="271"/>
      <c r="L416" s="271"/>
      <c r="M416" s="271"/>
      <c r="N416" s="271"/>
    </row>
    <row r="417" spans="1:15" x14ac:dyDescent="0.2">
      <c r="A417" s="1"/>
      <c r="B417" s="230" t="s">
        <v>315</v>
      </c>
      <c r="C417" s="253">
        <f>+'2.2.3.7.PrecioCapital'!C222</f>
        <v>0.1208706326199291</v>
      </c>
      <c r="D417" s="253">
        <f>+'2.2.3.7.PrecioCapital'!D222</f>
        <v>0.15640803919489721</v>
      </c>
      <c r="E417" s="253">
        <f>+'2.2.3.7.PrecioCapital'!E222</f>
        <v>0.17891709126957483</v>
      </c>
      <c r="F417" s="253">
        <f>+'2.2.3.7.PrecioCapital'!F222</f>
        <v>0.20507764104853368</v>
      </c>
      <c r="G417" s="253">
        <f>+'2.2.3.7.PrecioCapital'!G222</f>
        <v>0.25517787880525639</v>
      </c>
      <c r="H417" s="253">
        <f>+'2.2.3.7.PrecioCapital'!H222</f>
        <v>0.25517787880525639</v>
      </c>
      <c r="I417" s="253">
        <f>+'2.2.3.7.PrecioCapital'!I222</f>
        <v>0.25517787880525639</v>
      </c>
      <c r="J417" s="253">
        <f>+'2.2.3.7.PrecioCapital'!J222</f>
        <v>0.18314710178591825</v>
      </c>
      <c r="K417" s="253">
        <f>+'2.2.3.7.PrecioCapital'!K222</f>
        <v>0.18314710178591825</v>
      </c>
      <c r="L417" s="253">
        <f>+'2.2.3.7.PrecioCapital'!L222</f>
        <v>7.7865314823253942E-2</v>
      </c>
      <c r="M417" s="253">
        <f>+'2.2.3.7.PrecioCapital'!M222</f>
        <v>0.12006591312826187</v>
      </c>
      <c r="N417" s="253">
        <f>+'2.2.3.7.PrecioCapital'!N222</f>
        <v>0.17907747612568592</v>
      </c>
    </row>
    <row r="418" spans="1:15" x14ac:dyDescent="0.2">
      <c r="A418" s="1"/>
      <c r="B418" s="176" t="s">
        <v>317</v>
      </c>
      <c r="C418" s="254">
        <f>+'2.2.3.7.PrecioCapital'!C223</f>
        <v>0.27263090916777089</v>
      </c>
      <c r="D418" s="254">
        <f>+'2.2.3.7.PrecioCapital'!D223</f>
        <v>0.25701989892562344</v>
      </c>
      <c r="E418" s="254">
        <f>+'2.2.3.7.PrecioCapital'!E223</f>
        <v>0.25670717126639059</v>
      </c>
      <c r="F418" s="254">
        <f>+'2.2.3.7.PrecioCapital'!F223</f>
        <v>0.27326737300188741</v>
      </c>
      <c r="G418" s="254">
        <f>+'2.2.3.7.PrecioCapital'!G223</f>
        <v>0.3033661737758685</v>
      </c>
      <c r="H418" s="254">
        <f>+'2.2.3.7.PrecioCapital'!H223</f>
        <v>0.3033661737758685</v>
      </c>
      <c r="I418" s="254">
        <f>+'2.2.3.7.PrecioCapital'!I223</f>
        <v>0.3033661737758685</v>
      </c>
      <c r="J418" s="254">
        <f>+'2.2.3.7.PrecioCapital'!J223</f>
        <v>0.27546426289661979</v>
      </c>
      <c r="K418" s="254">
        <f>+'2.2.3.7.PrecioCapital'!K223</f>
        <v>0.27546426289661979</v>
      </c>
      <c r="L418" s="254">
        <f>+'2.2.3.7.PrecioCapital'!L223</f>
        <v>0.24805863736714728</v>
      </c>
      <c r="M418" s="254">
        <f>+'2.2.3.7.PrecioCapital'!M223</f>
        <v>0.27220108695002349</v>
      </c>
      <c r="N418" s="254">
        <f>+'2.2.3.7.PrecioCapital'!N223</f>
        <v>0.26849539649740461</v>
      </c>
    </row>
    <row r="419" spans="1:15" x14ac:dyDescent="0.2">
      <c r="A419" s="1"/>
      <c r="B419" s="1"/>
    </row>
    <row r="420" spans="1:15" x14ac:dyDescent="0.2">
      <c r="A420" s="1"/>
      <c r="B420" s="1"/>
    </row>
    <row r="421" spans="1:15" x14ac:dyDescent="0.2">
      <c r="A421" s="1"/>
      <c r="B421" s="38" t="s">
        <v>37</v>
      </c>
    </row>
    <row r="422" spans="1:15" x14ac:dyDescent="0.2">
      <c r="A422" s="1"/>
      <c r="B422" s="1"/>
    </row>
    <row r="423" spans="1:15" x14ac:dyDescent="0.2">
      <c r="A423" s="1"/>
      <c r="B423" s="39" t="s">
        <v>38</v>
      </c>
    </row>
    <row r="424" spans="1:15" x14ac:dyDescent="0.2">
      <c r="A424" s="1"/>
      <c r="B424" s="1"/>
    </row>
    <row r="425" spans="1:15" x14ac:dyDescent="0.2">
      <c r="A425" s="1"/>
      <c r="B425" s="25"/>
      <c r="C425" s="272" t="s">
        <v>235</v>
      </c>
      <c r="D425" s="272">
        <v>2012</v>
      </c>
      <c r="E425" s="272">
        <v>2013</v>
      </c>
      <c r="F425" s="272">
        <v>2014</v>
      </c>
      <c r="G425" s="272" t="s">
        <v>422</v>
      </c>
      <c r="H425" s="272">
        <v>2015</v>
      </c>
      <c r="I425" s="272" t="s">
        <v>467</v>
      </c>
      <c r="J425" s="272" t="s">
        <v>468</v>
      </c>
      <c r="K425" s="272">
        <v>2016</v>
      </c>
      <c r="L425" s="272">
        <v>2017</v>
      </c>
      <c r="M425" s="272">
        <v>2018</v>
      </c>
      <c r="N425" s="272">
        <v>2019</v>
      </c>
    </row>
    <row r="426" spans="1:15" x14ac:dyDescent="0.2">
      <c r="A426" s="1"/>
      <c r="B426" s="1"/>
    </row>
    <row r="427" spans="1:15" x14ac:dyDescent="0.2">
      <c r="A427" s="1"/>
      <c r="B427" s="40" t="s">
        <v>30</v>
      </c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</row>
    <row r="428" spans="1:15" x14ac:dyDescent="0.2">
      <c r="A428" s="1"/>
      <c r="B428" s="1" t="s">
        <v>31</v>
      </c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</row>
    <row r="429" spans="1:15" x14ac:dyDescent="0.2">
      <c r="A429" s="1"/>
      <c r="B429" s="41" t="s">
        <v>238</v>
      </c>
      <c r="C429" s="274"/>
      <c r="D429" s="274"/>
      <c r="E429" s="274"/>
      <c r="F429" s="274"/>
      <c r="G429" s="274"/>
      <c r="H429" s="274"/>
      <c r="I429" s="274"/>
      <c r="J429" s="274"/>
      <c r="K429" s="274"/>
      <c r="L429" s="274"/>
      <c r="M429" s="274"/>
      <c r="N429" s="274"/>
      <c r="O429" s="162"/>
    </row>
    <row r="430" spans="1:15" x14ac:dyDescent="0.2">
      <c r="A430" s="1"/>
      <c r="B430" s="41" t="s">
        <v>32</v>
      </c>
      <c r="C430" s="274"/>
      <c r="D430" s="274"/>
      <c r="E430" s="274"/>
      <c r="F430" s="274"/>
      <c r="G430" s="274"/>
      <c r="H430" s="274"/>
      <c r="I430" s="274"/>
      <c r="J430" s="274"/>
      <c r="K430" s="274"/>
      <c r="L430" s="274"/>
      <c r="M430" s="274"/>
      <c r="N430" s="274"/>
      <c r="O430" s="162"/>
    </row>
    <row r="431" spans="1:15" x14ac:dyDescent="0.2">
      <c r="A431" s="1"/>
      <c r="B431" s="1"/>
      <c r="C431" s="170"/>
      <c r="D431" s="170"/>
      <c r="E431" s="170"/>
      <c r="F431" s="170"/>
      <c r="G431" s="170"/>
      <c r="H431" s="170"/>
      <c r="I431" s="170"/>
      <c r="J431" s="170"/>
      <c r="K431" s="170"/>
      <c r="L431" s="170"/>
      <c r="M431" s="170"/>
      <c r="N431" s="170"/>
      <c r="O431" s="162"/>
    </row>
    <row r="432" spans="1:15" ht="14.25" x14ac:dyDescent="0.2">
      <c r="A432" s="1"/>
      <c r="B432" s="142" t="s">
        <v>239</v>
      </c>
      <c r="C432" s="275"/>
      <c r="D432" s="275"/>
      <c r="E432" s="275"/>
      <c r="F432" s="275"/>
      <c r="G432" s="275"/>
      <c r="H432" s="275"/>
      <c r="I432" s="275"/>
      <c r="J432" s="275"/>
      <c r="K432" s="275"/>
      <c r="L432" s="275"/>
      <c r="M432" s="275"/>
      <c r="N432" s="275"/>
      <c r="O432" s="162"/>
    </row>
    <row r="433" spans="1:14" x14ac:dyDescent="0.2">
      <c r="A433" s="1"/>
      <c r="B433" s="139" t="s">
        <v>240</v>
      </c>
    </row>
    <row r="434" spans="1:14" x14ac:dyDescent="0.2">
      <c r="A434" s="1"/>
      <c r="B434" s="1"/>
    </row>
    <row r="435" spans="1:14" x14ac:dyDescent="0.2">
      <c r="A435" s="1"/>
      <c r="B435" s="39" t="s">
        <v>39</v>
      </c>
    </row>
    <row r="436" spans="1:14" x14ac:dyDescent="0.2">
      <c r="A436" s="1"/>
      <c r="B436" s="1"/>
    </row>
    <row r="437" spans="1:14" x14ac:dyDescent="0.2">
      <c r="A437" s="1"/>
      <c r="B437" s="31" t="s">
        <v>233</v>
      </c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</row>
    <row r="438" spans="1:14" x14ac:dyDescent="0.2">
      <c r="A438" s="1"/>
      <c r="B438" s="144" t="s">
        <v>93</v>
      </c>
      <c r="C438" s="276"/>
      <c r="D438" s="276"/>
      <c r="E438" s="276"/>
      <c r="F438" s="276"/>
      <c r="G438" s="276"/>
      <c r="H438" s="276"/>
      <c r="I438" s="276"/>
      <c r="J438" s="276"/>
      <c r="K438" s="276"/>
      <c r="L438" s="276"/>
      <c r="M438" s="276"/>
      <c r="N438" s="276"/>
    </row>
    <row r="439" spans="1:14" x14ac:dyDescent="0.2">
      <c r="A439" s="1"/>
      <c r="B439" s="144" t="s">
        <v>94</v>
      </c>
      <c r="C439" s="276"/>
      <c r="D439" s="276"/>
      <c r="E439" s="276"/>
      <c r="F439" s="276"/>
      <c r="G439" s="276"/>
      <c r="H439" s="276"/>
      <c r="I439" s="276"/>
      <c r="J439" s="276"/>
      <c r="K439" s="276"/>
      <c r="L439" s="276"/>
      <c r="M439" s="276"/>
      <c r="N439" s="276"/>
    </row>
    <row r="440" spans="1:14" x14ac:dyDescent="0.2">
      <c r="A440" s="1"/>
      <c r="B440" s="144" t="s">
        <v>107</v>
      </c>
      <c r="C440" s="276"/>
      <c r="D440" s="276"/>
      <c r="E440" s="276"/>
      <c r="F440" s="276"/>
      <c r="G440" s="276"/>
      <c r="H440" s="276"/>
      <c r="I440" s="276"/>
      <c r="J440" s="276"/>
      <c r="K440" s="276"/>
      <c r="L440" s="276"/>
      <c r="M440" s="276"/>
      <c r="N440" s="276"/>
    </row>
    <row r="441" spans="1:14" x14ac:dyDescent="0.2">
      <c r="A441" s="1"/>
      <c r="B441" s="144" t="s">
        <v>108</v>
      </c>
      <c r="C441" s="276"/>
      <c r="D441" s="276"/>
      <c r="E441" s="276"/>
      <c r="F441" s="276"/>
      <c r="G441" s="276"/>
      <c r="H441" s="276"/>
      <c r="I441" s="276"/>
      <c r="J441" s="276"/>
      <c r="K441" s="276"/>
      <c r="L441" s="276"/>
      <c r="M441" s="276"/>
      <c r="N441" s="276"/>
    </row>
    <row r="442" spans="1:14" x14ac:dyDescent="0.2">
      <c r="A442" s="1"/>
      <c r="B442" s="139" t="s">
        <v>109</v>
      </c>
      <c r="C442" s="276"/>
      <c r="D442" s="276"/>
      <c r="E442" s="276"/>
      <c r="F442" s="276"/>
      <c r="G442" s="276"/>
      <c r="H442" s="276"/>
      <c r="I442" s="276"/>
      <c r="J442" s="276"/>
      <c r="K442" s="276"/>
      <c r="L442" s="276"/>
      <c r="M442" s="276"/>
      <c r="N442" s="276"/>
    </row>
    <row r="443" spans="1:14" x14ac:dyDescent="0.2">
      <c r="A443" s="1"/>
      <c r="B443" s="144" t="s">
        <v>110</v>
      </c>
      <c r="C443" s="276"/>
      <c r="D443" s="276"/>
      <c r="E443" s="276"/>
      <c r="F443" s="276"/>
      <c r="G443" s="276"/>
      <c r="H443" s="276"/>
      <c r="I443" s="276"/>
      <c r="J443" s="276"/>
      <c r="K443" s="276"/>
      <c r="L443" s="276"/>
      <c r="M443" s="276"/>
      <c r="N443" s="276"/>
    </row>
    <row r="444" spans="1:14" x14ac:dyDescent="0.2">
      <c r="A444" s="1"/>
      <c r="B444" s="144" t="s">
        <v>111</v>
      </c>
      <c r="C444" s="276"/>
      <c r="D444" s="276"/>
      <c r="E444" s="276"/>
      <c r="F444" s="276"/>
      <c r="G444" s="276"/>
      <c r="H444" s="276"/>
      <c r="I444" s="276"/>
      <c r="J444" s="276"/>
      <c r="K444" s="276"/>
      <c r="L444" s="276"/>
      <c r="M444" s="276"/>
      <c r="N444" s="276"/>
    </row>
    <row r="445" spans="1:14" x14ac:dyDescent="0.2">
      <c r="A445" s="1"/>
      <c r="B445" s="144" t="s">
        <v>95</v>
      </c>
      <c r="C445" s="276"/>
      <c r="D445" s="276"/>
      <c r="E445" s="276"/>
      <c r="F445" s="276"/>
      <c r="G445" s="276"/>
      <c r="H445" s="276"/>
      <c r="I445" s="276"/>
      <c r="J445" s="276"/>
      <c r="K445" s="276"/>
      <c r="L445" s="276"/>
      <c r="M445" s="276"/>
      <c r="N445" s="276"/>
    </row>
    <row r="446" spans="1:14" x14ac:dyDescent="0.2">
      <c r="A446" s="1"/>
      <c r="B446" s="144" t="s">
        <v>96</v>
      </c>
      <c r="C446" s="276"/>
      <c r="D446" s="276"/>
      <c r="E446" s="276"/>
      <c r="F446" s="276"/>
      <c r="G446" s="276"/>
      <c r="H446" s="276"/>
      <c r="I446" s="276"/>
      <c r="J446" s="276"/>
      <c r="K446" s="276"/>
      <c r="L446" s="276"/>
      <c r="M446" s="276"/>
      <c r="N446" s="276"/>
    </row>
    <row r="447" spans="1:14" x14ac:dyDescent="0.2">
      <c r="A447" s="1"/>
      <c r="B447" s="144" t="s">
        <v>112</v>
      </c>
      <c r="C447" s="276"/>
      <c r="D447" s="276"/>
      <c r="E447" s="276"/>
      <c r="F447" s="276"/>
      <c r="G447" s="276"/>
      <c r="H447" s="276"/>
      <c r="I447" s="276"/>
      <c r="J447" s="276"/>
      <c r="K447" s="276"/>
      <c r="L447" s="276"/>
      <c r="M447" s="276"/>
      <c r="N447" s="276"/>
    </row>
    <row r="448" spans="1:14" x14ac:dyDescent="0.2">
      <c r="A448" s="1"/>
      <c r="B448" s="144" t="s">
        <v>113</v>
      </c>
      <c r="C448" s="276"/>
      <c r="D448" s="276"/>
      <c r="E448" s="276"/>
      <c r="F448" s="276"/>
      <c r="G448" s="276"/>
      <c r="H448" s="276"/>
      <c r="I448" s="276"/>
      <c r="J448" s="276"/>
      <c r="K448" s="276"/>
      <c r="L448" s="276"/>
      <c r="M448" s="276"/>
      <c r="N448" s="276"/>
    </row>
    <row r="449" spans="1:14" x14ac:dyDescent="0.2">
      <c r="A449" s="1"/>
      <c r="B449" s="144" t="s">
        <v>114</v>
      </c>
      <c r="C449" s="276"/>
      <c r="D449" s="276"/>
      <c r="E449" s="276"/>
      <c r="F449" s="276"/>
      <c r="G449" s="276"/>
      <c r="H449" s="276"/>
      <c r="I449" s="276"/>
      <c r="J449" s="276"/>
      <c r="K449" s="276"/>
      <c r="L449" s="276"/>
      <c r="M449" s="276"/>
      <c r="N449" s="276"/>
    </row>
    <row r="450" spans="1:14" x14ac:dyDescent="0.2">
      <c r="A450" s="1"/>
      <c r="B450" s="139" t="s">
        <v>454</v>
      </c>
      <c r="C450" s="276"/>
      <c r="D450" s="276"/>
      <c r="E450" s="276"/>
      <c r="F450" s="276"/>
      <c r="G450" s="276"/>
      <c r="H450" s="276"/>
      <c r="I450" s="276"/>
      <c r="J450" s="276"/>
      <c r="K450" s="276"/>
      <c r="L450" s="276"/>
      <c r="M450" s="276"/>
      <c r="N450" s="276"/>
    </row>
    <row r="451" spans="1:14" x14ac:dyDescent="0.2">
      <c r="A451" s="1"/>
      <c r="B451" s="139" t="s">
        <v>455</v>
      </c>
      <c r="C451" s="276"/>
      <c r="D451" s="276"/>
      <c r="E451" s="276"/>
      <c r="F451" s="276"/>
      <c r="G451" s="276"/>
      <c r="H451" s="276"/>
      <c r="I451" s="276"/>
      <c r="J451" s="276"/>
      <c r="K451" s="276"/>
      <c r="L451" s="276"/>
      <c r="M451" s="276"/>
      <c r="N451" s="276"/>
    </row>
    <row r="452" spans="1:14" x14ac:dyDescent="0.2">
      <c r="A452" s="1"/>
      <c r="B452" s="139" t="s">
        <v>456</v>
      </c>
      <c r="C452" s="276"/>
      <c r="D452" s="276"/>
      <c r="E452" s="276"/>
      <c r="F452" s="276"/>
      <c r="G452" s="276"/>
      <c r="H452" s="276"/>
      <c r="I452" s="276"/>
      <c r="J452" s="276"/>
      <c r="K452" s="276"/>
      <c r="L452" s="276"/>
      <c r="M452" s="276"/>
      <c r="N452" s="276"/>
    </row>
    <row r="453" spans="1:14" x14ac:dyDescent="0.2">
      <c r="A453" s="1"/>
      <c r="B453" s="139" t="s">
        <v>457</v>
      </c>
      <c r="C453" s="276"/>
      <c r="D453" s="276"/>
      <c r="E453" s="276"/>
      <c r="F453" s="276"/>
      <c r="G453" s="276"/>
      <c r="H453" s="276"/>
      <c r="I453" s="276"/>
      <c r="J453" s="276"/>
      <c r="K453" s="276"/>
      <c r="L453" s="276"/>
      <c r="M453" s="276"/>
      <c r="N453" s="276"/>
    </row>
    <row r="454" spans="1:14" x14ac:dyDescent="0.2">
      <c r="A454" s="1"/>
      <c r="B454" s="139" t="s">
        <v>458</v>
      </c>
      <c r="C454" s="276"/>
      <c r="D454" s="276"/>
      <c r="E454" s="276"/>
      <c r="F454" s="276"/>
      <c r="G454" s="276"/>
      <c r="H454" s="276"/>
      <c r="I454" s="276"/>
      <c r="J454" s="276"/>
      <c r="K454" s="276"/>
      <c r="L454" s="276"/>
      <c r="M454" s="276"/>
      <c r="N454" s="276"/>
    </row>
    <row r="455" spans="1:14" x14ac:dyDescent="0.2">
      <c r="A455" s="1"/>
      <c r="B455" s="139" t="s">
        <v>115</v>
      </c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</row>
    <row r="456" spans="1:14" x14ac:dyDescent="0.2">
      <c r="A456" s="1"/>
      <c r="B456" s="144" t="s">
        <v>116</v>
      </c>
      <c r="C456" s="276"/>
      <c r="D456" s="276"/>
      <c r="E456" s="276"/>
      <c r="F456" s="276"/>
      <c r="G456" s="276"/>
      <c r="H456" s="276"/>
      <c r="I456" s="276"/>
      <c r="J456" s="276"/>
      <c r="K456" s="276"/>
      <c r="L456" s="276"/>
      <c r="M456" s="276"/>
      <c r="N456" s="276"/>
    </row>
    <row r="457" spans="1:14" x14ac:dyDescent="0.2">
      <c r="A457" s="1"/>
      <c r="B457" s="144" t="s">
        <v>118</v>
      </c>
      <c r="C457" s="276"/>
      <c r="D457" s="276"/>
      <c r="E457" s="276"/>
      <c r="F457" s="276"/>
      <c r="G457" s="276"/>
      <c r="H457" s="276"/>
      <c r="I457" s="276"/>
      <c r="J457" s="276"/>
      <c r="K457" s="276"/>
      <c r="L457" s="276"/>
      <c r="M457" s="276"/>
      <c r="N457" s="276"/>
    </row>
    <row r="458" spans="1:14" x14ac:dyDescent="0.2">
      <c r="A458" s="1"/>
      <c r="B458" s="144" t="s">
        <v>117</v>
      </c>
      <c r="C458" s="276"/>
      <c r="D458" s="276"/>
      <c r="E458" s="276"/>
      <c r="F458" s="276"/>
      <c r="G458" s="276"/>
      <c r="H458" s="276"/>
      <c r="I458" s="276"/>
      <c r="J458" s="276"/>
      <c r="K458" s="276"/>
      <c r="L458" s="276"/>
      <c r="M458" s="276"/>
      <c r="N458" s="276"/>
    </row>
    <row r="459" spans="1:14" x14ac:dyDescent="0.2">
      <c r="A459" s="1"/>
      <c r="B459" s="144" t="s">
        <v>493</v>
      </c>
      <c r="C459" s="276"/>
      <c r="D459" s="276"/>
      <c r="E459" s="276"/>
      <c r="F459" s="276"/>
      <c r="G459" s="276"/>
      <c r="H459" s="276"/>
      <c r="I459" s="276"/>
      <c r="J459" s="276"/>
      <c r="K459" s="276"/>
      <c r="L459" s="276"/>
      <c r="M459" s="276"/>
      <c r="N459" s="276"/>
    </row>
    <row r="460" spans="1:14" x14ac:dyDescent="0.2">
      <c r="A460" s="1"/>
      <c r="B460" s="144" t="s">
        <v>119</v>
      </c>
      <c r="C460" s="276"/>
      <c r="D460" s="276"/>
      <c r="E460" s="276"/>
      <c r="F460" s="276"/>
      <c r="G460" s="276"/>
      <c r="H460" s="276"/>
      <c r="I460" s="276"/>
      <c r="J460" s="276"/>
      <c r="K460" s="276"/>
      <c r="L460" s="276"/>
      <c r="M460" s="276"/>
      <c r="N460" s="276"/>
    </row>
    <row r="461" spans="1:14" x14ac:dyDescent="0.2">
      <c r="A461" s="1"/>
      <c r="B461" s="144" t="s">
        <v>120</v>
      </c>
      <c r="C461" s="276"/>
      <c r="D461" s="276"/>
      <c r="E461" s="276"/>
      <c r="F461" s="276"/>
      <c r="G461" s="276"/>
      <c r="H461" s="276"/>
      <c r="I461" s="276"/>
      <c r="J461" s="276"/>
      <c r="K461" s="276"/>
      <c r="L461" s="276"/>
      <c r="M461" s="276"/>
      <c r="N461" s="276"/>
    </row>
    <row r="462" spans="1:14" x14ac:dyDescent="0.2">
      <c r="A462" s="1"/>
      <c r="B462" s="144" t="s">
        <v>494</v>
      </c>
      <c r="C462" s="276"/>
      <c r="D462" s="276"/>
      <c r="E462" s="276"/>
      <c r="F462" s="276"/>
      <c r="G462" s="276"/>
      <c r="H462" s="276"/>
      <c r="I462" s="276"/>
      <c r="J462" s="276"/>
      <c r="K462" s="276"/>
      <c r="L462" s="276"/>
      <c r="M462" s="276"/>
      <c r="N462" s="276"/>
    </row>
    <row r="463" spans="1:14" x14ac:dyDescent="0.2">
      <c r="A463" s="1"/>
      <c r="B463" s="144" t="s">
        <v>121</v>
      </c>
      <c r="C463" s="276"/>
      <c r="D463" s="276"/>
      <c r="E463" s="276"/>
      <c r="F463" s="276"/>
      <c r="G463" s="276"/>
      <c r="H463" s="276"/>
      <c r="I463" s="276"/>
      <c r="J463" s="276"/>
      <c r="K463" s="276"/>
      <c r="L463" s="276"/>
      <c r="M463" s="276"/>
      <c r="N463" s="276"/>
    </row>
    <row r="464" spans="1:14" x14ac:dyDescent="0.2">
      <c r="A464" s="1"/>
      <c r="B464" s="144" t="s">
        <v>122</v>
      </c>
      <c r="C464" s="276"/>
      <c r="D464" s="276"/>
      <c r="E464" s="276"/>
      <c r="F464" s="276"/>
      <c r="G464" s="276"/>
      <c r="H464" s="276"/>
      <c r="I464" s="276"/>
      <c r="J464" s="276"/>
      <c r="K464" s="276"/>
      <c r="L464" s="276"/>
      <c r="M464" s="276"/>
      <c r="N464" s="276"/>
    </row>
    <row r="465" spans="1:14" x14ac:dyDescent="0.2">
      <c r="A465" s="1"/>
      <c r="B465" s="144" t="s">
        <v>495</v>
      </c>
      <c r="C465" s="276"/>
      <c r="D465" s="276"/>
      <c r="E465" s="276"/>
      <c r="F465" s="276"/>
      <c r="G465" s="276"/>
      <c r="H465" s="276"/>
      <c r="I465" s="276"/>
      <c r="J465" s="276"/>
      <c r="K465" s="276"/>
      <c r="L465" s="276"/>
      <c r="M465" s="276"/>
      <c r="N465" s="276"/>
    </row>
    <row r="466" spans="1:14" x14ac:dyDescent="0.2">
      <c r="A466" s="1"/>
      <c r="B466" s="144" t="s">
        <v>123</v>
      </c>
      <c r="C466" s="276"/>
      <c r="D466" s="276"/>
      <c r="E466" s="276"/>
      <c r="F466" s="276"/>
      <c r="G466" s="276"/>
      <c r="H466" s="276"/>
      <c r="I466" s="276"/>
      <c r="J466" s="276"/>
      <c r="K466" s="276"/>
      <c r="L466" s="276"/>
      <c r="M466" s="276"/>
      <c r="N466" s="276"/>
    </row>
    <row r="467" spans="1:14" x14ac:dyDescent="0.2">
      <c r="A467" s="1"/>
      <c r="B467" s="144" t="s">
        <v>496</v>
      </c>
      <c r="C467" s="276"/>
      <c r="D467" s="276"/>
      <c r="E467" s="276"/>
      <c r="F467" s="276"/>
      <c r="G467" s="276"/>
      <c r="H467" s="276"/>
      <c r="I467" s="276"/>
      <c r="J467" s="276"/>
      <c r="K467" s="276"/>
      <c r="L467" s="276"/>
      <c r="M467" s="276"/>
      <c r="N467" s="276"/>
    </row>
    <row r="468" spans="1:14" x14ac:dyDescent="0.2">
      <c r="A468" s="1"/>
      <c r="B468" s="144" t="s">
        <v>124</v>
      </c>
      <c r="C468" s="276"/>
      <c r="D468" s="276"/>
      <c r="E468" s="276"/>
      <c r="F468" s="276"/>
      <c r="G468" s="276"/>
      <c r="H468" s="276"/>
      <c r="I468" s="276"/>
      <c r="J468" s="276"/>
      <c r="K468" s="276"/>
      <c r="L468" s="276"/>
      <c r="M468" s="276"/>
      <c r="N468" s="276"/>
    </row>
    <row r="469" spans="1:14" x14ac:dyDescent="0.2">
      <c r="A469" s="1"/>
      <c r="B469" s="144" t="s">
        <v>125</v>
      </c>
      <c r="C469" s="276"/>
      <c r="D469" s="276"/>
      <c r="E469" s="276"/>
      <c r="F469" s="276"/>
      <c r="G469" s="276"/>
      <c r="H469" s="276"/>
      <c r="I469" s="276"/>
      <c r="J469" s="276"/>
      <c r="K469" s="276"/>
      <c r="L469" s="276"/>
      <c r="M469" s="276"/>
      <c r="N469" s="276"/>
    </row>
    <row r="470" spans="1:14" x14ac:dyDescent="0.2">
      <c r="A470" s="1"/>
      <c r="B470" s="139" t="s">
        <v>126</v>
      </c>
      <c r="C470" s="276"/>
      <c r="D470" s="276"/>
      <c r="E470" s="276"/>
      <c r="F470" s="276"/>
      <c r="G470" s="276"/>
      <c r="H470" s="276"/>
      <c r="I470" s="276"/>
      <c r="J470" s="276"/>
      <c r="K470" s="276"/>
      <c r="L470" s="276"/>
      <c r="M470" s="276"/>
      <c r="N470" s="276"/>
    </row>
    <row r="471" spans="1:14" x14ac:dyDescent="0.2">
      <c r="A471" s="1"/>
      <c r="B471" s="144" t="s">
        <v>127</v>
      </c>
      <c r="C471" s="276"/>
      <c r="D471" s="276"/>
      <c r="E471" s="276"/>
      <c r="F471" s="276"/>
      <c r="G471" s="276"/>
      <c r="H471" s="276"/>
      <c r="I471" s="276"/>
      <c r="J471" s="276"/>
      <c r="K471" s="276"/>
      <c r="L471" s="276"/>
      <c r="M471" s="276"/>
      <c r="N471" s="276"/>
    </row>
    <row r="472" spans="1:14" x14ac:dyDescent="0.2">
      <c r="A472" s="1"/>
      <c r="B472" s="144" t="s">
        <v>128</v>
      </c>
      <c r="C472" s="276"/>
      <c r="D472" s="276"/>
      <c r="E472" s="276"/>
      <c r="F472" s="276"/>
      <c r="G472" s="276"/>
      <c r="H472" s="276"/>
      <c r="I472" s="276"/>
      <c r="J472" s="276"/>
      <c r="K472" s="276"/>
      <c r="L472" s="276"/>
      <c r="M472" s="276"/>
      <c r="N472" s="276"/>
    </row>
    <row r="473" spans="1:14" x14ac:dyDescent="0.2">
      <c r="A473" s="1"/>
      <c r="B473" s="144" t="s">
        <v>129</v>
      </c>
      <c r="C473" s="276"/>
      <c r="D473" s="276"/>
      <c r="E473" s="276"/>
      <c r="F473" s="276"/>
      <c r="G473" s="276"/>
      <c r="H473" s="276"/>
      <c r="I473" s="276"/>
      <c r="J473" s="276"/>
      <c r="K473" s="276"/>
      <c r="L473" s="276"/>
      <c r="M473" s="276"/>
      <c r="N473" s="276"/>
    </row>
    <row r="474" spans="1:14" x14ac:dyDescent="0.2">
      <c r="A474" s="1"/>
      <c r="B474" s="144" t="s">
        <v>130</v>
      </c>
      <c r="C474" s="276"/>
      <c r="D474" s="276"/>
      <c r="E474" s="276"/>
      <c r="F474" s="276"/>
      <c r="G474" s="276"/>
      <c r="H474" s="276"/>
      <c r="I474" s="276"/>
      <c r="J474" s="276"/>
      <c r="K474" s="276"/>
      <c r="L474" s="276"/>
      <c r="M474" s="276"/>
      <c r="N474" s="276"/>
    </row>
    <row r="475" spans="1:14" x14ac:dyDescent="0.2">
      <c r="A475" s="1"/>
      <c r="B475" s="139" t="s">
        <v>131</v>
      </c>
      <c r="C475" s="276"/>
      <c r="D475" s="276"/>
      <c r="E475" s="276"/>
      <c r="F475" s="276"/>
      <c r="G475" s="276"/>
      <c r="H475" s="276"/>
      <c r="I475" s="276"/>
      <c r="J475" s="276"/>
      <c r="K475" s="276"/>
      <c r="L475" s="276"/>
      <c r="M475" s="276"/>
      <c r="N475" s="276"/>
    </row>
    <row r="476" spans="1:14" x14ac:dyDescent="0.2">
      <c r="A476" s="1"/>
      <c r="B476" s="139" t="s">
        <v>459</v>
      </c>
      <c r="C476" s="276"/>
      <c r="D476" s="276"/>
      <c r="E476" s="276"/>
      <c r="F476" s="276"/>
      <c r="G476" s="276"/>
      <c r="H476" s="276"/>
      <c r="I476" s="276"/>
      <c r="J476" s="276"/>
      <c r="K476" s="276"/>
      <c r="L476" s="276"/>
      <c r="M476" s="276"/>
      <c r="N476" s="276"/>
    </row>
    <row r="477" spans="1:14" x14ac:dyDescent="0.2">
      <c r="A477" s="1"/>
      <c r="B477" s="139" t="s">
        <v>132</v>
      </c>
      <c r="C477" s="276"/>
      <c r="D477" s="276"/>
      <c r="E477" s="276"/>
      <c r="F477" s="276"/>
      <c r="G477" s="276"/>
      <c r="H477" s="276"/>
      <c r="I477" s="276"/>
      <c r="J477" s="276"/>
      <c r="K477" s="276"/>
      <c r="L477" s="276"/>
      <c r="M477" s="276"/>
      <c r="N477" s="276"/>
    </row>
    <row r="478" spans="1:14" x14ac:dyDescent="0.2">
      <c r="A478" s="1"/>
      <c r="B478" s="139" t="s">
        <v>460</v>
      </c>
      <c r="C478" s="276"/>
      <c r="D478" s="276"/>
      <c r="E478" s="276"/>
      <c r="F478" s="276"/>
      <c r="G478" s="276"/>
      <c r="H478" s="276"/>
      <c r="I478" s="276"/>
      <c r="J478" s="276"/>
      <c r="K478" s="276"/>
      <c r="L478" s="276"/>
      <c r="M478" s="276"/>
      <c r="N478" s="276"/>
    </row>
    <row r="479" spans="1:14" x14ac:dyDescent="0.2">
      <c r="A479" s="1"/>
      <c r="B479" s="139" t="s">
        <v>461</v>
      </c>
      <c r="C479" s="276"/>
      <c r="D479" s="276"/>
      <c r="E479" s="276"/>
      <c r="F479" s="276"/>
      <c r="G479" s="276"/>
      <c r="H479" s="276"/>
      <c r="I479" s="276"/>
      <c r="J479" s="276"/>
      <c r="K479" s="276"/>
      <c r="L479" s="276"/>
      <c r="M479" s="276"/>
      <c r="N479" s="276"/>
    </row>
    <row r="480" spans="1:14" x14ac:dyDescent="0.2">
      <c r="A480" s="1"/>
      <c r="B480" s="139" t="s">
        <v>133</v>
      </c>
      <c r="C480" s="276"/>
      <c r="D480" s="276"/>
      <c r="E480" s="276"/>
      <c r="F480" s="276"/>
      <c r="G480" s="276"/>
      <c r="H480" s="276"/>
      <c r="I480" s="276"/>
      <c r="J480" s="276"/>
      <c r="K480" s="276"/>
      <c r="L480" s="276"/>
      <c r="M480" s="276"/>
      <c r="N480" s="276"/>
    </row>
    <row r="481" spans="1:14" x14ac:dyDescent="0.2">
      <c r="A481" s="1"/>
      <c r="B481" s="139" t="s">
        <v>134</v>
      </c>
      <c r="C481" s="276"/>
      <c r="D481" s="276"/>
      <c r="E481" s="276"/>
      <c r="F481" s="276"/>
      <c r="G481" s="276"/>
      <c r="H481" s="276"/>
      <c r="I481" s="276"/>
      <c r="J481" s="276"/>
      <c r="K481" s="276"/>
      <c r="L481" s="276"/>
      <c r="M481" s="276"/>
      <c r="N481" s="276"/>
    </row>
    <row r="482" spans="1:14" x14ac:dyDescent="0.2">
      <c r="A482" s="1"/>
      <c r="B482" s="139" t="s">
        <v>135</v>
      </c>
      <c r="C482" s="276"/>
      <c r="D482" s="276"/>
      <c r="E482" s="276"/>
      <c r="F482" s="276"/>
      <c r="G482" s="276"/>
      <c r="H482" s="276"/>
      <c r="I482" s="276"/>
      <c r="J482" s="276"/>
      <c r="K482" s="276"/>
      <c r="L482" s="276"/>
      <c r="M482" s="276"/>
      <c r="N482" s="276"/>
    </row>
    <row r="483" spans="1:14" x14ac:dyDescent="0.2">
      <c r="A483" s="1"/>
      <c r="B483" s="139" t="s">
        <v>462</v>
      </c>
      <c r="C483" s="276"/>
      <c r="D483" s="276"/>
      <c r="E483" s="276"/>
      <c r="F483" s="276"/>
      <c r="G483" s="276"/>
      <c r="H483" s="276"/>
      <c r="I483" s="276"/>
      <c r="J483" s="276"/>
      <c r="K483" s="276"/>
      <c r="L483" s="276"/>
      <c r="M483" s="276"/>
      <c r="N483" s="276"/>
    </row>
    <row r="484" spans="1:14" x14ac:dyDescent="0.2">
      <c r="A484" s="1"/>
      <c r="B484" s="144" t="s">
        <v>136</v>
      </c>
      <c r="C484" s="276"/>
      <c r="D484" s="276"/>
      <c r="E484" s="276"/>
      <c r="F484" s="276"/>
      <c r="G484" s="276"/>
      <c r="H484" s="276"/>
      <c r="I484" s="276"/>
      <c r="J484" s="276"/>
      <c r="K484" s="276"/>
      <c r="L484" s="276"/>
      <c r="M484" s="276"/>
      <c r="N484" s="276"/>
    </row>
    <row r="485" spans="1:14" x14ac:dyDescent="0.2">
      <c r="A485" s="1"/>
      <c r="B485" s="144" t="s">
        <v>137</v>
      </c>
      <c r="C485" s="276"/>
      <c r="D485" s="276"/>
      <c r="E485" s="276"/>
      <c r="F485" s="276"/>
      <c r="G485" s="276"/>
      <c r="H485" s="276"/>
      <c r="I485" s="276"/>
      <c r="J485" s="276"/>
      <c r="K485" s="276"/>
      <c r="L485" s="276"/>
      <c r="M485" s="276"/>
      <c r="N485" s="276"/>
    </row>
    <row r="486" spans="1:14" x14ac:dyDescent="0.2">
      <c r="A486" s="1"/>
      <c r="B486" s="144" t="s">
        <v>138</v>
      </c>
      <c r="C486" s="276"/>
      <c r="D486" s="276"/>
      <c r="E486" s="276"/>
      <c r="F486" s="276"/>
      <c r="G486" s="276"/>
      <c r="H486" s="276"/>
      <c r="I486" s="276"/>
      <c r="J486" s="276"/>
      <c r="K486" s="276"/>
      <c r="L486" s="276"/>
      <c r="M486" s="276"/>
      <c r="N486" s="276"/>
    </row>
    <row r="487" spans="1:14" x14ac:dyDescent="0.2">
      <c r="A487" s="1"/>
      <c r="B487" s="144" t="s">
        <v>139</v>
      </c>
      <c r="C487" s="276"/>
      <c r="D487" s="276"/>
      <c r="E487" s="276"/>
      <c r="F487" s="276"/>
      <c r="G487" s="276"/>
      <c r="H487" s="276"/>
      <c r="I487" s="276"/>
      <c r="J487" s="276"/>
      <c r="K487" s="276"/>
      <c r="L487" s="276"/>
      <c r="M487" s="276"/>
      <c r="N487" s="276"/>
    </row>
    <row r="488" spans="1:14" x14ac:dyDescent="0.2">
      <c r="A488" s="1"/>
      <c r="B488" s="144" t="s">
        <v>497</v>
      </c>
      <c r="C488" s="276"/>
      <c r="D488" s="276"/>
      <c r="E488" s="276"/>
      <c r="F488" s="276"/>
      <c r="G488" s="276"/>
      <c r="H488" s="276"/>
      <c r="I488" s="276"/>
      <c r="J488" s="276"/>
      <c r="K488" s="276"/>
      <c r="L488" s="276"/>
      <c r="M488" s="276"/>
      <c r="N488" s="276"/>
    </row>
    <row r="489" spans="1:14" x14ac:dyDescent="0.2">
      <c r="A489" s="1"/>
      <c r="B489" s="144" t="s">
        <v>140</v>
      </c>
      <c r="C489" s="276"/>
      <c r="D489" s="276"/>
      <c r="E489" s="276"/>
      <c r="F489" s="276"/>
      <c r="G489" s="276"/>
      <c r="H489" s="276"/>
      <c r="I489" s="276"/>
      <c r="J489" s="276"/>
      <c r="K489" s="276"/>
      <c r="L489" s="276"/>
      <c r="M489" s="276"/>
      <c r="N489" s="276"/>
    </row>
    <row r="490" spans="1:14" x14ac:dyDescent="0.2">
      <c r="A490" s="1"/>
      <c r="B490" s="144" t="s">
        <v>141</v>
      </c>
      <c r="C490" s="276"/>
      <c r="D490" s="276"/>
      <c r="E490" s="276"/>
      <c r="F490" s="276"/>
      <c r="G490" s="276"/>
      <c r="H490" s="276"/>
      <c r="I490" s="276"/>
      <c r="J490" s="276"/>
      <c r="K490" s="276"/>
      <c r="L490" s="276"/>
      <c r="M490" s="276"/>
      <c r="N490" s="276"/>
    </row>
    <row r="491" spans="1:14" x14ac:dyDescent="0.2">
      <c r="A491" s="1"/>
      <c r="B491" s="144" t="s">
        <v>142</v>
      </c>
      <c r="C491" s="276"/>
      <c r="D491" s="276"/>
      <c r="E491" s="276"/>
      <c r="F491" s="276"/>
      <c r="G491" s="276"/>
      <c r="H491" s="276"/>
      <c r="I491" s="276"/>
      <c r="J491" s="276"/>
      <c r="K491" s="276"/>
      <c r="L491" s="276"/>
      <c r="M491" s="276"/>
      <c r="N491" s="276"/>
    </row>
    <row r="492" spans="1:14" x14ac:dyDescent="0.2">
      <c r="A492" s="1"/>
      <c r="B492" s="144" t="s">
        <v>143</v>
      </c>
      <c r="C492" s="276"/>
      <c r="D492" s="276"/>
      <c r="E492" s="276"/>
      <c r="F492" s="276"/>
      <c r="G492" s="276"/>
      <c r="H492" s="276"/>
      <c r="I492" s="276"/>
      <c r="J492" s="276"/>
      <c r="K492" s="276"/>
      <c r="L492" s="276"/>
      <c r="M492" s="276"/>
      <c r="N492" s="276"/>
    </row>
    <row r="493" spans="1:14" x14ac:dyDescent="0.2">
      <c r="A493" s="1"/>
      <c r="B493" s="144" t="s">
        <v>97</v>
      </c>
      <c r="C493" s="276"/>
      <c r="D493" s="276"/>
      <c r="E493" s="276"/>
      <c r="F493" s="276"/>
      <c r="G493" s="276"/>
      <c r="H493" s="276"/>
      <c r="I493" s="276"/>
      <c r="J493" s="276"/>
      <c r="K493" s="276"/>
      <c r="L493" s="276"/>
      <c r="M493" s="276"/>
      <c r="N493" s="276"/>
    </row>
    <row r="494" spans="1:14" x14ac:dyDescent="0.2">
      <c r="A494" s="1"/>
      <c r="B494" s="144" t="s">
        <v>144</v>
      </c>
      <c r="C494" s="276"/>
      <c r="D494" s="276"/>
      <c r="E494" s="276"/>
      <c r="F494" s="276"/>
      <c r="G494" s="276"/>
      <c r="H494" s="276"/>
      <c r="I494" s="276"/>
      <c r="J494" s="276"/>
      <c r="K494" s="276"/>
      <c r="L494" s="276"/>
      <c r="M494" s="276"/>
      <c r="N494" s="276"/>
    </row>
    <row r="495" spans="1:14" x14ac:dyDescent="0.2">
      <c r="A495" s="1"/>
      <c r="B495" s="144" t="s">
        <v>145</v>
      </c>
      <c r="C495" s="276"/>
      <c r="D495" s="276"/>
      <c r="E495" s="276"/>
      <c r="F495" s="276"/>
      <c r="G495" s="276"/>
      <c r="H495" s="276"/>
      <c r="I495" s="276"/>
      <c r="J495" s="276"/>
      <c r="K495" s="276"/>
      <c r="L495" s="276"/>
      <c r="M495" s="276"/>
      <c r="N495" s="276"/>
    </row>
    <row r="496" spans="1:14" x14ac:dyDescent="0.2">
      <c r="A496" s="1"/>
      <c r="B496" s="144" t="s">
        <v>98</v>
      </c>
      <c r="C496" s="276"/>
      <c r="D496" s="276"/>
      <c r="E496" s="276"/>
      <c r="F496" s="276"/>
      <c r="G496" s="276"/>
      <c r="H496" s="276"/>
      <c r="I496" s="276"/>
      <c r="J496" s="276"/>
      <c r="K496" s="276"/>
      <c r="L496" s="276"/>
      <c r="M496" s="276"/>
      <c r="N496" s="276"/>
    </row>
    <row r="497" spans="2:14" x14ac:dyDescent="0.2">
      <c r="B497" s="144" t="s">
        <v>99</v>
      </c>
      <c r="C497" s="276"/>
      <c r="D497" s="276"/>
      <c r="E497" s="276"/>
      <c r="F497" s="276"/>
      <c r="G497" s="276"/>
      <c r="H497" s="276"/>
      <c r="I497" s="276"/>
      <c r="J497" s="276"/>
      <c r="K497" s="276"/>
      <c r="L497" s="276"/>
      <c r="M497" s="276"/>
      <c r="N497" s="276"/>
    </row>
    <row r="498" spans="2:14" x14ac:dyDescent="0.2">
      <c r="B498" s="144" t="s">
        <v>100</v>
      </c>
      <c r="C498" s="276"/>
      <c r="D498" s="276"/>
      <c r="E498" s="276"/>
      <c r="F498" s="276"/>
      <c r="G498" s="276"/>
      <c r="H498" s="276"/>
      <c r="I498" s="276"/>
      <c r="J498" s="276"/>
      <c r="K498" s="276"/>
      <c r="L498" s="276"/>
      <c r="M498" s="276"/>
      <c r="N498" s="276"/>
    </row>
    <row r="499" spans="2:14" x14ac:dyDescent="0.2">
      <c r="B499" s="144" t="s">
        <v>146</v>
      </c>
      <c r="C499" s="276"/>
      <c r="D499" s="276"/>
      <c r="E499" s="276"/>
      <c r="F499" s="276"/>
      <c r="G499" s="276"/>
      <c r="H499" s="276"/>
      <c r="I499" s="276"/>
      <c r="J499" s="276"/>
      <c r="K499" s="276"/>
      <c r="L499" s="276"/>
      <c r="M499" s="276"/>
      <c r="N499" s="276"/>
    </row>
    <row r="500" spans="2:14" x14ac:dyDescent="0.2">
      <c r="B500" s="144" t="s">
        <v>147</v>
      </c>
      <c r="C500" s="276"/>
      <c r="D500" s="276"/>
      <c r="E500" s="276"/>
      <c r="F500" s="276"/>
      <c r="G500" s="276"/>
      <c r="H500" s="276"/>
      <c r="I500" s="276"/>
      <c r="J500" s="276"/>
      <c r="K500" s="276"/>
      <c r="L500" s="276"/>
      <c r="M500" s="276"/>
      <c r="N500" s="276"/>
    </row>
    <row r="501" spans="2:14" x14ac:dyDescent="0.2">
      <c r="B501" s="144" t="s">
        <v>148</v>
      </c>
      <c r="C501" s="276"/>
      <c r="D501" s="276"/>
      <c r="E501" s="276"/>
      <c r="F501" s="276"/>
      <c r="G501" s="276"/>
      <c r="H501" s="276"/>
      <c r="I501" s="276"/>
      <c r="J501" s="276"/>
      <c r="K501" s="276"/>
      <c r="L501" s="276"/>
      <c r="M501" s="276"/>
      <c r="N501" s="276"/>
    </row>
    <row r="502" spans="2:14" x14ac:dyDescent="0.2">
      <c r="B502" s="144" t="s">
        <v>149</v>
      </c>
      <c r="C502" s="276"/>
      <c r="D502" s="276"/>
      <c r="E502" s="276"/>
      <c r="F502" s="276"/>
      <c r="G502" s="276"/>
      <c r="H502" s="276"/>
      <c r="I502" s="276"/>
      <c r="J502" s="276"/>
      <c r="K502" s="276"/>
      <c r="L502" s="276"/>
      <c r="M502" s="276"/>
      <c r="N502" s="276"/>
    </row>
    <row r="503" spans="2:14" x14ac:dyDescent="0.2">
      <c r="B503" s="144" t="s">
        <v>150</v>
      </c>
      <c r="C503" s="276"/>
      <c r="D503" s="276"/>
      <c r="E503" s="276"/>
      <c r="F503" s="276"/>
      <c r="G503" s="276"/>
      <c r="H503" s="276"/>
      <c r="I503" s="276"/>
      <c r="J503" s="276"/>
      <c r="K503" s="276"/>
      <c r="L503" s="276"/>
      <c r="M503" s="276"/>
      <c r="N503" s="276"/>
    </row>
    <row r="504" spans="2:14" x14ac:dyDescent="0.2">
      <c r="B504" s="144" t="s">
        <v>152</v>
      </c>
      <c r="C504" s="276"/>
      <c r="D504" s="276"/>
      <c r="E504" s="276"/>
      <c r="F504" s="276"/>
      <c r="G504" s="276"/>
      <c r="H504" s="276"/>
      <c r="I504" s="276"/>
      <c r="J504" s="276"/>
      <c r="K504" s="276"/>
      <c r="L504" s="276"/>
      <c r="M504" s="276"/>
      <c r="N504" s="276"/>
    </row>
    <row r="505" spans="2:14" x14ac:dyDescent="0.2">
      <c r="B505" s="144" t="s">
        <v>151</v>
      </c>
      <c r="C505" s="276"/>
      <c r="D505" s="276"/>
      <c r="E505" s="276"/>
      <c r="F505" s="276"/>
      <c r="G505" s="276"/>
      <c r="H505" s="276"/>
      <c r="I505" s="276"/>
      <c r="J505" s="276"/>
      <c r="K505" s="276"/>
      <c r="L505" s="276"/>
      <c r="M505" s="276"/>
      <c r="N505" s="276"/>
    </row>
    <row r="506" spans="2:14" x14ac:dyDescent="0.2">
      <c r="B506" s="144" t="s">
        <v>153</v>
      </c>
      <c r="C506" s="276"/>
      <c r="D506" s="276"/>
      <c r="E506" s="276"/>
      <c r="F506" s="276"/>
      <c r="G506" s="276"/>
      <c r="H506" s="276"/>
      <c r="I506" s="276"/>
      <c r="J506" s="276"/>
      <c r="K506" s="276"/>
      <c r="L506" s="276"/>
      <c r="M506" s="276"/>
      <c r="N506" s="276"/>
    </row>
    <row r="507" spans="2:14" x14ac:dyDescent="0.2">
      <c r="B507" s="144" t="s">
        <v>154</v>
      </c>
      <c r="C507" s="276"/>
      <c r="D507" s="276"/>
      <c r="E507" s="276"/>
      <c r="F507" s="276"/>
      <c r="G507" s="276"/>
      <c r="H507" s="276"/>
      <c r="I507" s="276"/>
      <c r="J507" s="276"/>
      <c r="K507" s="276"/>
      <c r="L507" s="276"/>
      <c r="M507" s="276"/>
      <c r="N507" s="276"/>
    </row>
    <row r="508" spans="2:14" x14ac:dyDescent="0.2">
      <c r="B508" s="139" t="s">
        <v>155</v>
      </c>
      <c r="C508" s="276"/>
      <c r="D508" s="276"/>
      <c r="E508" s="276"/>
      <c r="F508" s="276"/>
      <c r="G508" s="276"/>
      <c r="H508" s="276"/>
      <c r="I508" s="276"/>
      <c r="J508" s="276"/>
      <c r="K508" s="276"/>
      <c r="L508" s="276"/>
      <c r="M508" s="276"/>
      <c r="N508" s="276"/>
    </row>
    <row r="509" spans="2:14" x14ac:dyDescent="0.2">
      <c r="B509" s="139" t="s">
        <v>463</v>
      </c>
      <c r="C509" s="276"/>
      <c r="D509" s="276"/>
      <c r="E509" s="276"/>
      <c r="F509" s="276"/>
      <c r="G509" s="276"/>
      <c r="H509" s="276"/>
      <c r="I509" s="276"/>
      <c r="J509" s="276"/>
      <c r="K509" s="276"/>
      <c r="L509" s="276"/>
      <c r="M509" s="276"/>
      <c r="N509" s="276"/>
    </row>
    <row r="510" spans="2:14" x14ac:dyDescent="0.2">
      <c r="B510" s="139" t="s">
        <v>464</v>
      </c>
      <c r="C510" s="276"/>
      <c r="D510" s="276"/>
      <c r="E510" s="276"/>
      <c r="F510" s="276"/>
      <c r="G510" s="276"/>
      <c r="H510" s="276"/>
      <c r="I510" s="276"/>
      <c r="J510" s="276"/>
      <c r="K510" s="276"/>
      <c r="L510" s="276"/>
      <c r="M510" s="276"/>
      <c r="N510" s="276"/>
    </row>
    <row r="511" spans="2:14" x14ac:dyDescent="0.2">
      <c r="B511" s="139" t="s">
        <v>101</v>
      </c>
      <c r="C511" s="276"/>
      <c r="D511" s="276"/>
      <c r="E511" s="276"/>
      <c r="F511" s="276"/>
      <c r="G511" s="276"/>
      <c r="H511" s="276"/>
      <c r="I511" s="276"/>
      <c r="J511" s="276"/>
      <c r="K511" s="276"/>
      <c r="L511" s="276"/>
      <c r="M511" s="276"/>
      <c r="N511" s="276"/>
    </row>
    <row r="512" spans="2:14" x14ac:dyDescent="0.2">
      <c r="B512" s="139" t="s">
        <v>156</v>
      </c>
      <c r="C512" s="276"/>
      <c r="D512" s="276"/>
      <c r="E512" s="276"/>
      <c r="F512" s="276"/>
      <c r="G512" s="276"/>
      <c r="H512" s="276"/>
      <c r="I512" s="276"/>
      <c r="J512" s="276"/>
      <c r="K512" s="276"/>
      <c r="L512" s="276"/>
      <c r="M512" s="276"/>
      <c r="N512" s="276"/>
    </row>
    <row r="513" spans="2:14" x14ac:dyDescent="0.2">
      <c r="B513" s="139" t="s">
        <v>465</v>
      </c>
      <c r="C513" s="276"/>
      <c r="D513" s="276"/>
      <c r="E513" s="276"/>
      <c r="F513" s="276"/>
      <c r="G513" s="276"/>
      <c r="H513" s="276"/>
      <c r="I513" s="276"/>
      <c r="J513" s="276"/>
      <c r="K513" s="276"/>
      <c r="L513" s="276"/>
      <c r="M513" s="276"/>
      <c r="N513" s="276"/>
    </row>
    <row r="514" spans="2:14" x14ac:dyDescent="0.2">
      <c r="B514" s="144" t="s">
        <v>157</v>
      </c>
      <c r="C514" s="276"/>
      <c r="D514" s="276"/>
      <c r="E514" s="276"/>
      <c r="F514" s="276"/>
      <c r="G514" s="276"/>
      <c r="H514" s="276"/>
      <c r="I514" s="276"/>
      <c r="J514" s="276"/>
      <c r="K514" s="276"/>
      <c r="L514" s="276"/>
      <c r="M514" s="276"/>
      <c r="N514" s="276"/>
    </row>
    <row r="515" spans="2:14" x14ac:dyDescent="0.2">
      <c r="B515" s="139" t="s">
        <v>498</v>
      </c>
      <c r="C515" s="276"/>
      <c r="D515" s="276"/>
      <c r="E515" s="276"/>
      <c r="F515" s="276"/>
      <c r="G515" s="276"/>
      <c r="H515" s="276"/>
      <c r="I515" s="276"/>
      <c r="J515" s="276"/>
      <c r="K515" s="276"/>
      <c r="L515" s="276"/>
      <c r="M515" s="276"/>
      <c r="N515" s="276"/>
    </row>
    <row r="516" spans="2:14" x14ac:dyDescent="0.2">
      <c r="B516" s="144" t="s">
        <v>158</v>
      </c>
      <c r="C516" s="276"/>
      <c r="D516" s="276"/>
      <c r="E516" s="276"/>
      <c r="F516" s="276"/>
      <c r="G516" s="276"/>
      <c r="H516" s="276"/>
      <c r="I516" s="276"/>
      <c r="J516" s="276"/>
      <c r="K516" s="276"/>
      <c r="L516" s="276"/>
      <c r="M516" s="276"/>
      <c r="N516" s="276"/>
    </row>
    <row r="517" spans="2:14" x14ac:dyDescent="0.2">
      <c r="B517" s="144" t="s">
        <v>159</v>
      </c>
      <c r="C517" s="276"/>
      <c r="D517" s="276"/>
      <c r="E517" s="276"/>
      <c r="F517" s="276"/>
      <c r="G517" s="276"/>
      <c r="H517" s="276"/>
      <c r="I517" s="276"/>
      <c r="J517" s="276"/>
      <c r="K517" s="276"/>
      <c r="L517" s="276"/>
      <c r="M517" s="276"/>
      <c r="N517" s="276"/>
    </row>
    <row r="518" spans="2:14" x14ac:dyDescent="0.2">
      <c r="B518" s="144" t="s">
        <v>160</v>
      </c>
      <c r="C518" s="276"/>
      <c r="D518" s="276"/>
      <c r="E518" s="276"/>
      <c r="F518" s="276"/>
      <c r="G518" s="276"/>
      <c r="H518" s="276"/>
      <c r="I518" s="276"/>
      <c r="J518" s="276"/>
      <c r="K518" s="276"/>
      <c r="L518" s="276"/>
      <c r="M518" s="276"/>
      <c r="N518" s="276"/>
    </row>
    <row r="519" spans="2:14" x14ac:dyDescent="0.2">
      <c r="B519" s="144" t="s">
        <v>161</v>
      </c>
      <c r="C519" s="276"/>
      <c r="D519" s="276"/>
      <c r="E519" s="276"/>
      <c r="F519" s="276"/>
      <c r="G519" s="276"/>
      <c r="H519" s="276"/>
      <c r="I519" s="276"/>
      <c r="J519" s="276"/>
      <c r="K519" s="276"/>
      <c r="L519" s="276"/>
      <c r="M519" s="276"/>
      <c r="N519" s="276"/>
    </row>
    <row r="520" spans="2:14" x14ac:dyDescent="0.2">
      <c r="B520" s="144" t="s">
        <v>162</v>
      </c>
      <c r="C520" s="276"/>
      <c r="D520" s="276"/>
      <c r="E520" s="276"/>
      <c r="F520" s="276"/>
      <c r="G520" s="276"/>
      <c r="H520" s="276"/>
      <c r="I520" s="276"/>
      <c r="J520" s="276"/>
      <c r="K520" s="276"/>
      <c r="L520" s="276"/>
      <c r="M520" s="276"/>
      <c r="N520" s="276"/>
    </row>
    <row r="521" spans="2:14" x14ac:dyDescent="0.2">
      <c r="B521" s="144" t="s">
        <v>163</v>
      </c>
      <c r="C521" s="276"/>
      <c r="D521" s="276"/>
      <c r="E521" s="276"/>
      <c r="F521" s="276"/>
      <c r="G521" s="276"/>
      <c r="H521" s="276"/>
      <c r="I521" s="276"/>
      <c r="J521" s="276"/>
      <c r="K521" s="276"/>
      <c r="L521" s="276"/>
      <c r="M521" s="276"/>
      <c r="N521" s="276"/>
    </row>
    <row r="522" spans="2:14" x14ac:dyDescent="0.2">
      <c r="B522" s="144" t="s">
        <v>164</v>
      </c>
      <c r="C522" s="276"/>
      <c r="D522" s="276"/>
      <c r="E522" s="276"/>
      <c r="F522" s="276"/>
      <c r="G522" s="276"/>
      <c r="H522" s="276"/>
      <c r="I522" s="276"/>
      <c r="J522" s="276"/>
      <c r="K522" s="276"/>
      <c r="L522" s="276"/>
      <c r="M522" s="276"/>
      <c r="N522" s="276"/>
    </row>
    <row r="523" spans="2:14" x14ac:dyDescent="0.2">
      <c r="B523" s="144" t="s">
        <v>165</v>
      </c>
      <c r="C523" s="276"/>
      <c r="D523" s="276"/>
      <c r="E523" s="276"/>
      <c r="F523" s="276"/>
      <c r="G523" s="276"/>
      <c r="H523" s="276"/>
      <c r="I523" s="276"/>
      <c r="J523" s="276"/>
      <c r="K523" s="276"/>
      <c r="L523" s="276"/>
      <c r="M523" s="276"/>
      <c r="N523" s="276"/>
    </row>
    <row r="524" spans="2:14" x14ac:dyDescent="0.2">
      <c r="B524" s="144" t="s">
        <v>166</v>
      </c>
      <c r="C524" s="276"/>
      <c r="D524" s="276"/>
      <c r="E524" s="276"/>
      <c r="F524" s="276"/>
      <c r="G524" s="276"/>
      <c r="H524" s="276"/>
      <c r="I524" s="276"/>
      <c r="J524" s="276"/>
      <c r="K524" s="276"/>
      <c r="L524" s="276"/>
      <c r="M524" s="276"/>
      <c r="N524" s="276"/>
    </row>
    <row r="525" spans="2:14" x14ac:dyDescent="0.2">
      <c r="B525" s="144" t="s">
        <v>167</v>
      </c>
      <c r="C525" s="276"/>
      <c r="D525" s="276"/>
      <c r="E525" s="276"/>
      <c r="F525" s="276"/>
      <c r="G525" s="276"/>
      <c r="H525" s="276"/>
      <c r="I525" s="276"/>
      <c r="J525" s="276"/>
      <c r="K525" s="276"/>
      <c r="L525" s="276"/>
      <c r="M525" s="276"/>
      <c r="N525" s="276"/>
    </row>
    <row r="526" spans="2:14" x14ac:dyDescent="0.2">
      <c r="B526" s="144" t="s">
        <v>168</v>
      </c>
      <c r="C526" s="276"/>
      <c r="D526" s="276"/>
      <c r="E526" s="276"/>
      <c r="F526" s="276"/>
      <c r="G526" s="276"/>
      <c r="H526" s="276"/>
      <c r="I526" s="276"/>
      <c r="J526" s="276"/>
      <c r="K526" s="276"/>
      <c r="L526" s="276"/>
      <c r="M526" s="276"/>
      <c r="N526" s="276"/>
    </row>
    <row r="527" spans="2:14" x14ac:dyDescent="0.2">
      <c r="B527" s="144" t="s">
        <v>163</v>
      </c>
      <c r="C527" s="276"/>
      <c r="D527" s="276"/>
      <c r="E527" s="276"/>
      <c r="F527" s="276"/>
      <c r="G527" s="276"/>
      <c r="H527" s="276"/>
      <c r="I527" s="276"/>
      <c r="J527" s="276"/>
      <c r="K527" s="276"/>
      <c r="L527" s="276"/>
      <c r="M527" s="276"/>
      <c r="N527" s="276"/>
    </row>
    <row r="528" spans="2:14" x14ac:dyDescent="0.2">
      <c r="B528" s="144" t="s">
        <v>169</v>
      </c>
      <c r="C528" s="276"/>
      <c r="D528" s="276"/>
      <c r="E528" s="276"/>
      <c r="F528" s="276"/>
      <c r="G528" s="276"/>
      <c r="H528" s="276"/>
      <c r="I528" s="276"/>
      <c r="J528" s="276"/>
      <c r="K528" s="276"/>
      <c r="L528" s="276"/>
      <c r="M528" s="276"/>
      <c r="N528" s="276"/>
    </row>
    <row r="529" spans="2:14" x14ac:dyDescent="0.2">
      <c r="B529" s="144" t="s">
        <v>170</v>
      </c>
      <c r="C529" s="276"/>
      <c r="D529" s="276"/>
      <c r="E529" s="276"/>
      <c r="F529" s="276"/>
      <c r="G529" s="276"/>
      <c r="H529" s="276"/>
      <c r="I529" s="276"/>
      <c r="J529" s="276"/>
      <c r="K529" s="276"/>
      <c r="L529" s="276"/>
      <c r="M529" s="276"/>
      <c r="N529" s="276"/>
    </row>
    <row r="530" spans="2:14" x14ac:dyDescent="0.2">
      <c r="B530" s="144" t="s">
        <v>171</v>
      </c>
      <c r="C530" s="276"/>
      <c r="D530" s="276"/>
      <c r="E530" s="276"/>
      <c r="F530" s="276"/>
      <c r="G530" s="276"/>
      <c r="H530" s="276"/>
      <c r="I530" s="276"/>
      <c r="J530" s="276"/>
      <c r="K530" s="276"/>
      <c r="L530" s="276"/>
      <c r="M530" s="276"/>
      <c r="N530" s="276"/>
    </row>
    <row r="531" spans="2:14" x14ac:dyDescent="0.2">
      <c r="B531" s="144" t="s">
        <v>92</v>
      </c>
      <c r="C531" s="276"/>
      <c r="D531" s="276"/>
      <c r="E531" s="276"/>
      <c r="F531" s="276"/>
      <c r="G531" s="276"/>
      <c r="H531" s="276"/>
      <c r="I531" s="276"/>
      <c r="J531" s="276"/>
      <c r="K531" s="276"/>
      <c r="L531" s="276"/>
      <c r="M531" s="276"/>
      <c r="N531" s="276"/>
    </row>
    <row r="532" spans="2:14" x14ac:dyDescent="0.2">
      <c r="B532" s="144" t="s">
        <v>172</v>
      </c>
      <c r="C532" s="276"/>
      <c r="D532" s="276"/>
      <c r="E532" s="276"/>
      <c r="F532" s="276"/>
      <c r="G532" s="276"/>
      <c r="H532" s="276"/>
      <c r="I532" s="276"/>
      <c r="J532" s="276"/>
      <c r="K532" s="276"/>
      <c r="L532" s="276"/>
      <c r="M532" s="276"/>
      <c r="N532" s="276"/>
    </row>
    <row r="533" spans="2:14" x14ac:dyDescent="0.2">
      <c r="B533" s="144" t="s">
        <v>173</v>
      </c>
      <c r="C533" s="276"/>
      <c r="D533" s="276"/>
      <c r="E533" s="276"/>
      <c r="F533" s="276"/>
      <c r="G533" s="276"/>
      <c r="H533" s="276"/>
      <c r="I533" s="276"/>
      <c r="J533" s="276"/>
      <c r="K533" s="276"/>
      <c r="L533" s="276"/>
      <c r="M533" s="276"/>
      <c r="N533" s="276"/>
    </row>
    <row r="534" spans="2:14" x14ac:dyDescent="0.2">
      <c r="B534" s="144" t="s">
        <v>174</v>
      </c>
      <c r="C534" s="276"/>
      <c r="D534" s="276"/>
      <c r="E534" s="276"/>
      <c r="F534" s="276"/>
      <c r="G534" s="276"/>
      <c r="H534" s="276"/>
      <c r="I534" s="276"/>
      <c r="J534" s="276"/>
      <c r="K534" s="276"/>
      <c r="L534" s="276"/>
      <c r="M534" s="276"/>
      <c r="N534" s="276"/>
    </row>
    <row r="535" spans="2:14" x14ac:dyDescent="0.2">
      <c r="B535" s="144" t="s">
        <v>175</v>
      </c>
      <c r="C535" s="276"/>
      <c r="D535" s="276"/>
      <c r="E535" s="276"/>
      <c r="F535" s="276"/>
      <c r="G535" s="276"/>
      <c r="H535" s="276"/>
      <c r="I535" s="276"/>
      <c r="J535" s="276"/>
      <c r="K535" s="276"/>
      <c r="L535" s="276"/>
      <c r="M535" s="276"/>
      <c r="N535" s="276"/>
    </row>
    <row r="536" spans="2:14" x14ac:dyDescent="0.2">
      <c r="B536" s="144" t="s">
        <v>176</v>
      </c>
      <c r="C536" s="276"/>
      <c r="D536" s="276"/>
      <c r="E536" s="276"/>
      <c r="F536" s="276"/>
      <c r="G536" s="276"/>
      <c r="H536" s="276"/>
      <c r="I536" s="276"/>
      <c r="J536" s="276"/>
      <c r="K536" s="276"/>
      <c r="L536" s="276"/>
      <c r="M536" s="276"/>
      <c r="N536" s="276"/>
    </row>
    <row r="537" spans="2:14" x14ac:dyDescent="0.2">
      <c r="B537" s="144" t="s">
        <v>177</v>
      </c>
      <c r="C537" s="276"/>
      <c r="D537" s="276"/>
      <c r="E537" s="276"/>
      <c r="F537" s="276"/>
      <c r="G537" s="276"/>
      <c r="H537" s="276"/>
      <c r="I537" s="276"/>
      <c r="J537" s="276"/>
      <c r="K537" s="276"/>
      <c r="L537" s="276"/>
      <c r="M537" s="276"/>
      <c r="N537" s="276"/>
    </row>
    <row r="538" spans="2:14" x14ac:dyDescent="0.2">
      <c r="B538" s="144" t="s">
        <v>178</v>
      </c>
      <c r="C538" s="276"/>
      <c r="D538" s="276"/>
      <c r="E538" s="276"/>
      <c r="F538" s="276"/>
      <c r="G538" s="276"/>
      <c r="H538" s="276"/>
      <c r="I538" s="276"/>
      <c r="J538" s="276"/>
      <c r="K538" s="276"/>
      <c r="L538" s="276"/>
      <c r="M538" s="276"/>
      <c r="N538" s="276"/>
    </row>
    <row r="539" spans="2:14" x14ac:dyDescent="0.2">
      <c r="B539" s="144" t="s">
        <v>179</v>
      </c>
      <c r="C539" s="276"/>
      <c r="D539" s="276"/>
      <c r="E539" s="276"/>
      <c r="F539" s="276"/>
      <c r="G539" s="276"/>
      <c r="H539" s="276"/>
      <c r="I539" s="276"/>
      <c r="J539" s="276"/>
      <c r="K539" s="276"/>
      <c r="L539" s="276"/>
      <c r="M539" s="276"/>
      <c r="N539" s="276"/>
    </row>
    <row r="540" spans="2:14" x14ac:dyDescent="0.2">
      <c r="B540" s="144" t="s">
        <v>180</v>
      </c>
      <c r="C540" s="276"/>
      <c r="D540" s="276"/>
      <c r="E540" s="276"/>
      <c r="F540" s="276"/>
      <c r="G540" s="276"/>
      <c r="H540" s="276"/>
      <c r="I540" s="276"/>
      <c r="J540" s="276"/>
      <c r="K540" s="276"/>
      <c r="L540" s="276"/>
      <c r="M540" s="276"/>
      <c r="N540" s="276"/>
    </row>
    <row r="541" spans="2:14" x14ac:dyDescent="0.2">
      <c r="B541" s="144" t="s">
        <v>181</v>
      </c>
      <c r="C541" s="276"/>
      <c r="D541" s="276"/>
      <c r="E541" s="276"/>
      <c r="F541" s="276"/>
      <c r="G541" s="276"/>
      <c r="H541" s="276"/>
      <c r="I541" s="276"/>
      <c r="J541" s="276"/>
      <c r="K541" s="276"/>
      <c r="L541" s="276"/>
      <c r="M541" s="276"/>
      <c r="N541" s="276"/>
    </row>
    <row r="542" spans="2:14" x14ac:dyDescent="0.2">
      <c r="B542" s="139" t="s">
        <v>182</v>
      </c>
      <c r="C542" s="276"/>
      <c r="D542" s="276"/>
      <c r="E542" s="276"/>
      <c r="F542" s="276"/>
      <c r="G542" s="276"/>
      <c r="H542" s="276"/>
      <c r="I542" s="276"/>
      <c r="J542" s="276"/>
      <c r="K542" s="276"/>
      <c r="L542" s="276"/>
      <c r="M542" s="276"/>
      <c r="N542" s="276"/>
    </row>
    <row r="543" spans="2:14" x14ac:dyDescent="0.2">
      <c r="B543" s="139" t="s">
        <v>183</v>
      </c>
      <c r="C543" s="276"/>
      <c r="D543" s="276"/>
      <c r="E543" s="276"/>
      <c r="F543" s="276"/>
      <c r="G543" s="276"/>
      <c r="H543" s="276"/>
      <c r="I543" s="276"/>
      <c r="J543" s="276"/>
      <c r="K543" s="276"/>
      <c r="L543" s="276"/>
      <c r="M543" s="276"/>
      <c r="N543" s="276"/>
    </row>
    <row r="544" spans="2:14" x14ac:dyDescent="0.2">
      <c r="B544" s="139" t="s">
        <v>184</v>
      </c>
      <c r="C544" s="276"/>
      <c r="D544" s="276"/>
      <c r="E544" s="276"/>
      <c r="F544" s="276"/>
      <c r="G544" s="276"/>
      <c r="H544" s="276"/>
      <c r="I544" s="276"/>
      <c r="J544" s="276"/>
      <c r="K544" s="276"/>
      <c r="L544" s="276"/>
      <c r="M544" s="276"/>
      <c r="N544" s="276"/>
    </row>
    <row r="545" spans="2:14" x14ac:dyDescent="0.2">
      <c r="B545" s="139" t="s">
        <v>185</v>
      </c>
      <c r="C545" s="276"/>
      <c r="D545" s="276"/>
      <c r="E545" s="276"/>
      <c r="F545" s="276"/>
      <c r="G545" s="276"/>
      <c r="H545" s="276"/>
      <c r="I545" s="276"/>
      <c r="J545" s="276"/>
      <c r="K545" s="276"/>
      <c r="L545" s="276"/>
      <c r="M545" s="276"/>
      <c r="N545" s="276"/>
    </row>
    <row r="546" spans="2:14" x14ac:dyDescent="0.2">
      <c r="B546" s="139" t="s">
        <v>186</v>
      </c>
      <c r="C546" s="276"/>
      <c r="D546" s="276"/>
      <c r="E546" s="276"/>
      <c r="F546" s="276"/>
      <c r="G546" s="276"/>
      <c r="H546" s="276"/>
      <c r="I546" s="276"/>
      <c r="J546" s="276"/>
      <c r="K546" s="276"/>
      <c r="L546" s="276"/>
      <c r="M546" s="276"/>
      <c r="N546" s="276"/>
    </row>
    <row r="547" spans="2:14" x14ac:dyDescent="0.2">
      <c r="B547" s="139" t="s">
        <v>187</v>
      </c>
      <c r="C547" s="276"/>
      <c r="D547" s="276"/>
      <c r="E547" s="276"/>
      <c r="F547" s="276"/>
      <c r="G547" s="276"/>
      <c r="H547" s="276"/>
      <c r="I547" s="276"/>
      <c r="J547" s="276"/>
      <c r="K547" s="276"/>
      <c r="L547" s="276"/>
      <c r="M547" s="276"/>
      <c r="N547" s="276"/>
    </row>
    <row r="548" spans="2:14" x14ac:dyDescent="0.2">
      <c r="B548" s="144" t="s">
        <v>102</v>
      </c>
      <c r="C548" s="276"/>
      <c r="D548" s="276"/>
      <c r="E548" s="276"/>
      <c r="F548" s="276"/>
      <c r="G548" s="276"/>
      <c r="H548" s="276"/>
      <c r="I548" s="276"/>
      <c r="J548" s="276"/>
      <c r="K548" s="276"/>
      <c r="L548" s="276"/>
      <c r="M548" s="276"/>
      <c r="N548" s="276"/>
    </row>
    <row r="549" spans="2:14" x14ac:dyDescent="0.2">
      <c r="B549" s="144" t="s">
        <v>188</v>
      </c>
      <c r="C549" s="276"/>
      <c r="D549" s="276"/>
      <c r="E549" s="276"/>
      <c r="F549" s="276"/>
      <c r="G549" s="276"/>
      <c r="H549" s="276"/>
      <c r="I549" s="276"/>
      <c r="J549" s="276"/>
      <c r="K549" s="276"/>
      <c r="L549" s="276"/>
      <c r="M549" s="276"/>
      <c r="N549" s="276"/>
    </row>
    <row r="550" spans="2:14" x14ac:dyDescent="0.2">
      <c r="B550" s="144" t="s">
        <v>189</v>
      </c>
      <c r="C550" s="276"/>
      <c r="D550" s="276"/>
      <c r="E550" s="276"/>
      <c r="F550" s="276"/>
      <c r="G550" s="276"/>
      <c r="H550" s="276"/>
      <c r="I550" s="276"/>
      <c r="J550" s="276"/>
      <c r="K550" s="276"/>
      <c r="L550" s="276"/>
      <c r="M550" s="276"/>
      <c r="N550" s="276"/>
    </row>
    <row r="551" spans="2:14" x14ac:dyDescent="0.2">
      <c r="B551" s="144" t="s">
        <v>190</v>
      </c>
      <c r="C551" s="276"/>
      <c r="D551" s="276"/>
      <c r="E551" s="276"/>
      <c r="F551" s="276"/>
      <c r="G551" s="276"/>
      <c r="H551" s="276"/>
      <c r="I551" s="276"/>
      <c r="J551" s="276"/>
      <c r="K551" s="276"/>
      <c r="L551" s="276"/>
      <c r="M551" s="276"/>
      <c r="N551" s="276"/>
    </row>
    <row r="552" spans="2:14" x14ac:dyDescent="0.2">
      <c r="B552" s="31" t="s">
        <v>234</v>
      </c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</row>
    <row r="553" spans="2:14" x14ac:dyDescent="0.2">
      <c r="B553" s="144" t="s">
        <v>499</v>
      </c>
      <c r="C553" s="277"/>
      <c r="D553" s="277"/>
      <c r="E553" s="277"/>
      <c r="F553" s="277"/>
      <c r="G553" s="277"/>
      <c r="H553" s="277"/>
      <c r="I553" s="277"/>
      <c r="J553" s="277"/>
      <c r="K553" s="277"/>
      <c r="L553" s="277"/>
      <c r="M553" s="277"/>
      <c r="N553" s="277"/>
    </row>
    <row r="554" spans="2:14" x14ac:dyDescent="0.2">
      <c r="B554" s="144" t="s">
        <v>191</v>
      </c>
      <c r="C554" s="274"/>
      <c r="D554" s="274"/>
      <c r="E554" s="274"/>
      <c r="F554" s="274"/>
      <c r="G554" s="274"/>
      <c r="H554" s="274"/>
      <c r="I554" s="274"/>
      <c r="J554" s="274"/>
      <c r="K554" s="274"/>
      <c r="L554" s="274"/>
      <c r="M554" s="274"/>
      <c r="N554" s="274"/>
    </row>
    <row r="555" spans="2:14" x14ac:dyDescent="0.2">
      <c r="B555" s="144" t="s">
        <v>192</v>
      </c>
      <c r="C555" s="274"/>
      <c r="D555" s="274"/>
      <c r="E555" s="274"/>
      <c r="F555" s="274"/>
      <c r="G555" s="274"/>
      <c r="H555" s="274"/>
      <c r="I555" s="274"/>
      <c r="J555" s="274"/>
      <c r="K555" s="274"/>
      <c r="L555" s="274"/>
      <c r="M555" s="274"/>
      <c r="N555" s="274"/>
    </row>
    <row r="556" spans="2:14" x14ac:dyDescent="0.2">
      <c r="B556" s="144" t="s">
        <v>193</v>
      </c>
      <c r="C556" s="274"/>
      <c r="D556" s="274"/>
      <c r="E556" s="274"/>
      <c r="F556" s="274"/>
      <c r="G556" s="274"/>
      <c r="H556" s="274"/>
      <c r="I556" s="274"/>
      <c r="J556" s="274"/>
      <c r="K556" s="274"/>
      <c r="L556" s="274"/>
      <c r="M556" s="274"/>
      <c r="N556" s="274"/>
    </row>
    <row r="557" spans="2:14" x14ac:dyDescent="0.2">
      <c r="B557" s="144" t="s">
        <v>194</v>
      </c>
      <c r="C557" s="274"/>
      <c r="D557" s="274"/>
      <c r="E557" s="274"/>
      <c r="F557" s="274"/>
      <c r="G557" s="274"/>
      <c r="H557" s="274"/>
      <c r="I557" s="274"/>
      <c r="J557" s="274"/>
      <c r="K557" s="274"/>
      <c r="L557" s="274"/>
      <c r="M557" s="274"/>
      <c r="N557" s="274"/>
    </row>
    <row r="558" spans="2:14" x14ac:dyDescent="0.2">
      <c r="B558" s="144" t="s">
        <v>195</v>
      </c>
      <c r="C558" s="274"/>
      <c r="D558" s="274"/>
      <c r="E558" s="274"/>
      <c r="F558" s="274"/>
      <c r="G558" s="274"/>
      <c r="H558" s="274"/>
      <c r="I558" s="274"/>
      <c r="J558" s="274"/>
      <c r="K558" s="274"/>
      <c r="L558" s="274"/>
      <c r="M558" s="274"/>
      <c r="N558" s="274"/>
    </row>
    <row r="559" spans="2:14" x14ac:dyDescent="0.2">
      <c r="B559" s="144" t="s">
        <v>196</v>
      </c>
      <c r="C559" s="274"/>
      <c r="D559" s="274"/>
      <c r="E559" s="274"/>
      <c r="F559" s="274"/>
      <c r="G559" s="274"/>
      <c r="H559" s="274"/>
      <c r="I559" s="274"/>
      <c r="J559" s="274"/>
      <c r="K559" s="274"/>
      <c r="L559" s="274"/>
      <c r="M559" s="274"/>
      <c r="N559" s="274"/>
    </row>
    <row r="560" spans="2:14" x14ac:dyDescent="0.2">
      <c r="B560" s="144" t="s">
        <v>197</v>
      </c>
      <c r="C560" s="274"/>
      <c r="D560" s="274"/>
      <c r="E560" s="274"/>
      <c r="F560" s="274"/>
      <c r="G560" s="274"/>
      <c r="H560" s="274"/>
      <c r="I560" s="274"/>
      <c r="J560" s="274"/>
      <c r="K560" s="274"/>
      <c r="L560" s="274"/>
      <c r="M560" s="274"/>
      <c r="N560" s="274"/>
    </row>
    <row r="561" spans="2:14" x14ac:dyDescent="0.2">
      <c r="B561" s="139" t="s">
        <v>466</v>
      </c>
      <c r="C561" s="274"/>
      <c r="D561" s="274"/>
      <c r="E561" s="274"/>
      <c r="F561" s="274"/>
      <c r="G561" s="274"/>
      <c r="H561" s="274"/>
      <c r="I561" s="274"/>
      <c r="J561" s="274"/>
      <c r="K561" s="274"/>
      <c r="L561" s="274"/>
      <c r="M561" s="274"/>
      <c r="N561" s="274"/>
    </row>
    <row r="562" spans="2:14" x14ac:dyDescent="0.2">
      <c r="B562" s="144" t="s">
        <v>198</v>
      </c>
      <c r="C562" s="274"/>
      <c r="D562" s="274"/>
      <c r="E562" s="274"/>
      <c r="F562" s="274"/>
      <c r="G562" s="274"/>
      <c r="H562" s="274"/>
      <c r="I562" s="274"/>
      <c r="J562" s="274"/>
      <c r="K562" s="274"/>
      <c r="L562" s="274"/>
      <c r="M562" s="274"/>
      <c r="N562" s="274"/>
    </row>
    <row r="563" spans="2:14" x14ac:dyDescent="0.2">
      <c r="B563" s="139" t="s">
        <v>103</v>
      </c>
      <c r="C563" s="274"/>
      <c r="D563" s="274"/>
      <c r="E563" s="274"/>
      <c r="F563" s="274"/>
      <c r="G563" s="274"/>
      <c r="H563" s="274"/>
      <c r="I563" s="274"/>
      <c r="J563" s="274"/>
      <c r="K563" s="274"/>
      <c r="L563" s="274"/>
      <c r="M563" s="274"/>
      <c r="N563" s="274"/>
    </row>
    <row r="564" spans="2:14" x14ac:dyDescent="0.2">
      <c r="B564" s="139" t="s">
        <v>104</v>
      </c>
      <c r="C564" s="274"/>
      <c r="D564" s="274"/>
      <c r="E564" s="274"/>
      <c r="F564" s="274"/>
      <c r="G564" s="274"/>
      <c r="H564" s="274"/>
      <c r="I564" s="274"/>
      <c r="J564" s="274"/>
      <c r="K564" s="274"/>
      <c r="L564" s="274"/>
      <c r="M564" s="274"/>
      <c r="N564" s="274"/>
    </row>
    <row r="565" spans="2:14" x14ac:dyDescent="0.2">
      <c r="B565" s="144" t="s">
        <v>199</v>
      </c>
      <c r="C565" s="274"/>
      <c r="D565" s="274"/>
      <c r="E565" s="274"/>
      <c r="F565" s="274"/>
      <c r="G565" s="274"/>
      <c r="H565" s="274"/>
      <c r="I565" s="274"/>
      <c r="J565" s="274"/>
      <c r="K565" s="274"/>
      <c r="L565" s="274"/>
      <c r="M565" s="274"/>
      <c r="N565" s="274"/>
    </row>
    <row r="566" spans="2:14" x14ac:dyDescent="0.2">
      <c r="B566" s="144" t="s">
        <v>200</v>
      </c>
      <c r="C566" s="274"/>
      <c r="D566" s="274"/>
      <c r="E566" s="274"/>
      <c r="F566" s="274"/>
      <c r="G566" s="274"/>
      <c r="H566" s="274"/>
      <c r="I566" s="274"/>
      <c r="J566" s="274"/>
      <c r="K566" s="274"/>
      <c r="L566" s="274"/>
      <c r="M566" s="274"/>
      <c r="N566" s="274"/>
    </row>
    <row r="567" spans="2:14" x14ac:dyDescent="0.2">
      <c r="B567" s="144" t="s">
        <v>201</v>
      </c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</row>
    <row r="568" spans="2:14" x14ac:dyDescent="0.2">
      <c r="B568" s="144" t="s">
        <v>202</v>
      </c>
      <c r="C568" s="274"/>
      <c r="D568" s="274"/>
      <c r="E568" s="274"/>
      <c r="F568" s="274"/>
      <c r="G568" s="274"/>
      <c r="H568" s="274"/>
      <c r="I568" s="274"/>
      <c r="J568" s="274"/>
      <c r="K568" s="274"/>
      <c r="L568" s="274"/>
      <c r="M568" s="274"/>
      <c r="N568" s="274"/>
    </row>
    <row r="569" spans="2:14" x14ac:dyDescent="0.2">
      <c r="B569" s="144" t="s">
        <v>203</v>
      </c>
      <c r="C569" s="274"/>
      <c r="D569" s="274"/>
      <c r="E569" s="274"/>
      <c r="F569" s="274"/>
      <c r="G569" s="274"/>
      <c r="H569" s="274"/>
      <c r="I569" s="274"/>
      <c r="J569" s="274"/>
      <c r="K569" s="274"/>
      <c r="L569" s="274"/>
      <c r="M569" s="274"/>
      <c r="N569" s="274"/>
    </row>
    <row r="570" spans="2:14" x14ac:dyDescent="0.2">
      <c r="B570" s="144" t="s">
        <v>204</v>
      </c>
      <c r="C570" s="274"/>
      <c r="D570" s="274"/>
      <c r="E570" s="274"/>
      <c r="F570" s="274"/>
      <c r="G570" s="274"/>
      <c r="H570" s="274"/>
      <c r="I570" s="274"/>
      <c r="J570" s="274"/>
      <c r="K570" s="274"/>
      <c r="L570" s="274"/>
      <c r="M570" s="274"/>
      <c r="N570" s="274"/>
    </row>
    <row r="571" spans="2:14" x14ac:dyDescent="0.2">
      <c r="B571" s="144" t="s">
        <v>205</v>
      </c>
      <c r="C571" s="274"/>
      <c r="D571" s="274"/>
      <c r="E571" s="274"/>
      <c r="F571" s="274"/>
      <c r="G571" s="274"/>
      <c r="H571" s="274"/>
      <c r="I571" s="274"/>
      <c r="J571" s="274"/>
      <c r="K571" s="274"/>
      <c r="L571" s="274"/>
      <c r="M571" s="274"/>
      <c r="N571" s="274"/>
    </row>
    <row r="572" spans="2:14" x14ac:dyDescent="0.2">
      <c r="B572" s="144" t="s">
        <v>206</v>
      </c>
      <c r="C572" s="274"/>
      <c r="D572" s="274"/>
      <c r="E572" s="274"/>
      <c r="F572" s="274"/>
      <c r="G572" s="274"/>
      <c r="H572" s="274"/>
      <c r="I572" s="274"/>
      <c r="J572" s="274"/>
      <c r="K572" s="274"/>
      <c r="L572" s="274"/>
      <c r="M572" s="274"/>
      <c r="N572" s="274"/>
    </row>
    <row r="573" spans="2:14" x14ac:dyDescent="0.2">
      <c r="B573" s="144" t="s">
        <v>207</v>
      </c>
      <c r="C573" s="274"/>
      <c r="D573" s="274"/>
      <c r="E573" s="274"/>
      <c r="F573" s="274"/>
      <c r="G573" s="274"/>
      <c r="H573" s="274"/>
      <c r="I573" s="274"/>
      <c r="J573" s="274"/>
      <c r="K573" s="274"/>
      <c r="L573" s="274"/>
      <c r="M573" s="274"/>
      <c r="N573" s="274"/>
    </row>
    <row r="574" spans="2:14" x14ac:dyDescent="0.2">
      <c r="B574" s="144" t="s">
        <v>208</v>
      </c>
      <c r="C574" s="274"/>
      <c r="D574" s="274"/>
      <c r="E574" s="274"/>
      <c r="F574" s="274"/>
      <c r="G574" s="274"/>
      <c r="H574" s="274"/>
      <c r="I574" s="274"/>
      <c r="J574" s="274"/>
      <c r="K574" s="274"/>
      <c r="L574" s="274"/>
      <c r="M574" s="274"/>
      <c r="N574" s="274"/>
    </row>
    <row r="575" spans="2:14" x14ac:dyDescent="0.2">
      <c r="B575" s="144" t="s">
        <v>209</v>
      </c>
      <c r="C575" s="274"/>
      <c r="D575" s="274"/>
      <c r="E575" s="274"/>
      <c r="F575" s="274"/>
      <c r="G575" s="274"/>
      <c r="H575" s="274"/>
      <c r="I575" s="274"/>
      <c r="J575" s="274"/>
      <c r="K575" s="274"/>
      <c r="L575" s="274"/>
      <c r="M575" s="274"/>
      <c r="N575" s="274"/>
    </row>
    <row r="576" spans="2:14" x14ac:dyDescent="0.2">
      <c r="B576" s="144" t="s">
        <v>210</v>
      </c>
      <c r="C576" s="274"/>
      <c r="D576" s="274"/>
      <c r="E576" s="274"/>
      <c r="F576" s="274"/>
      <c r="G576" s="274"/>
      <c r="H576" s="274"/>
      <c r="I576" s="274"/>
      <c r="J576" s="274"/>
      <c r="K576" s="274"/>
      <c r="L576" s="274"/>
      <c r="M576" s="274"/>
      <c r="N576" s="274"/>
    </row>
    <row r="577" spans="2:14" x14ac:dyDescent="0.2">
      <c r="B577" s="144" t="s">
        <v>211</v>
      </c>
      <c r="C577" s="274"/>
      <c r="D577" s="274"/>
      <c r="E577" s="274"/>
      <c r="F577" s="274"/>
      <c r="G577" s="274"/>
      <c r="H577" s="274"/>
      <c r="I577" s="274"/>
      <c r="J577" s="274"/>
      <c r="K577" s="274"/>
      <c r="L577" s="274"/>
      <c r="M577" s="274"/>
      <c r="N577" s="274"/>
    </row>
    <row r="578" spans="2:14" x14ac:dyDescent="0.2">
      <c r="B578" s="144" t="s">
        <v>212</v>
      </c>
      <c r="C578" s="274"/>
      <c r="D578" s="274"/>
      <c r="E578" s="274"/>
      <c r="F578" s="274"/>
      <c r="G578" s="274"/>
      <c r="H578" s="274"/>
      <c r="I578" s="274"/>
      <c r="J578" s="274"/>
      <c r="K578" s="274"/>
      <c r="L578" s="274"/>
      <c r="M578" s="274"/>
      <c r="N578" s="274"/>
    </row>
    <row r="579" spans="2:14" x14ac:dyDescent="0.2">
      <c r="B579" s="144" t="s">
        <v>213</v>
      </c>
      <c r="C579" s="274"/>
      <c r="D579" s="274"/>
      <c r="E579" s="274"/>
      <c r="F579" s="274"/>
      <c r="G579" s="274"/>
      <c r="H579" s="274"/>
      <c r="I579" s="274"/>
      <c r="J579" s="274"/>
      <c r="K579" s="274"/>
      <c r="L579" s="274"/>
      <c r="M579" s="274"/>
      <c r="N579" s="274"/>
    </row>
    <row r="580" spans="2:14" x14ac:dyDescent="0.2">
      <c r="B580" s="144" t="s">
        <v>214</v>
      </c>
      <c r="C580" s="274"/>
      <c r="D580" s="274"/>
      <c r="E580" s="274"/>
      <c r="F580" s="274"/>
      <c r="G580" s="274"/>
      <c r="H580" s="274"/>
      <c r="I580" s="274"/>
      <c r="J580" s="274"/>
      <c r="K580" s="274"/>
      <c r="L580" s="274"/>
      <c r="M580" s="274"/>
      <c r="N580" s="274"/>
    </row>
    <row r="581" spans="2:14" x14ac:dyDescent="0.2">
      <c r="B581" s="144" t="s">
        <v>215</v>
      </c>
      <c r="C581" s="274"/>
      <c r="D581" s="274"/>
      <c r="E581" s="274"/>
      <c r="F581" s="274"/>
      <c r="G581" s="274"/>
      <c r="H581" s="274"/>
      <c r="I581" s="274"/>
      <c r="J581" s="274"/>
      <c r="K581" s="274"/>
      <c r="L581" s="274"/>
      <c r="M581" s="274"/>
      <c r="N581" s="274"/>
    </row>
    <row r="582" spans="2:14" x14ac:dyDescent="0.2">
      <c r="B582" s="144" t="s">
        <v>105</v>
      </c>
      <c r="C582" s="274"/>
      <c r="D582" s="274"/>
      <c r="E582" s="274"/>
      <c r="F582" s="274"/>
      <c r="G582" s="274"/>
      <c r="H582" s="274"/>
      <c r="I582" s="274"/>
      <c r="J582" s="274"/>
      <c r="K582" s="274"/>
      <c r="L582" s="274"/>
      <c r="M582" s="274"/>
      <c r="N582" s="274"/>
    </row>
    <row r="583" spans="2:14" x14ac:dyDescent="0.2">
      <c r="B583" s="144" t="s">
        <v>216</v>
      </c>
      <c r="C583" s="274"/>
      <c r="D583" s="274"/>
      <c r="E583" s="274"/>
      <c r="F583" s="274"/>
      <c r="G583" s="274"/>
      <c r="H583" s="274"/>
      <c r="I583" s="274"/>
      <c r="J583" s="274"/>
      <c r="K583" s="274"/>
      <c r="L583" s="274"/>
      <c r="M583" s="274"/>
      <c r="N583" s="274"/>
    </row>
    <row r="584" spans="2:14" x14ac:dyDescent="0.2">
      <c r="B584" s="144" t="s">
        <v>217</v>
      </c>
      <c r="C584" s="274"/>
      <c r="D584" s="274"/>
      <c r="E584" s="274"/>
      <c r="F584" s="274"/>
      <c r="G584" s="274"/>
      <c r="H584" s="274"/>
      <c r="I584" s="274"/>
      <c r="J584" s="274"/>
      <c r="K584" s="274"/>
      <c r="L584" s="274"/>
      <c r="M584" s="274"/>
      <c r="N584" s="274"/>
    </row>
    <row r="585" spans="2:14" x14ac:dyDescent="0.2">
      <c r="B585" s="144" t="s">
        <v>218</v>
      </c>
      <c r="C585" s="274"/>
      <c r="D585" s="274"/>
      <c r="E585" s="274"/>
      <c r="F585" s="274"/>
      <c r="G585" s="274"/>
      <c r="H585" s="274"/>
      <c r="I585" s="274"/>
      <c r="J585" s="274"/>
      <c r="K585" s="274"/>
      <c r="L585" s="274"/>
      <c r="M585" s="274"/>
      <c r="N585" s="274"/>
    </row>
    <row r="586" spans="2:14" x14ac:dyDescent="0.2">
      <c r="B586" s="144" t="s">
        <v>106</v>
      </c>
      <c r="C586" s="274"/>
      <c r="D586" s="274"/>
      <c r="E586" s="274"/>
      <c r="F586" s="274"/>
      <c r="G586" s="274"/>
      <c r="H586" s="274"/>
      <c r="I586" s="274"/>
      <c r="J586" s="274"/>
      <c r="K586" s="274"/>
      <c r="L586" s="274"/>
      <c r="M586" s="274"/>
      <c r="N586" s="274"/>
    </row>
    <row r="587" spans="2:14" x14ac:dyDescent="0.2">
      <c r="B587" s="144" t="s">
        <v>219</v>
      </c>
      <c r="C587" s="274"/>
      <c r="D587" s="274"/>
      <c r="E587" s="274"/>
      <c r="F587" s="274"/>
      <c r="G587" s="274"/>
      <c r="H587" s="274"/>
      <c r="I587" s="274"/>
      <c r="J587" s="274"/>
      <c r="K587" s="274"/>
      <c r="L587" s="274"/>
      <c r="M587" s="274"/>
      <c r="N587" s="274"/>
    </row>
    <row r="588" spans="2:14" x14ac:dyDescent="0.2">
      <c r="B588" s="144" t="s">
        <v>500</v>
      </c>
      <c r="C588" s="274"/>
      <c r="D588" s="274"/>
      <c r="E588" s="274"/>
      <c r="F588" s="274"/>
      <c r="G588" s="274"/>
      <c r="H588" s="274"/>
      <c r="I588" s="274"/>
      <c r="J588" s="274"/>
      <c r="K588" s="274"/>
      <c r="L588" s="274"/>
      <c r="M588" s="274"/>
      <c r="N588" s="274"/>
    </row>
    <row r="589" spans="2:14" x14ac:dyDescent="0.2">
      <c r="B589" s="144" t="s">
        <v>220</v>
      </c>
      <c r="C589" s="274"/>
      <c r="D589" s="274"/>
      <c r="E589" s="274"/>
      <c r="F589" s="274"/>
      <c r="G589" s="274"/>
      <c r="H589" s="274"/>
      <c r="I589" s="274"/>
      <c r="J589" s="274"/>
      <c r="K589" s="274"/>
      <c r="L589" s="274"/>
      <c r="M589" s="274"/>
      <c r="N589" s="274"/>
    </row>
    <row r="590" spans="2:14" x14ac:dyDescent="0.2">
      <c r="B590" s="144" t="s">
        <v>221</v>
      </c>
      <c r="C590" s="274"/>
      <c r="D590" s="274"/>
      <c r="E590" s="274"/>
      <c r="F590" s="274"/>
      <c r="G590" s="274"/>
      <c r="H590" s="274"/>
      <c r="I590" s="274"/>
      <c r="J590" s="274"/>
      <c r="K590" s="274"/>
      <c r="L590" s="274"/>
      <c r="M590" s="274"/>
      <c r="N590" s="274"/>
    </row>
    <row r="591" spans="2:14" x14ac:dyDescent="0.2">
      <c r="B591" s="144" t="s">
        <v>222</v>
      </c>
      <c r="C591" s="274"/>
      <c r="D591" s="274"/>
      <c r="E591" s="274"/>
      <c r="F591" s="274"/>
      <c r="G591" s="274"/>
      <c r="H591" s="274"/>
      <c r="I591" s="274"/>
      <c r="J591" s="274"/>
      <c r="K591" s="274"/>
      <c r="L591" s="274"/>
      <c r="M591" s="274"/>
      <c r="N591" s="274"/>
    </row>
    <row r="592" spans="2:14" x14ac:dyDescent="0.2">
      <c r="B592" s="144" t="s">
        <v>223</v>
      </c>
      <c r="C592" s="274"/>
      <c r="D592" s="274"/>
      <c r="E592" s="274"/>
      <c r="F592" s="274"/>
      <c r="G592" s="274"/>
      <c r="H592" s="274"/>
      <c r="I592" s="274"/>
      <c r="J592" s="274"/>
      <c r="K592" s="274"/>
      <c r="L592" s="274"/>
      <c r="M592" s="274"/>
      <c r="N592" s="274"/>
    </row>
    <row r="593" spans="2:14" x14ac:dyDescent="0.2">
      <c r="B593" s="144" t="s">
        <v>224</v>
      </c>
      <c r="C593" s="274"/>
      <c r="D593" s="274"/>
      <c r="E593" s="274"/>
      <c r="F593" s="274"/>
      <c r="G593" s="274"/>
      <c r="H593" s="274"/>
      <c r="I593" s="274"/>
      <c r="J593" s="274"/>
      <c r="K593" s="274"/>
      <c r="L593" s="274"/>
      <c r="M593" s="274"/>
      <c r="N593" s="274"/>
    </row>
    <row r="594" spans="2:14" x14ac:dyDescent="0.2">
      <c r="B594" s="144" t="s">
        <v>225</v>
      </c>
      <c r="C594" s="274"/>
      <c r="D594" s="274"/>
      <c r="E594" s="274"/>
      <c r="F594" s="274"/>
      <c r="G594" s="274"/>
      <c r="H594" s="274"/>
      <c r="I594" s="274"/>
      <c r="J594" s="274"/>
      <c r="K594" s="274"/>
      <c r="L594" s="274"/>
      <c r="M594" s="274"/>
      <c r="N594" s="274"/>
    </row>
    <row r="595" spans="2:14" x14ac:dyDescent="0.2">
      <c r="B595" s="144" t="s">
        <v>226</v>
      </c>
      <c r="C595" s="274"/>
      <c r="D595" s="274"/>
      <c r="E595" s="274"/>
      <c r="F595" s="274"/>
      <c r="G595" s="274"/>
      <c r="H595" s="274"/>
      <c r="I595" s="274"/>
      <c r="J595" s="274"/>
      <c r="K595" s="274"/>
      <c r="L595" s="274"/>
      <c r="M595" s="274"/>
      <c r="N595" s="274"/>
    </row>
    <row r="596" spans="2:14" x14ac:dyDescent="0.2">
      <c r="B596" s="144" t="s">
        <v>227</v>
      </c>
      <c r="C596" s="274"/>
      <c r="D596" s="274"/>
      <c r="E596" s="274"/>
      <c r="F596" s="274"/>
      <c r="G596" s="274"/>
      <c r="H596" s="274"/>
      <c r="I596" s="274"/>
      <c r="J596" s="274"/>
      <c r="K596" s="274"/>
      <c r="L596" s="274"/>
      <c r="M596" s="274"/>
      <c r="N596" s="274"/>
    </row>
    <row r="597" spans="2:14" x14ac:dyDescent="0.2">
      <c r="B597" s="144" t="s">
        <v>228</v>
      </c>
      <c r="C597" s="274"/>
      <c r="D597" s="274"/>
      <c r="E597" s="274"/>
      <c r="F597" s="274"/>
      <c r="G597" s="274"/>
      <c r="H597" s="274"/>
      <c r="I597" s="274"/>
      <c r="J597" s="274"/>
      <c r="K597" s="274"/>
      <c r="L597" s="274"/>
      <c r="M597" s="274"/>
      <c r="N597" s="274"/>
    </row>
    <row r="598" spans="2:14" x14ac:dyDescent="0.2">
      <c r="B598" s="144" t="s">
        <v>229</v>
      </c>
      <c r="C598" s="274"/>
      <c r="D598" s="274"/>
      <c r="E598" s="274"/>
      <c r="F598" s="274"/>
      <c r="G598" s="274"/>
      <c r="H598" s="274"/>
      <c r="I598" s="274"/>
      <c r="J598" s="274"/>
      <c r="K598" s="274"/>
      <c r="L598" s="274"/>
      <c r="M598" s="274"/>
      <c r="N598" s="274"/>
    </row>
    <row r="599" spans="2:14" x14ac:dyDescent="0.2">
      <c r="B599" s="144" t="s">
        <v>225</v>
      </c>
      <c r="C599" s="274"/>
      <c r="D599" s="274"/>
      <c r="E599" s="274"/>
      <c r="F599" s="274"/>
      <c r="G599" s="274"/>
      <c r="H599" s="274"/>
      <c r="I599" s="274"/>
      <c r="J599" s="274"/>
      <c r="K599" s="274"/>
      <c r="L599" s="274"/>
      <c r="M599" s="274"/>
      <c r="N599" s="274"/>
    </row>
    <row r="600" spans="2:14" x14ac:dyDescent="0.2">
      <c r="B600" s="144" t="s">
        <v>230</v>
      </c>
      <c r="C600" s="274"/>
      <c r="D600" s="274"/>
      <c r="E600" s="274"/>
      <c r="F600" s="274"/>
      <c r="G600" s="274"/>
      <c r="H600" s="274"/>
      <c r="I600" s="274"/>
      <c r="J600" s="274"/>
      <c r="K600" s="274"/>
      <c r="L600" s="274"/>
      <c r="M600" s="274"/>
      <c r="N600" s="274"/>
    </row>
    <row r="601" spans="2:14" x14ac:dyDescent="0.2">
      <c r="B601" s="136" t="s">
        <v>231</v>
      </c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</row>
    <row r="602" spans="2:14" x14ac:dyDescent="0.2"/>
    <row r="603" spans="2:14" x14ac:dyDescent="0.2">
      <c r="B603" s="39" t="s">
        <v>40</v>
      </c>
    </row>
    <row r="604" spans="2:14" x14ac:dyDescent="0.2"/>
    <row r="605" spans="2:14" x14ac:dyDescent="0.2">
      <c r="B605" s="31" t="s">
        <v>284</v>
      </c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</row>
    <row r="606" spans="2:14" x14ac:dyDescent="0.2">
      <c r="B606" s="173" t="s">
        <v>285</v>
      </c>
    </row>
    <row r="607" spans="2:14" x14ac:dyDescent="0.2">
      <c r="B607" s="169" t="s">
        <v>342</v>
      </c>
      <c r="C607" s="162">
        <f>+'2.2.3.5.CantidadCap'!C10</f>
        <v>47395.262375740436</v>
      </c>
      <c r="D607" s="162">
        <f>+'2.2.3.5.CantidadCap'!D10</f>
        <v>57549.31845372486</v>
      </c>
      <c r="E607" s="162">
        <f>+'2.2.3.5.CantidadCap'!E10</f>
        <v>106219.63335639</v>
      </c>
      <c r="F607" s="162">
        <f>+'2.2.3.5.CantidadCap'!F10</f>
        <v>135041.78173975748</v>
      </c>
      <c r="G607" s="162">
        <f>+'2.2.3.5.CantidadCap'!G10</f>
        <v>117514.28292895484</v>
      </c>
      <c r="H607" s="162">
        <f>+'2.2.3.5.CantidadCap'!H10</f>
        <v>117514.28292895484</v>
      </c>
      <c r="I607" s="162">
        <f>+'2.2.3.5.CantidadCap'!I10</f>
        <v>117514.28292895484</v>
      </c>
      <c r="J607" s="162">
        <f>+'2.2.3.5.CantidadCap'!J10</f>
        <v>97936.619670971224</v>
      </c>
      <c r="K607" s="162">
        <f>+'2.2.3.5.CantidadCap'!K10</f>
        <v>97936.619670971224</v>
      </c>
      <c r="L607" s="162">
        <f>+'2.2.3.5.CantidadCap'!L10</f>
        <v>71329.077266505337</v>
      </c>
      <c r="M607" s="162">
        <f>+'2.2.3.5.CantidadCap'!M10</f>
        <v>43421.270007690524</v>
      </c>
      <c r="N607" s="162">
        <f>+'2.2.3.5.CantidadCap'!N10</f>
        <v>18183.514183973475</v>
      </c>
    </row>
    <row r="608" spans="2:14" x14ac:dyDescent="0.2">
      <c r="B608" s="169" t="s">
        <v>501</v>
      </c>
      <c r="C608" s="162">
        <f>+'2.2.3.5.CantidadCap'!C11</f>
        <v>0</v>
      </c>
      <c r="D608" s="162">
        <f>+'2.2.3.5.CantidadCap'!D11</f>
        <v>0</v>
      </c>
      <c r="E608" s="162">
        <f>+'2.2.3.5.CantidadCap'!E11</f>
        <v>9786.5393604228375</v>
      </c>
      <c r="F608" s="162">
        <f>+'2.2.3.5.CantidadCap'!F11</f>
        <v>9690.6342900263044</v>
      </c>
      <c r="G608" s="162">
        <f>+'2.2.3.5.CantidadCap'!G11</f>
        <v>9711.5101904155945</v>
      </c>
      <c r="H608" s="162">
        <f>+'2.2.3.5.CantidadCap'!H11</f>
        <v>9711.5101904155945</v>
      </c>
      <c r="I608" s="162">
        <f>+'2.2.3.5.CantidadCap'!I11</f>
        <v>9711.5101904155945</v>
      </c>
      <c r="J608" s="162">
        <f>+'2.2.3.5.CantidadCap'!J11</f>
        <v>9686.0975734072126</v>
      </c>
      <c r="K608" s="162">
        <f>+'2.2.3.5.CantidadCap'!K11</f>
        <v>9686.0975734072126</v>
      </c>
      <c r="L608" s="162">
        <f>+'2.2.3.5.CantidadCap'!L11</f>
        <v>9026.1381711312752</v>
      </c>
      <c r="M608" s="162">
        <f>+'2.2.3.5.CantidadCap'!M11</f>
        <v>8126.228170502327</v>
      </c>
      <c r="N608" s="162">
        <f>+'2.2.3.5.CantidadCap'!N11</f>
        <v>7520.4743925490457</v>
      </c>
    </row>
    <row r="609" spans="2:14" x14ac:dyDescent="0.2">
      <c r="B609" s="169" t="s">
        <v>343</v>
      </c>
      <c r="C609" s="162">
        <f>+'2.2.3.5.CantidadCap'!C12</f>
        <v>6268.3973716160326</v>
      </c>
      <c r="D609" s="162">
        <f>+'2.2.3.5.CantidadCap'!D12</f>
        <v>6082.8915970276812</v>
      </c>
      <c r="E609" s="162">
        <f>+'2.2.3.5.CantidadCap'!E12</f>
        <v>5851.7253487278695</v>
      </c>
      <c r="F609" s="162">
        <f>+'2.2.3.5.CantidadCap'!F12</f>
        <v>5790.1152067783678</v>
      </c>
      <c r="G609" s="162">
        <f>+'2.2.3.5.CantidadCap'!G12</f>
        <v>5891.050320298179</v>
      </c>
      <c r="H609" s="162">
        <f>+'2.2.3.5.CantidadCap'!H12</f>
        <v>5891.050320298179</v>
      </c>
      <c r="I609" s="162">
        <f>+'2.2.3.5.CantidadCap'!I12</f>
        <v>5891.050320298179</v>
      </c>
      <c r="J609" s="162">
        <f>+'2.2.3.5.CantidadCap'!J12</f>
        <v>5971.594664158325</v>
      </c>
      <c r="K609" s="162">
        <f>+'2.2.3.5.CantidadCap'!K12</f>
        <v>5971.594664158325</v>
      </c>
      <c r="L609" s="162">
        <f>+'2.2.3.5.CantidadCap'!L12</f>
        <v>5663.9906131856496</v>
      </c>
      <c r="M609" s="162">
        <f>+'2.2.3.5.CantidadCap'!M12</f>
        <v>5202.8475644216733</v>
      </c>
      <c r="N609" s="162">
        <f>+'2.2.3.5.CantidadCap'!N12</f>
        <v>4924.5700472204298</v>
      </c>
    </row>
    <row r="610" spans="2:14" x14ac:dyDescent="0.2">
      <c r="B610" s="169" t="s">
        <v>469</v>
      </c>
      <c r="C610" s="162">
        <f>+'2.2.3.5.CantidadCap'!C13</f>
        <v>3698.3528219782174</v>
      </c>
      <c r="D610" s="162">
        <f>+'2.2.3.5.CantidadCap'!D13</f>
        <v>3588.7914158692511</v>
      </c>
      <c r="E610" s="162">
        <f>+'2.2.3.5.CantidadCap'!E13</f>
        <v>3452.1723274631472</v>
      </c>
      <c r="F610" s="162">
        <f>+'2.2.3.5.CantidadCap'!F13</f>
        <v>3415.5775262017532</v>
      </c>
      <c r="G610" s="162">
        <f>+'2.2.3.5.CantidadCap'!G13</f>
        <v>3474.8441920315017</v>
      </c>
      <c r="H610" s="162">
        <f>+'2.2.3.5.CantidadCap'!H13</f>
        <v>3474.8441920315017</v>
      </c>
      <c r="I610" s="162">
        <f>+'2.2.3.5.CantidadCap'!I13</f>
        <v>3474.8441920315017</v>
      </c>
      <c r="J610" s="162">
        <f>+'2.2.3.5.CantidadCap'!J13</f>
        <v>3522.0598139056347</v>
      </c>
      <c r="K610" s="162">
        <f>+'2.2.3.5.CantidadCap'!K13</f>
        <v>3522.0598139056347</v>
      </c>
      <c r="L610" s="162">
        <f>+'2.2.3.5.CantidadCap'!L13</f>
        <v>3340.3354464227596</v>
      </c>
      <c r="M610" s="162">
        <f>+'2.2.3.5.CantidadCap'!M13</f>
        <v>3068.0703132603307</v>
      </c>
      <c r="N610" s="162">
        <f>+'2.2.3.5.CantidadCap'!N13</f>
        <v>2903.6551177976962</v>
      </c>
    </row>
    <row r="611" spans="2:14" x14ac:dyDescent="0.2">
      <c r="B611" s="169" t="s">
        <v>470</v>
      </c>
      <c r="C611" s="162">
        <f>+'2.2.3.5.CantidadCap'!C14</f>
        <v>0</v>
      </c>
      <c r="D611" s="162">
        <f>+'2.2.3.5.CantidadCap'!D14</f>
        <v>9425.431360548755</v>
      </c>
      <c r="E611" s="162">
        <f>+'2.2.3.5.CantidadCap'!E14</f>
        <v>9357.1885825610552</v>
      </c>
      <c r="F611" s="162">
        <f>+'2.2.3.5.CantidadCap'!F14</f>
        <v>9268.4909457082686</v>
      </c>
      <c r="G611" s="162">
        <f>+'2.2.3.5.CantidadCap'!G14</f>
        <v>9440.9216736490562</v>
      </c>
      <c r="H611" s="162">
        <f>+'2.2.3.5.CantidadCap'!H14</f>
        <v>9440.9216736490562</v>
      </c>
      <c r="I611" s="162">
        <f>+'2.2.3.5.CantidadCap'!I14</f>
        <v>9440.9216736490562</v>
      </c>
      <c r="J611" s="162">
        <f>+'2.2.3.5.CantidadCap'!J14</f>
        <v>9581.6040226408677</v>
      </c>
      <c r="K611" s="162">
        <f>+'2.2.3.5.CantidadCap'!K14</f>
        <v>9581.6040226408677</v>
      </c>
      <c r="L611" s="162">
        <f>+'2.2.3.5.CantidadCap'!L14</f>
        <v>9099.8542775400674</v>
      </c>
      <c r="M611" s="162">
        <f>+'2.2.3.5.CantidadCap'!M14</f>
        <v>8371.0795427635203</v>
      </c>
      <c r="N611" s="162">
        <f>+'2.2.3.5.CantidadCap'!N14</f>
        <v>7935.8982861681698</v>
      </c>
    </row>
    <row r="612" spans="2:14" x14ac:dyDescent="0.2">
      <c r="B612" s="169" t="s">
        <v>471</v>
      </c>
      <c r="C612" s="162">
        <f>+'2.2.3.5.CantidadCap'!C15</f>
        <v>0</v>
      </c>
      <c r="D612" s="162">
        <f>+'2.2.3.5.CantidadCap'!D15</f>
        <v>0</v>
      </c>
      <c r="E612" s="162">
        <f>+'2.2.3.5.CantidadCap'!E15</f>
        <v>9117.2171188963475</v>
      </c>
      <c r="F612" s="162">
        <f>+'2.2.3.5.CantidadCap'!F15</f>
        <v>9098.8547318265628</v>
      </c>
      <c r="G612" s="162">
        <f>+'2.2.3.5.CantidadCap'!G15</f>
        <v>9271.8048662652218</v>
      </c>
      <c r="H612" s="162">
        <f>+'2.2.3.5.CantidadCap'!H15</f>
        <v>9271.8048662652218</v>
      </c>
      <c r="I612" s="162">
        <f>+'2.2.3.5.CantidadCap'!I15</f>
        <v>9271.8048662652218</v>
      </c>
      <c r="J612" s="162">
        <f>+'2.2.3.5.CantidadCap'!J15</f>
        <v>9413.8895929465871</v>
      </c>
      <c r="K612" s="162">
        <f>+'2.2.3.5.CantidadCap'!K15</f>
        <v>9413.8895929465871</v>
      </c>
      <c r="L612" s="162">
        <f>+'2.2.3.5.CantidadCap'!L15</f>
        <v>8944.5599606119722</v>
      </c>
      <c r="M612" s="162">
        <f>+'2.2.3.5.CantidadCap'!M15</f>
        <v>8232.303994410373</v>
      </c>
      <c r="N612" s="162">
        <f>+'2.2.3.5.CantidadCap'!N15</f>
        <v>7808.5633529804272</v>
      </c>
    </row>
    <row r="613" spans="2:14" x14ac:dyDescent="0.2">
      <c r="B613" s="169" t="s">
        <v>502</v>
      </c>
      <c r="C613" s="162">
        <f>+'2.2.3.5.CantidadCap'!C16</f>
        <v>0</v>
      </c>
      <c r="D613" s="162">
        <f>+'2.2.3.5.CantidadCap'!D16</f>
        <v>0</v>
      </c>
      <c r="E613" s="162">
        <f>+'2.2.3.5.CantidadCap'!E16</f>
        <v>11437.026597956567</v>
      </c>
      <c r="F613" s="162">
        <f>+'2.2.3.5.CantidadCap'!F16</f>
        <v>11405.731950589845</v>
      </c>
      <c r="G613" s="162">
        <f>+'2.2.3.5.CantidadCap'!G16</f>
        <v>11604.825542764676</v>
      </c>
      <c r="H613" s="162">
        <f>+'2.2.3.5.CantidadCap'!H16</f>
        <v>11604.825542764676</v>
      </c>
      <c r="I613" s="162">
        <f>+'2.2.3.5.CantidadCap'!I16</f>
        <v>11604.825542764676</v>
      </c>
      <c r="J613" s="162">
        <f>+'2.2.3.5.CantidadCap'!J16</f>
        <v>11763.773908862713</v>
      </c>
      <c r="K613" s="162">
        <f>+'2.2.3.5.CantidadCap'!K16</f>
        <v>11763.773908862713</v>
      </c>
      <c r="L613" s="162">
        <f>+'2.2.3.5.CantidadCap'!L16</f>
        <v>11158.096214848183</v>
      </c>
      <c r="M613" s="162">
        <f>+'2.2.3.5.CantidadCap'!M16</f>
        <v>10249.937280734976</v>
      </c>
      <c r="N613" s="162">
        <f>+'2.2.3.5.CantidadCap'!N16</f>
        <v>9702.0196520100908</v>
      </c>
    </row>
    <row r="614" spans="2:14" x14ac:dyDescent="0.2">
      <c r="B614" s="169" t="s">
        <v>472</v>
      </c>
      <c r="C614" s="162">
        <f>+'2.2.3.5.CantidadCap'!C17</f>
        <v>0</v>
      </c>
      <c r="D614" s="162">
        <f>+'2.2.3.5.CantidadCap'!D17</f>
        <v>4008.9746520283202</v>
      </c>
      <c r="E614" s="162">
        <f>+'2.2.3.5.CantidadCap'!E17</f>
        <v>3367.9189546202651</v>
      </c>
      <c r="F614" s="162">
        <f>+'2.2.3.5.CantidadCap'!F17</f>
        <v>2066.9627911643402</v>
      </c>
      <c r="G614" s="162">
        <f>+'2.2.3.5.CantidadCap'!G17</f>
        <v>703.53116255823545</v>
      </c>
      <c r="H614" s="162">
        <f>+'2.2.3.5.CantidadCap'!H17</f>
        <v>703.53116255823545</v>
      </c>
      <c r="I614" s="162">
        <f>+'2.2.3.5.CantidadCap'!I17</f>
        <v>703.53116255823545</v>
      </c>
      <c r="J614" s="162">
        <f>+'2.2.3.5.CantidadCap'!J17</f>
        <v>0</v>
      </c>
      <c r="K614" s="162">
        <f>+'2.2.3.5.CantidadCap'!K17</f>
        <v>0</v>
      </c>
      <c r="L614" s="162">
        <f>+'2.2.3.5.CantidadCap'!L17</f>
        <v>0</v>
      </c>
      <c r="M614" s="162">
        <f>+'2.2.3.5.CantidadCap'!M17</f>
        <v>0</v>
      </c>
      <c r="N614" s="162">
        <f>+'2.2.3.5.CantidadCap'!N17</f>
        <v>0</v>
      </c>
    </row>
    <row r="615" spans="2:14" x14ac:dyDescent="0.2">
      <c r="B615" s="169" t="s">
        <v>503</v>
      </c>
      <c r="C615" s="162">
        <f>+'2.2.3.5.CantidadCap'!C18</f>
        <v>0</v>
      </c>
      <c r="D615" s="162">
        <f>+'2.2.3.5.CantidadCap'!D18</f>
        <v>0</v>
      </c>
      <c r="E615" s="162">
        <f>+'2.2.3.5.CantidadCap'!E18</f>
        <v>0</v>
      </c>
      <c r="F615" s="162">
        <f>+'2.2.3.5.CantidadCap'!F18</f>
        <v>3147.3027519477964</v>
      </c>
      <c r="G615" s="162">
        <f>+'2.2.3.5.CantidadCap'!G18</f>
        <v>2707.9924391184754</v>
      </c>
      <c r="H615" s="162">
        <f>+'2.2.3.5.CantidadCap'!H18</f>
        <v>2707.9924391184754</v>
      </c>
      <c r="I615" s="162">
        <f>+'2.2.3.5.CantidadCap'!I18</f>
        <v>2707.9924391184754</v>
      </c>
      <c r="J615" s="162">
        <f>+'2.2.3.5.CantidadCap'!J18</f>
        <v>1717.497789831154</v>
      </c>
      <c r="K615" s="162">
        <f>+'2.2.3.5.CantidadCap'!K18</f>
        <v>1717.497789831154</v>
      </c>
      <c r="L615" s="162">
        <f>+'2.2.3.5.CantidadCap'!L18</f>
        <v>583.15672668657692</v>
      </c>
      <c r="M615" s="162">
        <f>+'2.2.3.5.CantidadCap'!M18</f>
        <v>0</v>
      </c>
      <c r="N615" s="162">
        <f>+'2.2.3.5.CantidadCap'!N18</f>
        <v>0</v>
      </c>
    </row>
    <row r="616" spans="2:14" x14ac:dyDescent="0.2">
      <c r="B616" s="169" t="s">
        <v>565</v>
      </c>
      <c r="C616" s="162">
        <f>+'2.2.3.5.CantidadCap'!C19</f>
        <v>0</v>
      </c>
      <c r="D616" s="162">
        <f>+'2.2.3.5.CantidadCap'!D19</f>
        <v>304.47440795004206</v>
      </c>
      <c r="E616" s="162">
        <f>+'2.2.3.5.CantidadCap'!E19</f>
        <v>268.73316519017402</v>
      </c>
      <c r="F616" s="162">
        <f>+'2.2.3.5.CantidadCap'!F19</f>
        <v>196.64540587339187</v>
      </c>
      <c r="G616" s="162">
        <f>+'2.2.3.5.CantidadCap'!G19</f>
        <v>123.48054530260394</v>
      </c>
      <c r="H616" s="162">
        <f>+'2.2.3.5.CantidadCap'!H19</f>
        <v>123.48054530260394</v>
      </c>
      <c r="I616" s="162">
        <f>+'2.2.3.5.CantidadCap'!I19</f>
        <v>123.48054530260394</v>
      </c>
      <c r="J616" s="162">
        <f>+'2.2.3.5.CantidadCap'!J19</f>
        <v>43.331677514399402</v>
      </c>
      <c r="K616" s="162">
        <f>+'2.2.3.5.CantidadCap'!K19</f>
        <v>43.331677514399402</v>
      </c>
      <c r="L616" s="162">
        <f>+'2.2.3.5.CantidadCap'!L19</f>
        <v>1.1232909881978368E-3</v>
      </c>
      <c r="M616" s="162">
        <f>+'2.2.3.5.CantidadCap'!M19</f>
        <v>1.0769139262116715E-3</v>
      </c>
      <c r="N616" s="162">
        <f>+'2.2.3.5.CantidadCap'!N19</f>
        <v>1.0660541695184269E-3</v>
      </c>
    </row>
    <row r="617" spans="2:14" x14ac:dyDescent="0.2">
      <c r="B617" s="169" t="s">
        <v>344</v>
      </c>
      <c r="C617" s="162">
        <f>+'2.2.3.5.CantidadCap'!C20</f>
        <v>201674.13987272503</v>
      </c>
      <c r="D617" s="162">
        <f>+'2.2.3.5.CantidadCap'!D20</f>
        <v>397916.5464821186</v>
      </c>
      <c r="E617" s="162">
        <f>+'2.2.3.5.CantidadCap'!E20</f>
        <v>687200.9811231452</v>
      </c>
      <c r="F617" s="162">
        <f>+'2.2.3.5.CantidadCap'!F20</f>
        <v>765505.45848610834</v>
      </c>
      <c r="G617" s="162">
        <f>+'2.2.3.5.CantidadCap'!G20</f>
        <v>723999.52450875845</v>
      </c>
      <c r="H617" s="162">
        <f>+'2.2.3.5.CantidadCap'!H20</f>
        <v>723999.52450875845</v>
      </c>
      <c r="I617" s="162">
        <f>+'2.2.3.5.CantidadCap'!I20</f>
        <v>723999.52450875845</v>
      </c>
      <c r="J617" s="162">
        <f>+'2.2.3.5.CantidadCap'!J20</f>
        <v>618870.17423608503</v>
      </c>
      <c r="K617" s="162">
        <f>+'2.2.3.5.CantidadCap'!K20</f>
        <v>618870.17423608503</v>
      </c>
      <c r="L617" s="162">
        <f>+'2.2.3.5.CantidadCap'!L20</f>
        <v>448412.29648413032</v>
      </c>
      <c r="M617" s="162">
        <f>+'2.2.3.5.CantidadCap'!M20</f>
        <v>275558.9342450829</v>
      </c>
      <c r="N617" s="162">
        <f>+'2.2.3.5.CantidadCap'!N20</f>
        <v>119447.90253743103</v>
      </c>
    </row>
    <row r="618" spans="2:14" x14ac:dyDescent="0.2">
      <c r="B618" s="169" t="s">
        <v>473</v>
      </c>
      <c r="C618" s="162">
        <f>+'2.2.3.5.CantidadCap'!C21</f>
        <v>29573.319889672697</v>
      </c>
      <c r="D618" s="162">
        <f>+'2.2.3.5.CantidadCap'!D21</f>
        <v>159261.22048165745</v>
      </c>
      <c r="E618" s="162">
        <f>+'2.2.3.5.CantidadCap'!E21</f>
        <v>328323.89413541969</v>
      </c>
      <c r="F618" s="162">
        <f>+'2.2.3.5.CantidadCap'!F21</f>
        <v>363675.36484513478</v>
      </c>
      <c r="G618" s="162">
        <f>+'2.2.3.5.CantidadCap'!G21</f>
        <v>363551.52875408635</v>
      </c>
      <c r="H618" s="162">
        <f>+'2.2.3.5.CantidadCap'!H21</f>
        <v>363551.52875408635</v>
      </c>
      <c r="I618" s="162">
        <f>+'2.2.3.5.CantidadCap'!I21</f>
        <v>363551.52875408635</v>
      </c>
      <c r="J618" s="162">
        <f>+'2.2.3.5.CantidadCap'!J21</f>
        <v>361616.02649057115</v>
      </c>
      <c r="K618" s="162">
        <f>+'2.2.3.5.CantidadCap'!K21</f>
        <v>361616.02649057115</v>
      </c>
      <c r="L618" s="162">
        <f>+'2.2.3.5.CantidadCap'!L21</f>
        <v>335959.30930866773</v>
      </c>
      <c r="M618" s="162">
        <f>+'2.2.3.5.CantidadCap'!M21</f>
        <v>301401.89598383184</v>
      </c>
      <c r="N618" s="162">
        <f>+'2.2.3.5.CantidadCap'!N21</f>
        <v>260391.47146754834</v>
      </c>
    </row>
    <row r="619" spans="2:14" x14ac:dyDescent="0.2">
      <c r="B619" s="169" t="s">
        <v>566</v>
      </c>
      <c r="C619" s="162">
        <f>+'2.2.3.5.CantidadCap'!C22</f>
        <v>0</v>
      </c>
      <c r="D619" s="162">
        <f>+'2.2.3.5.CantidadCap'!D22</f>
        <v>0</v>
      </c>
      <c r="E619" s="162">
        <f>+'2.2.3.5.CantidadCap'!E22</f>
        <v>0</v>
      </c>
      <c r="F619" s="162">
        <f>+'2.2.3.5.CantidadCap'!F22</f>
        <v>12484.123795125501</v>
      </c>
      <c r="G619" s="162">
        <f>+'2.2.3.5.CantidadCap'!G22</f>
        <v>12721.326124423354</v>
      </c>
      <c r="H619" s="162">
        <f>+'2.2.3.5.CantidadCap'!H22</f>
        <v>12721.326124423354</v>
      </c>
      <c r="I619" s="162">
        <f>+'2.2.3.5.CantidadCap'!I22</f>
        <v>12721.326124423354</v>
      </c>
      <c r="J619" s="162">
        <f>+'2.2.3.5.CantidadCap'!J22</f>
        <v>12863.573491996009</v>
      </c>
      <c r="K619" s="162">
        <f>+'2.2.3.5.CantidadCap'!K22</f>
        <v>12863.573491996009</v>
      </c>
      <c r="L619" s="162">
        <f>+'2.2.3.5.CantidadCap'!L22</f>
        <v>12168.706723124031</v>
      </c>
      <c r="M619" s="162">
        <f>+'2.2.3.5.CantidadCap'!M22</f>
        <v>11144.918812310993</v>
      </c>
      <c r="N619" s="162">
        <f>+'2.2.3.5.CantidadCap'!N22</f>
        <v>10514.554415205053</v>
      </c>
    </row>
    <row r="620" spans="2:14" x14ac:dyDescent="0.2">
      <c r="B620" s="169" t="s">
        <v>504</v>
      </c>
      <c r="C620" s="162">
        <f>+'2.2.3.5.CantidadCap'!C23</f>
        <v>0</v>
      </c>
      <c r="D620" s="162">
        <f>+'2.2.3.5.CantidadCap'!D23</f>
        <v>0</v>
      </c>
      <c r="E620" s="162">
        <f>+'2.2.3.5.CantidadCap'!E23</f>
        <v>9431.6838122206045</v>
      </c>
      <c r="F620" s="162">
        <f>+'2.2.3.5.CantidadCap'!F23</f>
        <v>9406.5243854908549</v>
      </c>
      <c r="G620" s="162">
        <f>+'2.2.3.5.CantidadCap'!G23</f>
        <v>9572.1108390049994</v>
      </c>
      <c r="H620" s="162">
        <f>+'2.2.3.5.CantidadCap'!H23</f>
        <v>9572.1108390049994</v>
      </c>
      <c r="I620" s="162">
        <f>+'2.2.3.5.CantidadCap'!I23</f>
        <v>9572.1108390049994</v>
      </c>
      <c r="J620" s="162">
        <f>+'2.2.3.5.CantidadCap'!J23</f>
        <v>9704.7029517724404</v>
      </c>
      <c r="K620" s="162">
        <f>+'2.2.3.5.CantidadCap'!K23</f>
        <v>9704.7029517724404</v>
      </c>
      <c r="L620" s="162">
        <f>+'2.2.3.5.CantidadCap'!L23</f>
        <v>9206.5518090301011</v>
      </c>
      <c r="M620" s="162">
        <f>+'2.2.3.5.CantidadCap'!M23</f>
        <v>8458.7788131195539</v>
      </c>
      <c r="N620" s="162">
        <f>+'2.2.3.5.CantidadCap'!N23</f>
        <v>8008.2153911108744</v>
      </c>
    </row>
    <row r="621" spans="2:14" x14ac:dyDescent="0.2">
      <c r="B621" s="169" t="s">
        <v>474</v>
      </c>
      <c r="C621" s="162">
        <f>+'2.2.3.5.CantidadCap'!C24</f>
        <v>0</v>
      </c>
      <c r="D621" s="162">
        <f>+'2.2.3.5.CantidadCap'!D24</f>
        <v>7653.7417729498566</v>
      </c>
      <c r="E621" s="162">
        <f>+'2.2.3.5.CantidadCap'!E24</f>
        <v>7598.2395307220222</v>
      </c>
      <c r="F621" s="162">
        <f>+'2.2.3.5.CantidadCap'!F24</f>
        <v>7526.0347467202937</v>
      </c>
      <c r="G621" s="162">
        <f>+'2.2.3.5.CantidadCap'!G24</f>
        <v>7665.8496031293598</v>
      </c>
      <c r="H621" s="162">
        <f>+'2.2.3.5.CantidadCap'!H24</f>
        <v>7665.8496031293598</v>
      </c>
      <c r="I621" s="162">
        <f>+'2.2.3.5.CantidadCap'!I24</f>
        <v>7665.8496031293598</v>
      </c>
      <c r="J621" s="162">
        <f>+'2.2.3.5.CantidadCap'!J24</f>
        <v>7779.8683386613793</v>
      </c>
      <c r="K621" s="162">
        <f>+'2.2.3.5.CantidadCap'!K24</f>
        <v>7779.8683386613793</v>
      </c>
      <c r="L621" s="162">
        <f>+'2.2.3.5.CantidadCap'!L24</f>
        <v>7388.4911581753513</v>
      </c>
      <c r="M621" s="162">
        <f>+'2.2.3.5.CantidadCap'!M24</f>
        <v>6796.5520580930606</v>
      </c>
      <c r="N621" s="162">
        <f>+'2.2.3.5.CantidadCap'!N24</f>
        <v>6442.995486694299</v>
      </c>
    </row>
    <row r="622" spans="2:14" x14ac:dyDescent="0.2">
      <c r="B622" s="169" t="s">
        <v>286</v>
      </c>
      <c r="C622" s="162">
        <f>+'2.2.3.5.CantidadCap'!C25</f>
        <v>0</v>
      </c>
      <c r="D622" s="162">
        <f>+'2.2.3.5.CantidadCap'!D25</f>
        <v>65244.3612105711</v>
      </c>
      <c r="E622" s="162">
        <f>+'2.2.3.5.CantidadCap'!E25</f>
        <v>54811.451774083536</v>
      </c>
      <c r="F622" s="162">
        <f>+'2.2.3.5.CantidadCap'!F25</f>
        <v>33638.942288474173</v>
      </c>
      <c r="G622" s="162">
        <f>+'2.2.3.5.CantidadCap'!G25</f>
        <v>11449.671119676186</v>
      </c>
      <c r="H622" s="162">
        <f>+'2.2.3.5.CantidadCap'!H25</f>
        <v>11449.671119676186</v>
      </c>
      <c r="I622" s="162">
        <f>+'2.2.3.5.CantidadCap'!I25</f>
        <v>11449.671119676186</v>
      </c>
      <c r="J622" s="162">
        <f>+'2.2.3.5.CantidadCap'!J25</f>
        <v>6668.4350369809199</v>
      </c>
      <c r="K622" s="162">
        <f>+'2.2.3.5.CantidadCap'!K25</f>
        <v>6668.4350369809199</v>
      </c>
      <c r="L622" s="162">
        <f>+'2.2.3.5.CantidadCap'!L25</f>
        <v>5439.7019527537395</v>
      </c>
      <c r="M622" s="162">
        <f>+'2.2.3.5.CantidadCap'!M25</f>
        <v>3127.5395804633235</v>
      </c>
      <c r="N622" s="162">
        <f>+'2.2.3.5.CantidadCap'!N25</f>
        <v>1022.055146200044</v>
      </c>
    </row>
    <row r="623" spans="2:14" x14ac:dyDescent="0.2">
      <c r="B623" s="169" t="s">
        <v>475</v>
      </c>
      <c r="C623" s="162">
        <f>+'2.2.3.5.CantidadCap'!C26</f>
        <v>0</v>
      </c>
      <c r="D623" s="162">
        <f>+'2.2.3.5.CantidadCap'!D26</f>
        <v>12246.251017897401</v>
      </c>
      <c r="E623" s="162">
        <f>+'2.2.3.5.CantidadCap'!E26</f>
        <v>11477.980081509495</v>
      </c>
      <c r="F623" s="162">
        <f>+'2.2.3.5.CantidadCap'!F26</f>
        <v>9960.0323995016042</v>
      </c>
      <c r="G623" s="162">
        <f>+'2.2.3.5.CantidadCap'!G26</f>
        <v>8588.6590924394932</v>
      </c>
      <c r="H623" s="162">
        <f>+'2.2.3.5.CantidadCap'!H26</f>
        <v>8588.6590924394932</v>
      </c>
      <c r="I623" s="162">
        <f>+'2.2.3.5.CantidadCap'!I26</f>
        <v>8588.6590924394932</v>
      </c>
      <c r="J623" s="162">
        <f>+'2.2.3.5.CantidadCap'!J26</f>
        <v>7055.3006297282545</v>
      </c>
      <c r="K623" s="162">
        <f>+'2.2.3.5.CantidadCap'!K26</f>
        <v>7055.3006297282545</v>
      </c>
      <c r="L623" s="162">
        <f>+'2.2.3.5.CantidadCap'!L26</f>
        <v>5011.6051821572728</v>
      </c>
      <c r="M623" s="162">
        <f>+'2.2.3.5.CantidadCap'!M26</f>
        <v>2881.4066845918524</v>
      </c>
      <c r="N623" s="162">
        <f>+'2.2.3.5.CantidadCap'!N26</f>
        <v>941.62086666415109</v>
      </c>
    </row>
    <row r="624" spans="2:14" x14ac:dyDescent="0.2">
      <c r="B624" s="169" t="s">
        <v>476</v>
      </c>
      <c r="C624" s="162">
        <f>+'2.2.3.5.CantidadCap'!C27</f>
        <v>0</v>
      </c>
      <c r="D624" s="162">
        <f>+'2.2.3.5.CantidadCap'!D27</f>
        <v>4821.3051117645982</v>
      </c>
      <c r="E624" s="162">
        <f>+'2.2.3.5.CantidadCap'!E27</f>
        <v>4518.839599060846</v>
      </c>
      <c r="F624" s="162">
        <f>+'2.2.3.5.CantidadCap'!F27</f>
        <v>3921.2290398815358</v>
      </c>
      <c r="G624" s="162">
        <f>+'2.2.3.5.CantidadCap'!G27</f>
        <v>3381.3242865155307</v>
      </c>
      <c r="H624" s="162">
        <f>+'2.2.3.5.CantidadCap'!H27</f>
        <v>3381.3242865155307</v>
      </c>
      <c r="I624" s="162">
        <f>+'2.2.3.5.CantidadCap'!I27</f>
        <v>3381.3242865155307</v>
      </c>
      <c r="J624" s="162">
        <f>+'2.2.3.5.CantidadCap'!J27</f>
        <v>2777.6465582350197</v>
      </c>
      <c r="K624" s="162">
        <f>+'2.2.3.5.CantidadCap'!K27</f>
        <v>2777.6465582350197</v>
      </c>
      <c r="L624" s="162">
        <f>+'2.2.3.5.CantidadCap'!L27</f>
        <v>1973.0509890388762</v>
      </c>
      <c r="M624" s="162">
        <f>+'2.2.3.5.CantidadCap'!M27</f>
        <v>1134.3994792522692</v>
      </c>
      <c r="N624" s="162">
        <f>+'2.2.3.5.CantidadCap'!N27</f>
        <v>370.71275863587061</v>
      </c>
    </row>
    <row r="625" spans="2:14" x14ac:dyDescent="0.2">
      <c r="B625" s="169" t="s">
        <v>345</v>
      </c>
      <c r="C625" s="162">
        <f>+'2.2.3.5.CantidadCap'!C28</f>
        <v>0</v>
      </c>
      <c r="D625" s="162">
        <f>+'2.2.3.5.CantidadCap'!D28</f>
        <v>3355.0956910134269</v>
      </c>
      <c r="E625" s="162">
        <f>+'2.2.3.5.CantidadCap'!E28</f>
        <v>3144.6131111251966</v>
      </c>
      <c r="F625" s="162">
        <f>+'2.2.3.5.CantidadCap'!F28</f>
        <v>2728.7421870648059</v>
      </c>
      <c r="G625" s="162">
        <f>+'2.2.3.5.CantidadCap'!G28</f>
        <v>2353.0281284054972</v>
      </c>
      <c r="H625" s="162">
        <f>+'2.2.3.5.CantidadCap'!H28</f>
        <v>2353.0281284054972</v>
      </c>
      <c r="I625" s="162">
        <f>+'2.2.3.5.CantidadCap'!I28</f>
        <v>2353.0281284054972</v>
      </c>
      <c r="J625" s="162">
        <f>+'2.2.3.5.CantidadCap'!J28</f>
        <v>1932.9351249628207</v>
      </c>
      <c r="K625" s="162">
        <f>+'2.2.3.5.CantidadCap'!K28</f>
        <v>1932.9351249628207</v>
      </c>
      <c r="L625" s="162">
        <f>+'2.2.3.5.CantidadCap'!L28</f>
        <v>1373.0255020204013</v>
      </c>
      <c r="M625" s="162">
        <f>+'2.2.3.5.CantidadCap'!M28</f>
        <v>789.41670699080896</v>
      </c>
      <c r="N625" s="162">
        <f>+'2.2.3.5.CantidadCap'!N28</f>
        <v>257.9751229740545</v>
      </c>
    </row>
    <row r="626" spans="2:14" x14ac:dyDescent="0.2">
      <c r="B626" s="169" t="s">
        <v>346</v>
      </c>
      <c r="C626" s="162">
        <f>+'2.2.3.5.CantidadCap'!C29</f>
        <v>0</v>
      </c>
      <c r="D626" s="162">
        <f>+'2.2.3.5.CantidadCap'!D29</f>
        <v>28113.830985496792</v>
      </c>
      <c r="E626" s="162">
        <f>+'2.2.3.5.CantidadCap'!E29</f>
        <v>26350.10433763429</v>
      </c>
      <c r="F626" s="162">
        <f>+'2.2.3.5.CantidadCap'!F29</f>
        <v>22865.337896506455</v>
      </c>
      <c r="G626" s="162">
        <f>+'2.2.3.5.CantidadCap'!G29</f>
        <v>19717.063594728701</v>
      </c>
      <c r="H626" s="162">
        <f>+'2.2.3.5.CantidadCap'!H29</f>
        <v>19717.063594728701</v>
      </c>
      <c r="I626" s="162">
        <f>+'2.2.3.5.CantidadCap'!I29</f>
        <v>19717.063594728701</v>
      </c>
      <c r="J626" s="162">
        <f>+'2.2.3.5.CantidadCap'!J29</f>
        <v>16196.918482739446</v>
      </c>
      <c r="K626" s="162">
        <f>+'2.2.3.5.CantidadCap'!K29</f>
        <v>16196.918482739446</v>
      </c>
      <c r="L626" s="162">
        <f>+'2.2.3.5.CantidadCap'!L29</f>
        <v>11505.188065416623</v>
      </c>
      <c r="M626" s="162">
        <f>+'2.2.3.5.CantidadCap'!M29</f>
        <v>6614.8718013951275</v>
      </c>
      <c r="N626" s="162">
        <f>+'2.2.3.5.CantidadCap'!N29</f>
        <v>2161.68767560981</v>
      </c>
    </row>
    <row r="627" spans="2:14" x14ac:dyDescent="0.2">
      <c r="B627" s="169" t="s">
        <v>477</v>
      </c>
      <c r="C627" s="162">
        <f>+'2.2.3.5.CantidadCap'!C30</f>
        <v>0</v>
      </c>
      <c r="D627" s="162">
        <f>+'2.2.3.5.CantidadCap'!D30</f>
        <v>0</v>
      </c>
      <c r="E627" s="162">
        <f>+'2.2.3.5.CantidadCap'!E30</f>
        <v>1373.4785089075315</v>
      </c>
      <c r="F627" s="162">
        <f>+'2.2.3.5.CantidadCap'!F30</f>
        <v>1294.2095596414042</v>
      </c>
      <c r="G627" s="162">
        <f>+'2.2.3.5.CantidadCap'!G30</f>
        <v>1154.8266974101939</v>
      </c>
      <c r="H627" s="162">
        <f>+'2.2.3.5.CantidadCap'!H30</f>
        <v>1154.8266974101939</v>
      </c>
      <c r="I627" s="162">
        <f>+'2.2.3.5.CantidadCap'!I30</f>
        <v>1154.8266974101939</v>
      </c>
      <c r="J627" s="162">
        <f>+'2.2.3.5.CantidadCap'!J30</f>
        <v>997.58367908052446</v>
      </c>
      <c r="K627" s="162">
        <f>+'2.2.3.5.CantidadCap'!K30</f>
        <v>997.58367908052446</v>
      </c>
      <c r="L627" s="162">
        <f>+'2.2.3.5.CantidadCap'!L30</f>
        <v>770.07440435733065</v>
      </c>
      <c r="M627" s="162">
        <f>+'2.2.3.5.CantidadCap'!M30</f>
        <v>526.86290738454113</v>
      </c>
      <c r="N627" s="162">
        <f>+'2.2.3.5.CantidadCap'!N30</f>
        <v>311.51257876087931</v>
      </c>
    </row>
    <row r="628" spans="2:14" x14ac:dyDescent="0.2">
      <c r="B628" s="169" t="s">
        <v>347</v>
      </c>
      <c r="C628" s="162">
        <f>+'2.2.3.5.CantidadCap'!C31</f>
        <v>0</v>
      </c>
      <c r="D628" s="162">
        <f>+'2.2.3.5.CantidadCap'!D31</f>
        <v>0</v>
      </c>
      <c r="E628" s="162">
        <f>+'2.2.3.5.CantidadCap'!E31</f>
        <v>8301.162236909764</v>
      </c>
      <c r="F628" s="162">
        <f>+'2.2.3.5.CantidadCap'!F31</f>
        <v>7822.0688954850866</v>
      </c>
      <c r="G628" s="162">
        <f>+'2.2.3.5.CantidadCap'!G31</f>
        <v>6979.6532734551274</v>
      </c>
      <c r="H628" s="162">
        <f>+'2.2.3.5.CantidadCap'!H31</f>
        <v>6979.6532734551274</v>
      </c>
      <c r="I628" s="162">
        <f>+'2.2.3.5.CantidadCap'!I31</f>
        <v>6979.6532734551274</v>
      </c>
      <c r="J628" s="162">
        <f>+'2.2.3.5.CantidadCap'!J31</f>
        <v>6029.2927127979392</v>
      </c>
      <c r="K628" s="162">
        <f>+'2.2.3.5.CantidadCap'!K31</f>
        <v>6029.2927127979392</v>
      </c>
      <c r="L628" s="162">
        <f>+'2.2.3.5.CantidadCap'!L31</f>
        <v>4654.2501565215425</v>
      </c>
      <c r="M628" s="162">
        <f>+'2.2.3.5.CantidadCap'!M31</f>
        <v>3184.3049909006531</v>
      </c>
      <c r="N628" s="162">
        <f>+'2.2.3.5.CantidadCap'!N31</f>
        <v>1882.7498489139346</v>
      </c>
    </row>
    <row r="629" spans="2:14" x14ac:dyDescent="0.2">
      <c r="B629" s="169" t="s">
        <v>347</v>
      </c>
      <c r="C629" s="162">
        <f>+'2.2.3.5.CantidadCap'!C32</f>
        <v>0</v>
      </c>
      <c r="D629" s="162">
        <f>+'2.2.3.5.CantidadCap'!D32</f>
        <v>0</v>
      </c>
      <c r="E629" s="162">
        <f>+'2.2.3.5.CantidadCap'!E32</f>
        <v>7638.5335148482191</v>
      </c>
      <c r="F629" s="162">
        <f>+'2.2.3.5.CantidadCap'!F32</f>
        <v>7197.6831326039901</v>
      </c>
      <c r="G629" s="162">
        <f>+'2.2.3.5.CantidadCap'!G32</f>
        <v>6422.512165134377</v>
      </c>
      <c r="H629" s="162">
        <f>+'2.2.3.5.CantidadCap'!H32</f>
        <v>6422.512165134377</v>
      </c>
      <c r="I629" s="162">
        <f>+'2.2.3.5.CantidadCap'!I32</f>
        <v>6422.512165134377</v>
      </c>
      <c r="J629" s="162">
        <f>+'2.2.3.5.CantidadCap'!J32</f>
        <v>5548.0128135264404</v>
      </c>
      <c r="K629" s="162">
        <f>+'2.2.3.5.CantidadCap'!K32</f>
        <v>5548.0128135264404</v>
      </c>
      <c r="L629" s="162">
        <f>+'2.2.3.5.CantidadCap'!L32</f>
        <v>4282.7311155301559</v>
      </c>
      <c r="M629" s="162">
        <f>+'2.2.3.5.CantidadCap'!M32</f>
        <v>2930.1222768955113</v>
      </c>
      <c r="N629" s="162">
        <f>+'2.2.3.5.CantidadCap'!N32</f>
        <v>1732.4619626225021</v>
      </c>
    </row>
    <row r="630" spans="2:14" x14ac:dyDescent="0.2">
      <c r="B630" s="169" t="s">
        <v>505</v>
      </c>
      <c r="C630" s="162">
        <f>+'2.2.3.5.CantidadCap'!C33</f>
        <v>0</v>
      </c>
      <c r="D630" s="162">
        <f>+'2.2.3.5.CantidadCap'!D33</f>
        <v>0</v>
      </c>
      <c r="E630" s="162">
        <f>+'2.2.3.5.CantidadCap'!E33</f>
        <v>0</v>
      </c>
      <c r="F630" s="162">
        <f>+'2.2.3.5.CantidadCap'!F33</f>
        <v>12409.865843507303</v>
      </c>
      <c r="G630" s="162">
        <f>+'2.2.3.5.CantidadCap'!G33</f>
        <v>11955.579641676573</v>
      </c>
      <c r="H630" s="162">
        <f>+'2.2.3.5.CantidadCap'!H33</f>
        <v>11955.579641676573</v>
      </c>
      <c r="I630" s="162">
        <f>+'2.2.3.5.CantidadCap'!I33</f>
        <v>11955.579641676573</v>
      </c>
      <c r="J630" s="162">
        <f>+'2.2.3.5.CantidadCap'!J33</f>
        <v>10677.924805969673</v>
      </c>
      <c r="K630" s="162">
        <f>+'2.2.3.5.CantidadCap'!K33</f>
        <v>10677.924805969673</v>
      </c>
      <c r="L630" s="162">
        <f>+'2.2.3.5.CantidadCap'!L33</f>
        <v>8661.038318278348</v>
      </c>
      <c r="M630" s="162">
        <f>+'2.2.3.5.CantidadCap'!M33</f>
        <v>6452.4520434332208</v>
      </c>
      <c r="N630" s="162">
        <f>+'2.2.3.5.CantidadCap'!N33</f>
        <v>4548.4689141675453</v>
      </c>
    </row>
    <row r="631" spans="2:14" x14ac:dyDescent="0.2">
      <c r="B631" s="169" t="s">
        <v>506</v>
      </c>
      <c r="C631" s="162">
        <f>+'2.2.3.5.CantidadCap'!C34</f>
        <v>0</v>
      </c>
      <c r="D631" s="162">
        <f>+'2.2.3.5.CantidadCap'!D34</f>
        <v>0</v>
      </c>
      <c r="E631" s="162">
        <f>+'2.2.3.5.CantidadCap'!E34</f>
        <v>0</v>
      </c>
      <c r="F631" s="162">
        <f>+'2.2.3.5.CantidadCap'!F34</f>
        <v>82284.43199095974</v>
      </c>
      <c r="G631" s="162">
        <f>+'2.2.3.5.CantidadCap'!G34</f>
        <v>79272.257439650682</v>
      </c>
      <c r="H631" s="162">
        <f>+'2.2.3.5.CantidadCap'!H34</f>
        <v>79272.257439650682</v>
      </c>
      <c r="I631" s="162">
        <f>+'2.2.3.5.CantidadCap'!I34</f>
        <v>79272.257439650682</v>
      </c>
      <c r="J631" s="162">
        <f>+'2.2.3.5.CantidadCap'!J34</f>
        <v>70800.682987325024</v>
      </c>
      <c r="K631" s="162">
        <f>+'2.2.3.5.CantidadCap'!K34</f>
        <v>70800.682987325024</v>
      </c>
      <c r="L631" s="162">
        <f>+'2.2.3.5.CantidadCap'!L34</f>
        <v>57427.584428266076</v>
      </c>
      <c r="M631" s="162">
        <f>+'2.2.3.5.CantidadCap'!M34</f>
        <v>42783.407817465632</v>
      </c>
      <c r="N631" s="162">
        <f>+'2.2.3.5.CantidadCap'!N34</f>
        <v>30158.922405001395</v>
      </c>
    </row>
    <row r="632" spans="2:14" x14ac:dyDescent="0.2">
      <c r="B632" s="169" t="s">
        <v>507</v>
      </c>
      <c r="C632" s="162">
        <f>+'2.2.3.5.CantidadCap'!C35</f>
        <v>0</v>
      </c>
      <c r="D632" s="162">
        <f>+'2.2.3.5.CantidadCap'!D35</f>
        <v>0</v>
      </c>
      <c r="E632" s="162">
        <f>+'2.2.3.5.CantidadCap'!E35</f>
        <v>0</v>
      </c>
      <c r="F632" s="162">
        <f>+'2.2.3.5.CantidadCap'!F35</f>
        <v>16767.163444363032</v>
      </c>
      <c r="G632" s="162">
        <f>+'2.2.3.5.CantidadCap'!G35</f>
        <v>16153.370266203903</v>
      </c>
      <c r="H632" s="162">
        <f>+'2.2.3.5.CantidadCap'!H35</f>
        <v>16153.370266203903</v>
      </c>
      <c r="I632" s="162">
        <f>+'2.2.3.5.CantidadCap'!I35</f>
        <v>16153.370266203903</v>
      </c>
      <c r="J632" s="162">
        <f>+'2.2.3.5.CantidadCap'!J35</f>
        <v>14427.110875012622</v>
      </c>
      <c r="K632" s="162">
        <f>+'2.2.3.5.CantidadCap'!K35</f>
        <v>14427.110875012622</v>
      </c>
      <c r="L632" s="162">
        <f>+'2.2.3.5.CantidadCap'!L35</f>
        <v>11702.064060301036</v>
      </c>
      <c r="M632" s="162">
        <f>+'2.2.3.5.CantidadCap'!M35</f>
        <v>8718.0086709609714</v>
      </c>
      <c r="N632" s="162">
        <f>+'2.2.3.5.CantidadCap'!N35</f>
        <v>6145.5073461050033</v>
      </c>
    </row>
    <row r="633" spans="2:14" x14ac:dyDescent="0.2">
      <c r="B633" s="169" t="s">
        <v>508</v>
      </c>
      <c r="C633" s="162">
        <f>+'2.2.3.5.CantidadCap'!C36</f>
        <v>0</v>
      </c>
      <c r="D633" s="162">
        <f>+'2.2.3.5.CantidadCap'!D36</f>
        <v>0</v>
      </c>
      <c r="E633" s="162">
        <f>+'2.2.3.5.CantidadCap'!E36</f>
        <v>0</v>
      </c>
      <c r="F633" s="162">
        <f>+'2.2.3.5.CantidadCap'!F36</f>
        <v>0</v>
      </c>
      <c r="G633" s="162">
        <f>+'2.2.3.5.CantidadCap'!G36</f>
        <v>37888.321045145094</v>
      </c>
      <c r="H633" s="162">
        <f>+'2.2.3.5.CantidadCap'!H36</f>
        <v>37888.321045145094</v>
      </c>
      <c r="I633" s="162">
        <f>+'2.2.3.5.CantidadCap'!I36</f>
        <v>37888.321045145094</v>
      </c>
      <c r="J633" s="162">
        <f>+'2.2.3.5.CantidadCap'!J36</f>
        <v>35639.69038810637</v>
      </c>
      <c r="K633" s="162">
        <f>+'2.2.3.5.CantidadCap'!K36</f>
        <v>35639.69038810637</v>
      </c>
      <c r="L633" s="162">
        <f>+'2.2.3.5.CantidadCap'!L36</f>
        <v>29874.101021553521</v>
      </c>
      <c r="M633" s="162">
        <f>+'2.2.3.5.CantidadCap'!M36</f>
        <v>23414.107453802</v>
      </c>
      <c r="N633" s="162">
        <f>+'2.2.3.5.CantidadCap'!N36</f>
        <v>17985.529736438511</v>
      </c>
    </row>
    <row r="634" spans="2:14" x14ac:dyDescent="0.2">
      <c r="B634" s="169" t="s">
        <v>509</v>
      </c>
      <c r="C634" s="162">
        <f>+'2.2.3.5.CantidadCap'!C37</f>
        <v>0</v>
      </c>
      <c r="D634" s="162">
        <f>+'2.2.3.5.CantidadCap'!D37</f>
        <v>0</v>
      </c>
      <c r="E634" s="162">
        <f>+'2.2.3.5.CantidadCap'!E37</f>
        <v>0</v>
      </c>
      <c r="F634" s="162">
        <f>+'2.2.3.5.CantidadCap'!F37</f>
        <v>0</v>
      </c>
      <c r="G634" s="162">
        <f>+'2.2.3.5.CantidadCap'!G37</f>
        <v>0</v>
      </c>
      <c r="H634" s="162">
        <f>+'2.2.3.5.CantidadCap'!H37</f>
        <v>0</v>
      </c>
      <c r="I634" s="162">
        <f>+'2.2.3.5.CantidadCap'!I37</f>
        <v>0</v>
      </c>
      <c r="J634" s="162">
        <f>+'2.2.3.5.CantidadCap'!J37</f>
        <v>58698.132599796278</v>
      </c>
      <c r="K634" s="162">
        <f>+'2.2.3.5.CantidadCap'!K37</f>
        <v>58698.132599796278</v>
      </c>
      <c r="L634" s="162">
        <f>+'2.2.3.5.CantidadCap'!L37</f>
        <v>53177.575096818386</v>
      </c>
      <c r="M634" s="162">
        <f>+'2.2.3.5.CantidadCap'!M37</f>
        <v>43106.772147184151</v>
      </c>
      <c r="N634" s="162">
        <f>+'2.2.3.5.CantidadCap'!N37</f>
        <v>34848.218599146181</v>
      </c>
    </row>
    <row r="635" spans="2:14" x14ac:dyDescent="0.2">
      <c r="B635" s="169" t="s">
        <v>510</v>
      </c>
      <c r="C635" s="162">
        <f>+'2.2.3.5.CantidadCap'!C38</f>
        <v>0</v>
      </c>
      <c r="D635" s="162">
        <f>+'2.2.3.5.CantidadCap'!D38</f>
        <v>109672.19151208285</v>
      </c>
      <c r="E635" s="162">
        <f>+'2.2.3.5.CantidadCap'!E38</f>
        <v>107054.62212029562</v>
      </c>
      <c r="F635" s="162">
        <f>+'2.2.3.5.CantidadCap'!F38</f>
        <v>102258.82565250125</v>
      </c>
      <c r="G635" s="162">
        <f>+'2.2.3.5.CantidadCap'!G38</f>
        <v>99984.397889077823</v>
      </c>
      <c r="H635" s="162">
        <f>+'2.2.3.5.CantidadCap'!H38</f>
        <v>99984.397889077823</v>
      </c>
      <c r="I635" s="162">
        <f>+'2.2.3.5.CantidadCap'!I38</f>
        <v>99984.397889077823</v>
      </c>
      <c r="J635" s="162">
        <f>+'2.2.3.5.CantidadCap'!J38</f>
        <v>97016.59705248024</v>
      </c>
      <c r="K635" s="162">
        <f>+'2.2.3.5.CantidadCap'!K38</f>
        <v>97016.59705248024</v>
      </c>
      <c r="L635" s="162">
        <f>+'2.2.3.5.CantidadCap'!L38</f>
        <v>87606.915333924757</v>
      </c>
      <c r="M635" s="162">
        <f>+'2.2.3.5.CantidadCap'!M38</f>
        <v>75951.984287392726</v>
      </c>
      <c r="N635" s="162">
        <f>+'2.2.3.5.CantidadCap'!N38</f>
        <v>67200.625032868018</v>
      </c>
    </row>
    <row r="636" spans="2:14" x14ac:dyDescent="0.2">
      <c r="B636" s="169" t="s">
        <v>567</v>
      </c>
      <c r="C636" s="162">
        <f>+'2.2.3.5.CantidadCap'!C39</f>
        <v>0</v>
      </c>
      <c r="D636" s="162">
        <f>+'2.2.3.5.CantidadCap'!D39</f>
        <v>0</v>
      </c>
      <c r="E636" s="162">
        <f>+'2.2.3.5.CantidadCap'!E39</f>
        <v>132004.72917454856</v>
      </c>
      <c r="F636" s="162">
        <f>+'2.2.3.5.CantidadCap'!F39</f>
        <v>129575.88211623635</v>
      </c>
      <c r="G636" s="162">
        <f>+'2.2.3.5.CantidadCap'!G39</f>
        <v>127402.50354980446</v>
      </c>
      <c r="H636" s="162">
        <f>+'2.2.3.5.CantidadCap'!H39</f>
        <v>127402.50354980446</v>
      </c>
      <c r="I636" s="162">
        <f>+'2.2.3.5.CantidadCap'!I39</f>
        <v>127402.50354980446</v>
      </c>
      <c r="J636" s="162">
        <f>+'2.2.3.5.CantidadCap'!J39</f>
        <v>124408.73514435119</v>
      </c>
      <c r="K636" s="162">
        <f>+'2.2.3.5.CantidadCap'!K39</f>
        <v>124408.73514435119</v>
      </c>
      <c r="L636" s="162">
        <f>+'2.2.3.5.CantidadCap'!L39</f>
        <v>113180.05561002003</v>
      </c>
      <c r="M636" s="162">
        <f>+'2.2.3.5.CantidadCap'!M39</f>
        <v>99024.875372483075</v>
      </c>
      <c r="N636" s="162">
        <f>+'2.2.3.5.CantidadCap'!N39</f>
        <v>88605.858908265567</v>
      </c>
    </row>
    <row r="637" spans="2:14" x14ac:dyDescent="0.2">
      <c r="B637" s="169" t="s">
        <v>478</v>
      </c>
      <c r="C637" s="162">
        <f>+'2.2.3.5.CantidadCap'!C40</f>
        <v>189002.56055125355</v>
      </c>
      <c r="D637" s="162">
        <f>+'2.2.3.5.CantidadCap'!D40</f>
        <v>181725.97764961005</v>
      </c>
      <c r="E637" s="162">
        <f>+'2.2.3.5.CantidadCap'!E40</f>
        <v>171535.07786665278</v>
      </c>
      <c r="F637" s="162">
        <f>+'2.2.3.5.CantidadCap'!F40</f>
        <v>166485.23830675648</v>
      </c>
      <c r="G637" s="162">
        <f>+'2.2.3.5.CantidadCap'!G40</f>
        <v>165800.24196472054</v>
      </c>
      <c r="H637" s="162">
        <f>+'2.2.3.5.CantidadCap'!H40</f>
        <v>165800.24196472054</v>
      </c>
      <c r="I637" s="162">
        <f>+'2.2.3.5.CantidadCap'!I40</f>
        <v>165800.24196472054</v>
      </c>
      <c r="J637" s="162">
        <f>+'2.2.3.5.CantidadCap'!J40</f>
        <v>164234.28114874032</v>
      </c>
      <c r="K637" s="162">
        <f>+'2.2.3.5.CantidadCap'!K40</f>
        <v>164234.28114874032</v>
      </c>
      <c r="L637" s="162">
        <f>+'2.2.3.5.CantidadCap'!L40</f>
        <v>151873.08533489186</v>
      </c>
      <c r="M637" s="162">
        <f>+'2.2.3.5.CantidadCap'!M40</f>
        <v>135509.5109697725</v>
      </c>
      <c r="N637" s="162">
        <f>+'2.2.3.5.CantidadCap'!N40</f>
        <v>124115.68256784225</v>
      </c>
    </row>
    <row r="638" spans="2:14" x14ac:dyDescent="0.2">
      <c r="B638" s="169" t="s">
        <v>511</v>
      </c>
      <c r="C638" s="162">
        <f>+'2.2.3.5.CantidadCap'!C41</f>
        <v>0</v>
      </c>
      <c r="D638" s="162">
        <f>+'2.2.3.5.CantidadCap'!D41</f>
        <v>0</v>
      </c>
      <c r="E638" s="162">
        <f>+'2.2.3.5.CantidadCap'!E41</f>
        <v>0</v>
      </c>
      <c r="F638" s="162">
        <f>+'2.2.3.5.CantidadCap'!F41</f>
        <v>0</v>
      </c>
      <c r="G638" s="162">
        <f>+'2.2.3.5.CantidadCap'!G41</f>
        <v>384779.37902943185</v>
      </c>
      <c r="H638" s="162">
        <f>+'2.2.3.5.CantidadCap'!H41</f>
        <v>384779.37902943185</v>
      </c>
      <c r="I638" s="162">
        <f>+'2.2.3.5.CantidadCap'!I41</f>
        <v>384779.37902943185</v>
      </c>
      <c r="J638" s="162">
        <f>+'2.2.3.5.CantidadCap'!J41</f>
        <v>380311.43187128531</v>
      </c>
      <c r="K638" s="162">
        <f>+'2.2.3.5.CantidadCap'!K41</f>
        <v>380311.43187128531</v>
      </c>
      <c r="L638" s="162">
        <f>+'2.2.3.5.CantidadCap'!L41</f>
        <v>356555.80373478774</v>
      </c>
      <c r="M638" s="162">
        <f>+'2.2.3.5.CantidadCap'!M41</f>
        <v>323257.02956943703</v>
      </c>
      <c r="N638" s="162">
        <f>+'2.2.3.5.CantidadCap'!N41</f>
        <v>301540.80857998191</v>
      </c>
    </row>
    <row r="639" spans="2:14" x14ac:dyDescent="0.2">
      <c r="B639" s="169" t="s">
        <v>512</v>
      </c>
      <c r="C639" s="162">
        <f>+'2.2.3.5.CantidadCap'!C42</f>
        <v>0</v>
      </c>
      <c r="D639" s="162">
        <f>+'2.2.3.5.CantidadCap'!D42</f>
        <v>0</v>
      </c>
      <c r="E639" s="162">
        <f>+'2.2.3.5.CantidadCap'!E42</f>
        <v>2739.4812675250728</v>
      </c>
      <c r="F639" s="162">
        <f>+'2.2.3.5.CantidadCap'!F42</f>
        <v>2735.192775689974</v>
      </c>
      <c r="G639" s="162">
        <f>+'2.2.3.5.CantidadCap'!G42</f>
        <v>2789.8172263079005</v>
      </c>
      <c r="H639" s="162">
        <f>+'2.2.3.5.CantidadCap'!H42</f>
        <v>2789.8172263079005</v>
      </c>
      <c r="I639" s="162">
        <f>+'2.2.3.5.CantidadCap'!I42</f>
        <v>2789.8172263079005</v>
      </c>
      <c r="J639" s="162">
        <f>+'2.2.3.5.CantidadCap'!J42</f>
        <v>2835.3796505087125</v>
      </c>
      <c r="K639" s="162">
        <f>+'2.2.3.5.CantidadCap'!K42</f>
        <v>2835.3796505087125</v>
      </c>
      <c r="L639" s="162">
        <f>+'2.2.3.5.CantidadCap'!L42</f>
        <v>2696.877468654397</v>
      </c>
      <c r="M639" s="162">
        <f>+'2.2.3.5.CantidadCap'!M42</f>
        <v>2485.0467519754852</v>
      </c>
      <c r="N639" s="162">
        <f>+'2.2.3.5.CantidadCap'!N42</f>
        <v>2360.1578544990189</v>
      </c>
    </row>
    <row r="640" spans="2:14" x14ac:dyDescent="0.2">
      <c r="B640" s="169" t="s">
        <v>287</v>
      </c>
      <c r="C640" s="162">
        <f>+'2.2.3.5.CantidadCap'!C43</f>
        <v>0</v>
      </c>
      <c r="D640" s="162">
        <f>+'2.2.3.5.CantidadCap'!D43</f>
        <v>5009.4209387088067</v>
      </c>
      <c r="E640" s="162">
        <f>+'2.2.3.5.CantidadCap'!E43</f>
        <v>4695.1561096623209</v>
      </c>
      <c r="F640" s="162">
        <f>+'2.2.3.5.CantidadCap'!F43</f>
        <v>4074.2301282431399</v>
      </c>
      <c r="G640" s="162">
        <f>+'2.2.3.5.CantidadCap'!G43</f>
        <v>3513.2591392999648</v>
      </c>
      <c r="H640" s="162">
        <f>+'2.2.3.5.CantidadCap'!H43</f>
        <v>3513.2591392999648</v>
      </c>
      <c r="I640" s="162">
        <f>+'2.2.3.5.CantidadCap'!I43</f>
        <v>3513.2591392999648</v>
      </c>
      <c r="J640" s="162">
        <f>+'2.2.3.5.CantidadCap'!J43</f>
        <v>2886.0268497085476</v>
      </c>
      <c r="K640" s="162">
        <f>+'2.2.3.5.CantidadCap'!K43</f>
        <v>2886.0268497085476</v>
      </c>
      <c r="L640" s="162">
        <f>+'2.2.3.5.CantidadCap'!L43</f>
        <v>2050.0371625419011</v>
      </c>
      <c r="M640" s="162">
        <f>+'2.2.3.5.CantidadCap'!M43</f>
        <v>1178.6627036651653</v>
      </c>
      <c r="N640" s="162">
        <f>+'2.2.3.5.CantidadCap'!N43</f>
        <v>385.1780691451458</v>
      </c>
    </row>
    <row r="641" spans="2:14" x14ac:dyDescent="0.2">
      <c r="B641" s="169" t="s">
        <v>288</v>
      </c>
      <c r="C641" s="162">
        <f>+'2.2.3.5.CantidadCap'!C44</f>
        <v>0</v>
      </c>
      <c r="D641" s="162">
        <f>+'2.2.3.5.CantidadCap'!D44</f>
        <v>2445.6652106705183</v>
      </c>
      <c r="E641" s="162">
        <f>+'2.2.3.5.CantidadCap'!E44</f>
        <v>2428.8819088168743</v>
      </c>
      <c r="F641" s="162">
        <f>+'2.2.3.5.CantidadCap'!F44</f>
        <v>2407.7742199656968</v>
      </c>
      <c r="G641" s="162">
        <f>+'2.2.3.5.CantidadCap'!G44</f>
        <v>2454.6848563290359</v>
      </c>
      <c r="H641" s="162">
        <f>+'2.2.3.5.CantidadCap'!H44</f>
        <v>2454.6848563290359</v>
      </c>
      <c r="I641" s="162">
        <f>+'2.2.3.5.CantidadCap'!I44</f>
        <v>2454.6848563290359</v>
      </c>
      <c r="J641" s="162">
        <f>+'2.2.3.5.CantidadCap'!J44</f>
        <v>2493.5217311571764</v>
      </c>
      <c r="K641" s="162">
        <f>+'2.2.3.5.CantidadCap'!K44</f>
        <v>2493.5217311571764</v>
      </c>
      <c r="L641" s="162">
        <f>+'2.2.3.5.CantidadCap'!L44</f>
        <v>2370.4472690825214</v>
      </c>
      <c r="M641" s="162">
        <f>+'2.2.3.5.CantidadCap'!M44</f>
        <v>2182.9571969852323</v>
      </c>
      <c r="N641" s="162">
        <f>+'2.2.3.5.CantidadCap'!N44</f>
        <v>2071.9070872081074</v>
      </c>
    </row>
    <row r="642" spans="2:14" x14ac:dyDescent="0.2">
      <c r="B642" s="169" t="s">
        <v>289</v>
      </c>
      <c r="C642" s="162">
        <f>+'2.2.3.5.CantidadCap'!C45</f>
        <v>0</v>
      </c>
      <c r="D642" s="162">
        <f>+'2.2.3.5.CantidadCap'!D45</f>
        <v>0</v>
      </c>
      <c r="E642" s="162">
        <f>+'2.2.3.5.CantidadCap'!E45</f>
        <v>256104.94655042145</v>
      </c>
      <c r="F642" s="162">
        <f>+'2.2.3.5.CantidadCap'!F45</f>
        <v>255478.43491258711</v>
      </c>
      <c r="G642" s="162">
        <f>+'2.2.3.5.CantidadCap'!G45</f>
        <v>260097.24300168242</v>
      </c>
      <c r="H642" s="162">
        <f>+'2.2.3.5.CantidadCap'!H45</f>
        <v>260097.24300168242</v>
      </c>
      <c r="I642" s="162">
        <f>+'2.2.3.5.CantidadCap'!I45</f>
        <v>260097.24300168242</v>
      </c>
      <c r="J642" s="162">
        <f>+'2.2.3.5.CantidadCap'!J45</f>
        <v>263829.91711743223</v>
      </c>
      <c r="K642" s="162">
        <f>+'2.2.3.5.CantidadCap'!K45</f>
        <v>263829.91711743223</v>
      </c>
      <c r="L642" s="162">
        <f>+'2.2.3.5.CantidadCap'!L45</f>
        <v>250419.41311385512</v>
      </c>
      <c r="M642" s="162">
        <f>+'2.2.3.5.CantidadCap'!M45</f>
        <v>230215.28220954223</v>
      </c>
      <c r="N642" s="162">
        <f>+'2.2.3.5.CantidadCap'!N45</f>
        <v>218093.04135356296</v>
      </c>
    </row>
    <row r="643" spans="2:14" x14ac:dyDescent="0.2">
      <c r="B643" s="169" t="s">
        <v>290</v>
      </c>
      <c r="C643" s="162">
        <f>+'2.2.3.5.CantidadCap'!C46</f>
        <v>0</v>
      </c>
      <c r="D643" s="162">
        <f>+'2.2.3.5.CantidadCap'!D46</f>
        <v>0</v>
      </c>
      <c r="E643" s="162">
        <f>+'2.2.3.5.CantidadCap'!E46</f>
        <v>134925.50976367592</v>
      </c>
      <c r="F643" s="162">
        <f>+'2.2.3.5.CantidadCap'!F46</f>
        <v>138537.70828401373</v>
      </c>
      <c r="G643" s="162">
        <f>+'2.2.3.5.CantidadCap'!G46</f>
        <v>135409.95124063123</v>
      </c>
      <c r="H643" s="162">
        <f>+'2.2.3.5.CantidadCap'!H46</f>
        <v>135409.95124063123</v>
      </c>
      <c r="I643" s="162">
        <f>+'2.2.3.5.CantidadCap'!I46</f>
        <v>135409.95124063123</v>
      </c>
      <c r="J643" s="162">
        <f>+'2.2.3.5.CantidadCap'!J46</f>
        <v>120043.99104412261</v>
      </c>
      <c r="K643" s="162">
        <f>+'2.2.3.5.CantidadCap'!K46</f>
        <v>120043.99104412261</v>
      </c>
      <c r="L643" s="162">
        <f>+'2.2.3.5.CantidadCap'!L46</f>
        <v>111794.68670164002</v>
      </c>
      <c r="M643" s="162">
        <f>+'2.2.3.5.CantidadCap'!M46</f>
        <v>96188.313038560998</v>
      </c>
      <c r="N643" s="162">
        <f>+'2.2.3.5.CantidadCap'!N46</f>
        <v>66103.096336192553</v>
      </c>
    </row>
    <row r="644" spans="2:14" x14ac:dyDescent="0.2">
      <c r="B644" s="169" t="s">
        <v>291</v>
      </c>
      <c r="C644" s="162">
        <f>+'2.2.3.5.CantidadCap'!C47</f>
        <v>0</v>
      </c>
      <c r="D644" s="162">
        <f>+'2.2.3.5.CantidadCap'!D47</f>
        <v>0</v>
      </c>
      <c r="E644" s="162">
        <f>+'2.2.3.5.CantidadCap'!E47</f>
        <v>0</v>
      </c>
      <c r="F644" s="162">
        <f>+'2.2.3.5.CantidadCap'!F47</f>
        <v>0</v>
      </c>
      <c r="G644" s="162">
        <f>+'2.2.3.5.CantidadCap'!G47</f>
        <v>0</v>
      </c>
      <c r="H644" s="162">
        <f>+'2.2.3.5.CantidadCap'!H47</f>
        <v>0</v>
      </c>
      <c r="I644" s="162">
        <f>+'2.2.3.5.CantidadCap'!I47</f>
        <v>0</v>
      </c>
      <c r="J644" s="162">
        <f>+'2.2.3.5.CantidadCap'!J47</f>
        <v>9485.7636386355498</v>
      </c>
      <c r="K644" s="162">
        <f>+'2.2.3.5.CantidadCap'!K47</f>
        <v>9485.7636386355498</v>
      </c>
      <c r="L644" s="162">
        <f>+'2.2.3.5.CantidadCap'!L47</f>
        <v>8593.6278703006283</v>
      </c>
      <c r="M644" s="162">
        <f>+'2.2.3.5.CantidadCap'!M47</f>
        <v>6966.1611656471378</v>
      </c>
      <c r="N644" s="162">
        <f>+'2.2.3.5.CantidadCap'!N47</f>
        <v>5631.5584537037084</v>
      </c>
    </row>
    <row r="645" spans="2:14" x14ac:dyDescent="0.2">
      <c r="B645" s="173" t="s">
        <v>292</v>
      </c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</row>
    <row r="646" spans="2:14" x14ac:dyDescent="0.2">
      <c r="B646" s="189" t="s">
        <v>293</v>
      </c>
      <c r="C646" s="162">
        <f>+'2.2.3.5.CantidadCap'!C49</f>
        <v>610329.86011924851</v>
      </c>
      <c r="D646" s="162">
        <f>+'2.2.3.5.CantidadCap'!D49</f>
        <v>570510.85404307104</v>
      </c>
      <c r="E646" s="162">
        <f>+'2.2.3.5.CantidadCap'!E49</f>
        <v>513460.920390855</v>
      </c>
      <c r="F646" s="162">
        <f>+'2.2.3.5.CantidadCap'!F49</f>
        <v>399907.2016937111</v>
      </c>
      <c r="G646" s="162">
        <f>+'2.2.3.5.CantidadCap'!G49</f>
        <v>236077.04325714585</v>
      </c>
      <c r="H646" s="162">
        <f>+'2.2.3.5.CantidadCap'!H49</f>
        <v>236077.04325714585</v>
      </c>
      <c r="I646" s="162">
        <f>+'2.2.3.5.CantidadCap'!I49</f>
        <v>236077.04325714585</v>
      </c>
      <c r="J646" s="162">
        <f>+'2.2.3.5.CantidadCap'!J49</f>
        <v>95939.835662859579</v>
      </c>
      <c r="K646" s="162">
        <f>+'2.2.3.5.CantidadCap'!K49</f>
        <v>95939.835662859579</v>
      </c>
      <c r="L646" s="162">
        <f>+'2.2.3.5.CantidadCap'!L49</f>
        <v>11654.997692016639</v>
      </c>
      <c r="M646" s="162">
        <f>+'2.2.3.5.CantidadCap'!M49</f>
        <v>0</v>
      </c>
      <c r="N646" s="162">
        <f>+'2.2.3.5.CantidadCap'!N49</f>
        <v>0</v>
      </c>
    </row>
    <row r="647" spans="2:14" x14ac:dyDescent="0.2">
      <c r="B647" s="169" t="s">
        <v>479</v>
      </c>
      <c r="C647" s="162">
        <f>+'2.2.3.5.CantidadCap'!C50</f>
        <v>500129.35601626721</v>
      </c>
      <c r="D647" s="162">
        <f>+'2.2.3.5.CantidadCap'!D50</f>
        <v>446349.99330511421</v>
      </c>
      <c r="E647" s="162">
        <f>+'2.2.3.5.CantidadCap'!E50</f>
        <v>344024.89435757353</v>
      </c>
      <c r="F647" s="162">
        <f>+'2.2.3.5.CantidadCap'!F50</f>
        <v>246926.22670971201</v>
      </c>
      <c r="G647" s="162">
        <f>+'2.2.3.5.CantidadCap'!G50</f>
        <v>150765.55180627582</v>
      </c>
      <c r="H647" s="162">
        <f>+'2.2.3.5.CantidadCap'!H50</f>
        <v>150765.55180627582</v>
      </c>
      <c r="I647" s="162">
        <f>+'2.2.3.5.CantidadCap'!I50</f>
        <v>150765.55180627582</v>
      </c>
      <c r="J647" s="162">
        <f>+'2.2.3.5.CantidadCap'!J50</f>
        <v>52110.046983079665</v>
      </c>
      <c r="K647" s="162">
        <f>+'2.2.3.5.CantidadCap'!K50</f>
        <v>52110.046983079665</v>
      </c>
      <c r="L647" s="162">
        <f>+'2.2.3.5.CantidadCap'!L50</f>
        <v>531.1428259229408</v>
      </c>
      <c r="M647" s="162">
        <f>+'2.2.3.5.CantidadCap'!M50</f>
        <v>0</v>
      </c>
      <c r="N647" s="162">
        <f>+'2.2.3.5.CantidadCap'!N50</f>
        <v>0</v>
      </c>
    </row>
    <row r="648" spans="2:14" x14ac:dyDescent="0.2">
      <c r="B648" s="169" t="s">
        <v>294</v>
      </c>
      <c r="C648" s="162">
        <f>+'2.2.3.5.CantidadCap'!C51</f>
        <v>6772.7108583095596</v>
      </c>
      <c r="D648" s="162">
        <f>+'2.2.3.5.CantidadCap'!D51</f>
        <v>6044.4351244313293</v>
      </c>
      <c r="E648" s="162">
        <f>+'2.2.3.5.CantidadCap'!E51</f>
        <v>4658.7529118651282</v>
      </c>
      <c r="F648" s="162">
        <f>+'2.2.3.5.CantidadCap'!F51</f>
        <v>3343.8474046758547</v>
      </c>
      <c r="G648" s="162">
        <f>+'2.2.3.5.CantidadCap'!G51</f>
        <v>2041.6489413234085</v>
      </c>
      <c r="H648" s="162">
        <f>+'2.2.3.5.CantidadCap'!H51</f>
        <v>2041.6489413234085</v>
      </c>
      <c r="I648" s="162">
        <f>+'2.2.3.5.CantidadCap'!I51</f>
        <v>2041.6489413234085</v>
      </c>
      <c r="J648" s="162">
        <f>+'2.2.3.5.CantidadCap'!J51</f>
        <v>705.66572288385191</v>
      </c>
      <c r="K648" s="162">
        <f>+'2.2.3.5.CantidadCap'!K51</f>
        <v>705.66572288385191</v>
      </c>
      <c r="L648" s="162">
        <f>+'2.2.3.5.CantidadCap'!L51</f>
        <v>7.2153576360085978</v>
      </c>
      <c r="M648" s="162">
        <f>+'2.2.3.5.CantidadCap'!M51</f>
        <v>4.8841967567324687E-2</v>
      </c>
      <c r="N648" s="162">
        <f>+'2.2.3.5.CantidadCap'!N51</f>
        <v>4.8902873287027471E-2</v>
      </c>
    </row>
    <row r="649" spans="2:14" x14ac:dyDescent="0.2">
      <c r="B649" s="169" t="s">
        <v>295</v>
      </c>
      <c r="C649" s="162">
        <f>+'2.2.3.5.CantidadCap'!C52</f>
        <v>0</v>
      </c>
      <c r="D649" s="162">
        <f>+'2.2.3.5.CantidadCap'!D52</f>
        <v>17093.855430543848</v>
      </c>
      <c r="E649" s="162">
        <f>+'2.2.3.5.CantidadCap'!E52</f>
        <v>15403.030093375339</v>
      </c>
      <c r="F649" s="162">
        <f>+'2.2.3.5.CantidadCap'!F52</f>
        <v>12025.574234037664</v>
      </c>
      <c r="G649" s="162">
        <f>+'2.2.3.5.CantidadCap'!G52</f>
        <v>8735.5541425759075</v>
      </c>
      <c r="H649" s="162">
        <f>+'2.2.3.5.CantidadCap'!H52</f>
        <v>8735.5541425759075</v>
      </c>
      <c r="I649" s="162">
        <f>+'2.2.3.5.CantidadCap'!I52</f>
        <v>8735.5541425759075</v>
      </c>
      <c r="J649" s="162">
        <f>+'2.2.3.5.CantidadCap'!J52</f>
        <v>5372.7900307087548</v>
      </c>
      <c r="K649" s="162">
        <f>+'2.2.3.5.CantidadCap'!K52</f>
        <v>5372.7900307087548</v>
      </c>
      <c r="L649" s="162">
        <f>+'2.2.3.5.CantidadCap'!L52</f>
        <v>1806.7076386430656</v>
      </c>
      <c r="M649" s="162">
        <f>+'2.2.3.5.CantidadCap'!M52</f>
        <v>-2.1113332709166204E-4</v>
      </c>
      <c r="N649" s="162">
        <f>+'2.2.3.5.CantidadCap'!N52</f>
        <v>-2.1139660942610185E-4</v>
      </c>
    </row>
    <row r="650" spans="2:14" x14ac:dyDescent="0.2">
      <c r="B650" s="169" t="s">
        <v>296</v>
      </c>
      <c r="C650" s="162">
        <f>+'2.2.3.5.CantidadCap'!C53</f>
        <v>0</v>
      </c>
      <c r="D650" s="162">
        <f>+'2.2.3.5.CantidadCap'!D53</f>
        <v>0</v>
      </c>
      <c r="E650" s="162">
        <f>+'2.2.3.5.CantidadCap'!E53</f>
        <v>0</v>
      </c>
      <c r="F650" s="162">
        <f>+'2.2.3.5.CantidadCap'!F53</f>
        <v>0</v>
      </c>
      <c r="G650" s="162">
        <f>+'2.2.3.5.CantidadCap'!G53</f>
        <v>0</v>
      </c>
      <c r="H650" s="162">
        <f>+'2.2.3.5.CantidadCap'!H53</f>
        <v>0</v>
      </c>
      <c r="I650" s="162">
        <f>+'2.2.3.5.CantidadCap'!I53</f>
        <v>0</v>
      </c>
      <c r="J650" s="162">
        <f>+'2.2.3.5.CantidadCap'!J53</f>
        <v>58553.88364315332</v>
      </c>
      <c r="K650" s="162">
        <f>+'2.2.3.5.CantidadCap'!K53</f>
        <v>58553.88364315332</v>
      </c>
      <c r="L650" s="162">
        <f>+'2.2.3.5.CantidadCap'!L53</f>
        <v>52448.936727359192</v>
      </c>
      <c r="M650" s="162">
        <f>+'2.2.3.5.CantidadCap'!M53</f>
        <v>40598.016575666465</v>
      </c>
      <c r="N650" s="162">
        <f>+'2.2.3.5.CantidadCap'!N53</f>
        <v>29040.953592685088</v>
      </c>
    </row>
    <row r="651" spans="2:14" x14ac:dyDescent="0.2">
      <c r="B651" s="173" t="s">
        <v>297</v>
      </c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</row>
    <row r="652" spans="2:14" x14ac:dyDescent="0.2">
      <c r="B652" s="169" t="s">
        <v>492</v>
      </c>
      <c r="C652" s="162">
        <f>+'2.2.3.5.CantidadCap'!C55</f>
        <v>735.64763337326644</v>
      </c>
      <c r="D652" s="162">
        <f>+'2.2.3.5.CantidadCap'!D55</f>
        <v>605.42922576583192</v>
      </c>
      <c r="E652" s="162">
        <f>+'2.2.3.5.CantidadCap'!E55</f>
        <v>356.74501138568269</v>
      </c>
      <c r="F652" s="162">
        <f>+'2.2.3.5.CantidadCap'!F55</f>
        <v>119.16856438030888</v>
      </c>
      <c r="G652" s="162">
        <f>+'2.2.3.5.CantidadCap'!G55</f>
        <v>5.8930649632573495E-2</v>
      </c>
      <c r="H652" s="162">
        <f>+'2.2.3.5.CantidadCap'!H55</f>
        <v>5.8930649632573495E-2</v>
      </c>
      <c r="I652" s="162">
        <f>+'2.2.3.5.CantidadCap'!I55</f>
        <v>5.9937151615300083E-2</v>
      </c>
      <c r="J652" s="162">
        <f>+'2.2.3.5.CantidadCap'!J55</f>
        <v>6.03349303866694E-2</v>
      </c>
      <c r="K652" s="162">
        <f>+'2.2.3.5.CantidadCap'!K55</f>
        <v>6.03349303866694E-2</v>
      </c>
      <c r="L652" s="162">
        <f>+'2.2.3.5.CantidadCap'!L55</f>
        <v>6.0409153187412766E-2</v>
      </c>
      <c r="M652" s="162">
        <f>+'2.2.3.5.CantidadCap'!M55</f>
        <v>6.0166889446060974E-2</v>
      </c>
      <c r="N652" s="162">
        <f>+'2.2.3.5.CantidadCap'!N55</f>
        <v>6.024191729376057E-2</v>
      </c>
    </row>
    <row r="653" spans="2:14" x14ac:dyDescent="0.2">
      <c r="B653" s="169" t="s">
        <v>348</v>
      </c>
      <c r="C653" s="162">
        <f>+'2.2.3.5.CantidadCap'!C56</f>
        <v>0</v>
      </c>
      <c r="D653" s="162">
        <f>+'2.2.3.5.CantidadCap'!D56</f>
        <v>0</v>
      </c>
      <c r="E653" s="162">
        <f>+'2.2.3.5.CantidadCap'!E56</f>
        <v>0</v>
      </c>
      <c r="F653" s="162">
        <f>+'2.2.3.5.CantidadCap'!F56</f>
        <v>0</v>
      </c>
      <c r="G653" s="162">
        <f>+'2.2.3.5.CantidadCap'!G56</f>
        <v>0</v>
      </c>
      <c r="H653" s="162">
        <f>+'2.2.3.5.CantidadCap'!H56</f>
        <v>0</v>
      </c>
      <c r="I653" s="162">
        <f>+'2.2.3.5.CantidadCap'!I56</f>
        <v>0</v>
      </c>
      <c r="J653" s="162">
        <f>+'2.2.3.5.CantidadCap'!J56</f>
        <v>0</v>
      </c>
      <c r="K653" s="162">
        <f>+'2.2.3.5.CantidadCap'!K56</f>
        <v>0</v>
      </c>
      <c r="L653" s="162">
        <f>+'2.2.3.5.CantidadCap'!L56</f>
        <v>0</v>
      </c>
      <c r="M653" s="162">
        <f>+'2.2.3.5.CantidadCap'!M56</f>
        <v>590.46534529514406</v>
      </c>
      <c r="N653" s="162">
        <f>+'2.2.3.5.CantidadCap'!N56</f>
        <v>492.01352482075936</v>
      </c>
    </row>
    <row r="654" spans="2:14" x14ac:dyDescent="0.2">
      <c r="B654" s="169" t="s">
        <v>513</v>
      </c>
      <c r="C654" s="162">
        <f>+'2.2.3.5.CantidadCap'!C57</f>
        <v>0</v>
      </c>
      <c r="D654" s="162">
        <f>+'2.2.3.5.CantidadCap'!D57</f>
        <v>644.43741188138961</v>
      </c>
      <c r="E654" s="162">
        <f>+'2.2.3.5.CantidadCap'!E57</f>
        <v>580.69340849285777</v>
      </c>
      <c r="F654" s="162">
        <f>+'2.2.3.5.CantidadCap'!F57</f>
        <v>453.36352322512795</v>
      </c>
      <c r="G654" s="162">
        <f>+'2.2.3.5.CantidadCap'!G57</f>
        <v>329.3299391211234</v>
      </c>
      <c r="H654" s="162">
        <f>+'2.2.3.5.CantidadCap'!H57</f>
        <v>329.3299391211234</v>
      </c>
      <c r="I654" s="162">
        <f>+'2.2.3.5.CantidadCap'!I57</f>
        <v>329.3299391211234</v>
      </c>
      <c r="J654" s="162">
        <f>+'2.2.3.5.CantidadCap'!J57</f>
        <v>202.55390930948775</v>
      </c>
      <c r="K654" s="162">
        <f>+'2.2.3.5.CantidadCap'!K57</f>
        <v>202.55390930948775</v>
      </c>
      <c r="L654" s="162">
        <f>+'2.2.3.5.CantidadCap'!L57</f>
        <v>68.112790861329302</v>
      </c>
      <c r="M654" s="162">
        <f>+'2.2.3.5.CantidadCap'!M57</f>
        <v>0</v>
      </c>
      <c r="N654" s="162">
        <f>+'2.2.3.5.CantidadCap'!N57</f>
        <v>0</v>
      </c>
    </row>
    <row r="655" spans="2:14" x14ac:dyDescent="0.2">
      <c r="B655" s="169" t="s">
        <v>349</v>
      </c>
      <c r="C655" s="162">
        <f>+'2.2.3.5.CantidadCap'!C58</f>
        <v>0</v>
      </c>
      <c r="D655" s="162">
        <f>+'2.2.3.5.CantidadCap'!D58</f>
        <v>0</v>
      </c>
      <c r="E655" s="162">
        <f>+'2.2.3.5.CantidadCap'!E58</f>
        <v>0</v>
      </c>
      <c r="F655" s="162">
        <f>+'2.2.3.5.CantidadCap'!F58</f>
        <v>0</v>
      </c>
      <c r="G655" s="162">
        <f>+'2.2.3.5.CantidadCap'!G58</f>
        <v>0</v>
      </c>
      <c r="H655" s="162">
        <f>+'2.2.3.5.CantidadCap'!H58</f>
        <v>0</v>
      </c>
      <c r="I655" s="162">
        <f>+'2.2.3.5.CantidadCap'!I58</f>
        <v>0</v>
      </c>
      <c r="J655" s="162">
        <f>+'2.2.3.5.CantidadCap'!J58</f>
        <v>5126.7743784563245</v>
      </c>
      <c r="K655" s="162">
        <f>+'2.2.3.5.CantidadCap'!K58</f>
        <v>5126.7743784563245</v>
      </c>
      <c r="L655" s="162">
        <f>+'2.2.3.5.CantidadCap'!L58</f>
        <v>4592.2464619055827</v>
      </c>
      <c r="M655" s="162">
        <f>+'2.2.3.5.CantidadCap'!M58</f>
        <v>3554.6211155647115</v>
      </c>
      <c r="N655" s="162">
        <f>+'2.2.3.5.CantidadCap'!N58</f>
        <v>2542.7248807658934</v>
      </c>
    </row>
    <row r="656" spans="2:14" x14ac:dyDescent="0.2">
      <c r="B656" s="169" t="s">
        <v>514</v>
      </c>
      <c r="C656" s="162">
        <f>+'2.2.3.5.CantidadCap'!C59</f>
        <v>0</v>
      </c>
      <c r="D656" s="162">
        <f>+'2.2.3.5.CantidadCap'!D59</f>
        <v>0</v>
      </c>
      <c r="E656" s="162">
        <f>+'2.2.3.5.CantidadCap'!E59</f>
        <v>0</v>
      </c>
      <c r="F656" s="162">
        <f>+'2.2.3.5.CantidadCap'!F59</f>
        <v>0</v>
      </c>
      <c r="G656" s="162">
        <f>+'2.2.3.5.CantidadCap'!G59</f>
        <v>0</v>
      </c>
      <c r="H656" s="162">
        <f>+'2.2.3.5.CantidadCap'!H59</f>
        <v>0</v>
      </c>
      <c r="I656" s="162">
        <f>+'2.2.3.5.CantidadCap'!I59</f>
        <v>0</v>
      </c>
      <c r="J656" s="162">
        <f>+'2.2.3.5.CantidadCap'!J59</f>
        <v>0</v>
      </c>
      <c r="K656" s="162">
        <f>+'2.2.3.5.CantidadCap'!K59</f>
        <v>0</v>
      </c>
      <c r="L656" s="162">
        <f>+'2.2.3.5.CantidadCap'!L59</f>
        <v>3063.8862594287721</v>
      </c>
      <c r="M656" s="162">
        <f>+'2.2.3.5.CantidadCap'!M59</f>
        <v>2760.8138377785513</v>
      </c>
      <c r="N656" s="162">
        <f>+'2.2.3.5.CantidadCap'!N59</f>
        <v>2150.3320790121738</v>
      </c>
    </row>
    <row r="657" spans="2:14" x14ac:dyDescent="0.2">
      <c r="B657" s="189" t="s">
        <v>350</v>
      </c>
      <c r="C657" s="162">
        <f>+'2.2.3.5.CantidadCap'!C60</f>
        <v>435113.04872485186</v>
      </c>
      <c r="D657" s="162">
        <f>+'2.2.3.5.CantidadCap'!D60</f>
        <v>472647.2799347816</v>
      </c>
      <c r="E657" s="162">
        <f>+'2.2.3.5.CantidadCap'!E60</f>
        <v>501113.53098540218</v>
      </c>
      <c r="F657" s="162">
        <f>+'2.2.3.5.CantidadCap'!F60</f>
        <v>447720.90603598632</v>
      </c>
      <c r="G657" s="162">
        <f>+'2.2.3.5.CantidadCap'!G60</f>
        <v>359150.78369282087</v>
      </c>
      <c r="H657" s="162">
        <f>+'2.2.3.5.CantidadCap'!H60</f>
        <v>359150.78369282087</v>
      </c>
      <c r="I657" s="162">
        <f>+'2.2.3.5.CantidadCap'!I60</f>
        <v>359150.78369282087</v>
      </c>
      <c r="J657" s="162">
        <f>+'2.2.3.5.CantidadCap'!J60</f>
        <v>280697.21568291588</v>
      </c>
      <c r="K657" s="162">
        <f>+'2.2.3.5.CantidadCap'!K60</f>
        <v>280697.21568291588</v>
      </c>
      <c r="L657" s="162">
        <f>+'2.2.3.5.CantidadCap'!L60</f>
        <v>197019.66021882091</v>
      </c>
      <c r="M657" s="162">
        <f>+'2.2.3.5.CantidadCap'!M60</f>
        <v>99463.232466644666</v>
      </c>
      <c r="N657" s="162">
        <f>+'2.2.3.5.CantidadCap'!N60</f>
        <v>25688.134860858518</v>
      </c>
    </row>
    <row r="658" spans="2:14" x14ac:dyDescent="0.2">
      <c r="B658" s="173" t="s">
        <v>141</v>
      </c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</row>
    <row r="659" spans="2:14" x14ac:dyDescent="0.2">
      <c r="B659" s="169" t="s">
        <v>480</v>
      </c>
      <c r="C659" s="162">
        <f>+'2.2.3.5.CantidadCap'!C62</f>
        <v>708.59135395380542</v>
      </c>
      <c r="D659" s="162">
        <f>+'2.2.3.5.CantidadCap'!D62</f>
        <v>583.17199097608238</v>
      </c>
      <c r="E659" s="162">
        <f>+'2.2.3.5.CantidadCap'!E62</f>
        <v>343.64062244442187</v>
      </c>
      <c r="F659" s="162">
        <f>+'2.2.3.5.CantidadCap'!F62</f>
        <v>114.79548499993409</v>
      </c>
      <c r="G659" s="162">
        <f>+'2.2.3.5.CantidadCap'!G62</f>
        <v>6.343656992261644E-2</v>
      </c>
      <c r="H659" s="162">
        <f>+'2.2.3.5.CantidadCap'!H62</f>
        <v>6.343656992261644E-2</v>
      </c>
      <c r="I659" s="162">
        <f>+'2.2.3.5.CantidadCap'!I62</f>
        <v>6.4520030461446054E-2</v>
      </c>
      <c r="J659" s="162">
        <f>+'2.2.3.5.CantidadCap'!J62</f>
        <v>6.4948223956699053E-2</v>
      </c>
      <c r="K659" s="162">
        <f>+'2.2.3.5.CantidadCap'!K62</f>
        <v>6.4948223956699053E-2</v>
      </c>
      <c r="L659" s="162">
        <f>+'2.2.3.5.CantidadCap'!L62</f>
        <v>6.5028121937097477E-2</v>
      </c>
      <c r="M659" s="162">
        <f>+'2.2.3.5.CantidadCap'!M62</f>
        <v>6.4767334369612684E-2</v>
      </c>
      <c r="N659" s="162">
        <f>+'2.2.3.5.CantidadCap'!N62</f>
        <v>6.4848098951988981E-2</v>
      </c>
    </row>
    <row r="660" spans="2:14" x14ac:dyDescent="0.2">
      <c r="B660" s="169" t="s">
        <v>141</v>
      </c>
      <c r="C660" s="162">
        <f>+'2.2.3.5.CantidadCap'!C63</f>
        <v>569177.67711061519</v>
      </c>
      <c r="D660" s="162">
        <f>+'2.2.3.5.CantidadCap'!D63</f>
        <v>672086.03908441577</v>
      </c>
      <c r="E660" s="162">
        <f>+'2.2.3.5.CantidadCap'!E63</f>
        <v>662562.94454362825</v>
      </c>
      <c r="F660" s="162">
        <f>+'2.2.3.5.CantidadCap'!F63</f>
        <v>454589.09445624438</v>
      </c>
      <c r="G660" s="162">
        <f>+'2.2.3.5.CantidadCap'!G63</f>
        <v>179523.35044172421</v>
      </c>
      <c r="H660" s="162">
        <f>+'2.2.3.5.CantidadCap'!H63</f>
        <v>179523.35044172421</v>
      </c>
      <c r="I660" s="162">
        <f>+'2.2.3.5.CantidadCap'!I63</f>
        <v>179523.35044172421</v>
      </c>
      <c r="J660" s="162">
        <f>+'2.2.3.5.CantidadCap'!J63</f>
        <v>60723.005554732248</v>
      </c>
      <c r="K660" s="162">
        <f>+'2.2.3.5.CantidadCap'!K63</f>
        <v>60723.005554732248</v>
      </c>
      <c r="L660" s="162">
        <f>+'2.2.3.5.CantidadCap'!L63</f>
        <v>50386.83511275296</v>
      </c>
      <c r="M660" s="162">
        <f>+'2.2.3.5.CantidadCap'!M63</f>
        <v>30065.091583334186</v>
      </c>
      <c r="N660" s="162">
        <f>+'2.2.3.5.CantidadCap'!N63</f>
        <v>10039.759247947346</v>
      </c>
    </row>
    <row r="661" spans="2:14" x14ac:dyDescent="0.2">
      <c r="B661" s="169" t="s">
        <v>351</v>
      </c>
      <c r="C661" s="162">
        <f>+'2.2.3.5.CantidadCap'!C64</f>
        <v>0</v>
      </c>
      <c r="D661" s="162">
        <f>+'2.2.3.5.CantidadCap'!D64</f>
        <v>0</v>
      </c>
      <c r="E661" s="162">
        <f>+'2.2.3.5.CantidadCap'!E64</f>
        <v>0</v>
      </c>
      <c r="F661" s="162">
        <f>+'2.2.3.5.CantidadCap'!F64</f>
        <v>0</v>
      </c>
      <c r="G661" s="162">
        <f>+'2.2.3.5.CantidadCap'!G64</f>
        <v>0</v>
      </c>
      <c r="H661" s="162">
        <f>+'2.2.3.5.CantidadCap'!H64</f>
        <v>0</v>
      </c>
      <c r="I661" s="162">
        <f>+'2.2.3.5.CantidadCap'!I64</f>
        <v>0</v>
      </c>
      <c r="J661" s="162">
        <f>+'2.2.3.5.CantidadCap'!J64</f>
        <v>0</v>
      </c>
      <c r="K661" s="162">
        <f>+'2.2.3.5.CantidadCap'!K64</f>
        <v>0</v>
      </c>
      <c r="L661" s="162">
        <f>+'2.2.3.5.CantidadCap'!L64</f>
        <v>1978.9094825048296</v>
      </c>
      <c r="M661" s="162">
        <f>+'2.2.3.5.CantidadCap'!M64</f>
        <v>1650.8761330868674</v>
      </c>
      <c r="N661" s="162">
        <f>+'2.2.3.5.CantidadCap'!N64</f>
        <v>992.06331561839966</v>
      </c>
    </row>
    <row r="662" spans="2:14" x14ac:dyDescent="0.2">
      <c r="B662" s="169" t="s">
        <v>352</v>
      </c>
      <c r="C662" s="162">
        <f>+'2.2.3.5.CantidadCap'!C65</f>
        <v>0</v>
      </c>
      <c r="D662" s="162">
        <f>+'2.2.3.5.CantidadCap'!D65</f>
        <v>0</v>
      </c>
      <c r="E662" s="162">
        <f>+'2.2.3.5.CantidadCap'!E65</f>
        <v>0</v>
      </c>
      <c r="F662" s="162">
        <f>+'2.2.3.5.CantidadCap'!F65</f>
        <v>0</v>
      </c>
      <c r="G662" s="162">
        <f>+'2.2.3.5.CantidadCap'!G65</f>
        <v>0</v>
      </c>
      <c r="H662" s="162">
        <f>+'2.2.3.5.CantidadCap'!H65</f>
        <v>0</v>
      </c>
      <c r="I662" s="162">
        <f>+'2.2.3.5.CantidadCap'!I65</f>
        <v>0</v>
      </c>
      <c r="J662" s="162">
        <f>+'2.2.3.5.CantidadCap'!J65</f>
        <v>0</v>
      </c>
      <c r="K662" s="162">
        <f>+'2.2.3.5.CantidadCap'!K65</f>
        <v>0</v>
      </c>
      <c r="L662" s="162">
        <f>+'2.2.3.5.CantidadCap'!L65</f>
        <v>2813.7828105010835</v>
      </c>
      <c r="M662" s="162">
        <f>+'2.2.3.5.CantidadCap'!M65</f>
        <v>2347.356928962005</v>
      </c>
      <c r="N662" s="162">
        <f>+'2.2.3.5.CantidadCap'!N65</f>
        <v>1410.6004994642049</v>
      </c>
    </row>
    <row r="663" spans="2:14" x14ac:dyDescent="0.2">
      <c r="B663" s="169" t="s">
        <v>353</v>
      </c>
      <c r="C663" s="162">
        <f>+'2.2.3.5.CantidadCap'!C66</f>
        <v>0</v>
      </c>
      <c r="D663" s="162">
        <f>+'2.2.3.5.CantidadCap'!D66</f>
        <v>0</v>
      </c>
      <c r="E663" s="162">
        <f>+'2.2.3.5.CantidadCap'!E66</f>
        <v>4171.3583153603095</v>
      </c>
      <c r="F663" s="162">
        <f>+'2.2.3.5.CantidadCap'!F66</f>
        <v>3763.111870246933</v>
      </c>
      <c r="G663" s="162">
        <f>+'2.2.3.5.CantidadCap'!G66</f>
        <v>2979.2283741794809</v>
      </c>
      <c r="H663" s="162">
        <f>+'2.2.3.5.CantidadCap'!H66</f>
        <v>2979.2283741794809</v>
      </c>
      <c r="I663" s="162">
        <f>+'2.2.3.5.CantidadCap'!I66</f>
        <v>2979.2283741794809</v>
      </c>
      <c r="J663" s="162">
        <f>+'2.2.3.5.CantidadCap'!J66</f>
        <v>2181.1787617347404</v>
      </c>
      <c r="K663" s="162">
        <f>+'2.2.3.5.CantidadCap'!K66</f>
        <v>2181.1787617347404</v>
      </c>
      <c r="L663" s="162">
        <f>+'2.2.3.5.CantidadCap'!L66</f>
        <v>1314.3897010599801</v>
      </c>
      <c r="M663" s="162">
        <f>+'2.2.3.5.CantidadCap'!M66</f>
        <v>435.00660093794204</v>
      </c>
      <c r="N663" s="162">
        <f>+'2.2.3.5.CantidadCap'!N66</f>
        <v>0</v>
      </c>
    </row>
    <row r="664" spans="2:14" x14ac:dyDescent="0.2">
      <c r="B664" s="169" t="s">
        <v>481</v>
      </c>
      <c r="C664" s="162">
        <f>+'2.2.3.5.CantidadCap'!C67</f>
        <v>0</v>
      </c>
      <c r="D664" s="162">
        <f>+'2.2.3.5.CantidadCap'!D67</f>
        <v>0</v>
      </c>
      <c r="E664" s="162">
        <f>+'2.2.3.5.CantidadCap'!E67</f>
        <v>0</v>
      </c>
      <c r="F664" s="162">
        <f>+'2.2.3.5.CantidadCap'!F67</f>
        <v>0</v>
      </c>
      <c r="G664" s="162">
        <f>+'2.2.3.5.CantidadCap'!G67</f>
        <v>0</v>
      </c>
      <c r="H664" s="162">
        <f>+'2.2.3.5.CantidadCap'!H67</f>
        <v>0</v>
      </c>
      <c r="I664" s="162">
        <f>+'2.2.3.5.CantidadCap'!I67</f>
        <v>0</v>
      </c>
      <c r="J664" s="162">
        <f>+'2.2.3.5.CantidadCap'!J67</f>
        <v>0</v>
      </c>
      <c r="K664" s="162">
        <f>+'2.2.3.5.CantidadCap'!K67</f>
        <v>0</v>
      </c>
      <c r="L664" s="162">
        <f>+'2.2.3.5.CantidadCap'!L67</f>
        <v>3610.7147170546964</v>
      </c>
      <c r="M664" s="162">
        <f>+'2.2.3.5.CantidadCap'!M67</f>
        <v>3253.5513106722801</v>
      </c>
      <c r="N664" s="162">
        <f>+'2.2.3.5.CantidadCap'!N67</f>
        <v>2534.1135495322314</v>
      </c>
    </row>
    <row r="665" spans="2:14" x14ac:dyDescent="0.2">
      <c r="B665" s="169" t="s">
        <v>354</v>
      </c>
      <c r="C665" s="162">
        <f>+'2.2.3.5.CantidadCap'!C68</f>
        <v>427916.84989610175</v>
      </c>
      <c r="D665" s="162">
        <f>+'2.2.3.5.CantidadCap'!D68</f>
        <v>447266.60398412216</v>
      </c>
      <c r="E665" s="162">
        <f>+'2.2.3.5.CantidadCap'!E68</f>
        <v>434981.43787437154</v>
      </c>
      <c r="F665" s="162">
        <f>+'2.2.3.5.CantidadCap'!F68</f>
        <v>370173.45567308168</v>
      </c>
      <c r="G665" s="162">
        <f>+'2.2.3.5.CantidadCap'!G68</f>
        <v>340621.68544565479</v>
      </c>
      <c r="H665" s="162">
        <f>+'2.2.3.5.CantidadCap'!H68</f>
        <v>340621.68544565479</v>
      </c>
      <c r="I665" s="162">
        <f>+'2.2.3.5.CantidadCap'!I68</f>
        <v>340621.68544565479</v>
      </c>
      <c r="J665" s="162">
        <f>+'2.2.3.5.CantidadCap'!J68</f>
        <v>279992.47960759944</v>
      </c>
      <c r="K665" s="162">
        <f>+'2.2.3.5.CantidadCap'!K68</f>
        <v>279992.47960759944</v>
      </c>
      <c r="L665" s="162">
        <f>+'2.2.3.5.CantidadCap'!L68</f>
        <v>237088.49538157528</v>
      </c>
      <c r="M665" s="162">
        <f>+'2.2.3.5.CantidadCap'!M68</f>
        <v>234236.2053219899</v>
      </c>
      <c r="N665" s="162">
        <f>+'2.2.3.5.CantidadCap'!N68</f>
        <v>169187.01994393903</v>
      </c>
    </row>
    <row r="666" spans="2:14" x14ac:dyDescent="0.2">
      <c r="B666" s="169" t="s">
        <v>515</v>
      </c>
      <c r="C666" s="162">
        <f>+'2.2.3.5.CantidadCap'!C69</f>
        <v>0</v>
      </c>
      <c r="D666" s="162">
        <f>+'2.2.3.5.CantidadCap'!D69</f>
        <v>0</v>
      </c>
      <c r="E666" s="162">
        <f>+'2.2.3.5.CantidadCap'!E69</f>
        <v>0</v>
      </c>
      <c r="F666" s="162">
        <f>+'2.2.3.5.CantidadCap'!F69</f>
        <v>0</v>
      </c>
      <c r="G666" s="162">
        <f>+'2.2.3.5.CantidadCap'!G69</f>
        <v>2222.7684466568608</v>
      </c>
      <c r="H666" s="162">
        <f>+'2.2.3.5.CantidadCap'!H69</f>
        <v>2222.7684466568608</v>
      </c>
      <c r="I666" s="162">
        <f>+'2.2.3.5.CantidadCap'!I69</f>
        <v>2222.7684466568608</v>
      </c>
      <c r="J666" s="162">
        <f>+'2.2.3.5.CantidadCap'!J69</f>
        <v>2162.4443440367322</v>
      </c>
      <c r="K666" s="162">
        <f>+'2.2.3.5.CantidadCap'!K69</f>
        <v>2162.4443440367322</v>
      </c>
      <c r="L666" s="162">
        <f>+'2.2.3.5.CantidadCap'!L69</f>
        <v>2016.6453256019813</v>
      </c>
      <c r="M666" s="162">
        <f>+'2.2.3.5.CantidadCap'!M69</f>
        <v>1859.3064017628346</v>
      </c>
      <c r="N666" s="162">
        <f>+'2.2.3.5.CantidadCap'!N69</f>
        <v>1712.7952633622981</v>
      </c>
    </row>
    <row r="667" spans="2:14" x14ac:dyDescent="0.2">
      <c r="B667" s="169" t="s">
        <v>355</v>
      </c>
      <c r="C667" s="162">
        <f>+'2.2.3.5.CantidadCap'!C70</f>
        <v>0</v>
      </c>
      <c r="D667" s="162">
        <f>+'2.2.3.5.CantidadCap'!D70</f>
        <v>0</v>
      </c>
      <c r="E667" s="162">
        <f>+'2.2.3.5.CantidadCap'!E70</f>
        <v>0</v>
      </c>
      <c r="F667" s="162">
        <f>+'2.2.3.5.CantidadCap'!F70</f>
        <v>0</v>
      </c>
      <c r="G667" s="162">
        <f>+'2.2.3.5.CantidadCap'!G70</f>
        <v>0</v>
      </c>
      <c r="H667" s="162">
        <f>+'2.2.3.5.CantidadCap'!H70</f>
        <v>0</v>
      </c>
      <c r="I667" s="162">
        <f>+'2.2.3.5.CantidadCap'!I70</f>
        <v>0</v>
      </c>
      <c r="J667" s="162">
        <f>+'2.2.3.5.CantidadCap'!J70</f>
        <v>1483.1720940352131</v>
      </c>
      <c r="K667" s="162">
        <f>+'2.2.3.5.CantidadCap'!K70</f>
        <v>1483.1720940352131</v>
      </c>
      <c r="L667" s="162">
        <f>+'2.2.3.5.CantidadCap'!L70</f>
        <v>1426.3581420615246</v>
      </c>
      <c r="M667" s="162">
        <f>+'2.2.3.5.CantidadCap'!M70</f>
        <v>1322.3524583596168</v>
      </c>
      <c r="N667" s="162">
        <f>+'2.2.3.5.CantidadCap'!N70</f>
        <v>1225.9936957943473</v>
      </c>
    </row>
    <row r="668" spans="2:14" x14ac:dyDescent="0.2">
      <c r="B668" s="169" t="s">
        <v>516</v>
      </c>
      <c r="C668" s="162">
        <f>+'2.2.3.5.CantidadCap'!C71</f>
        <v>0</v>
      </c>
      <c r="D668" s="162">
        <f>+'2.2.3.5.CantidadCap'!D71</f>
        <v>16768.100279997896</v>
      </c>
      <c r="E668" s="162">
        <f>+'2.2.3.5.CantidadCap'!E71</f>
        <v>37098.843980219492</v>
      </c>
      <c r="F668" s="162">
        <f>+'2.2.3.5.CantidadCap'!F71</f>
        <v>56118.051783265037</v>
      </c>
      <c r="G668" s="162">
        <f>+'2.2.3.5.CantidadCap'!G71</f>
        <v>54243.431946129873</v>
      </c>
      <c r="H668" s="162">
        <f>+'2.2.3.5.CantidadCap'!H71</f>
        <v>54243.431946129873</v>
      </c>
      <c r="I668" s="162">
        <f>+'2.2.3.5.CantidadCap'!I71</f>
        <v>54243.431946129873</v>
      </c>
      <c r="J668" s="162">
        <f>+'2.2.3.5.CantidadCap'!J71</f>
        <v>52501.0752031335</v>
      </c>
      <c r="K668" s="162">
        <f>+'2.2.3.5.CantidadCap'!K71</f>
        <v>52501.0752031335</v>
      </c>
      <c r="L668" s="162">
        <f>+'2.2.3.5.CantidadCap'!L71</f>
        <v>49529.21690378058</v>
      </c>
      <c r="M668" s="162">
        <f>+'2.2.3.5.CantidadCap'!M71</f>
        <v>46277.939026143053</v>
      </c>
      <c r="N668" s="162">
        <f>+'2.2.3.5.CantidadCap'!N71</f>
        <v>43291.626079435875</v>
      </c>
    </row>
    <row r="669" spans="2:14" x14ac:dyDescent="0.2">
      <c r="B669" s="173" t="s">
        <v>142</v>
      </c>
      <c r="C669" s="162">
        <f>+'2.2.3.5.CantidadCap'!C72</f>
        <v>250240.86251071526</v>
      </c>
      <c r="D669" s="162">
        <f>+'2.2.3.5.CantidadCap'!D72</f>
        <v>263011.3361973929</v>
      </c>
      <c r="E669" s="162">
        <f>+'2.2.3.5.CantidadCap'!E72</f>
        <v>233410.48325161496</v>
      </c>
      <c r="F669" s="162">
        <f>+'2.2.3.5.CantidadCap'!F72</f>
        <v>144607.49555421359</v>
      </c>
      <c r="G669" s="162">
        <f>+'2.2.3.5.CantidadCap'!G72</f>
        <v>109409.91943793165</v>
      </c>
      <c r="H669" s="162">
        <f>+'2.2.3.5.CantidadCap'!H72</f>
        <v>109409.91943793165</v>
      </c>
      <c r="I669" s="162">
        <f>+'2.2.3.5.CantidadCap'!I72</f>
        <v>109409.91943793165</v>
      </c>
      <c r="J669" s="162">
        <f>+'2.2.3.5.CantidadCap'!J72</f>
        <v>154481.72663552099</v>
      </c>
      <c r="K669" s="162">
        <f>+'2.2.3.5.CantidadCap'!K72</f>
        <v>154481.72663552099</v>
      </c>
      <c r="L669" s="162">
        <f>+'2.2.3.5.CantidadCap'!L72</f>
        <v>499956.13067887712</v>
      </c>
      <c r="M669" s="162">
        <f>+'2.2.3.5.CantidadCap'!M72</f>
        <v>602458.88745486061</v>
      </c>
      <c r="N669" s="162">
        <f>+'2.2.3.5.CantidadCap'!N72</f>
        <v>290575.67432876141</v>
      </c>
    </row>
    <row r="670" spans="2:14" x14ac:dyDescent="0.2">
      <c r="B670" s="173" t="s">
        <v>298</v>
      </c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</row>
    <row r="671" spans="2:14" x14ac:dyDescent="0.2">
      <c r="B671" s="169" t="s">
        <v>356</v>
      </c>
      <c r="C671" s="162">
        <f>+'2.2.3.5.CantidadCap'!C74</f>
        <v>38291.535801364073</v>
      </c>
      <c r="D671" s="162">
        <f>+'2.2.3.5.CantidadCap'!D74</f>
        <v>35046.353954145947</v>
      </c>
      <c r="E671" s="162">
        <f>+'2.2.3.5.CantidadCap'!E74</f>
        <v>29187.162977134991</v>
      </c>
      <c r="F671" s="162">
        <f>+'2.2.3.5.CantidadCap'!F74</f>
        <v>23972.611673749965</v>
      </c>
      <c r="G671" s="162">
        <f>+'2.2.3.5.CantidadCap'!G74</f>
        <v>18979.271723044345</v>
      </c>
      <c r="H671" s="162">
        <f>+'2.2.3.5.CantidadCap'!H74</f>
        <v>18979.271723044345</v>
      </c>
      <c r="I671" s="162">
        <f>+'2.2.3.5.CantidadCap'!I74</f>
        <v>18979.271723044345</v>
      </c>
      <c r="J671" s="162">
        <f>+'2.2.3.5.CantidadCap'!J74</f>
        <v>13895.699141217343</v>
      </c>
      <c r="K671" s="162">
        <f>+'2.2.3.5.CantidadCap'!K74</f>
        <v>13895.699141217343</v>
      </c>
      <c r="L671" s="162">
        <f>+'2.2.3.5.CantidadCap'!L74</f>
        <v>8374.2203969565144</v>
      </c>
      <c r="M671" s="162">
        <f>+'2.2.3.5.CantidadCap'!M74</f>
        <v>2772.5092332462318</v>
      </c>
      <c r="N671" s="162">
        <f>+'2.2.3.5.CantidadCap'!N74</f>
        <v>0.9941623728032023</v>
      </c>
    </row>
    <row r="672" spans="2:14" x14ac:dyDescent="0.2">
      <c r="B672" s="169" t="s">
        <v>357</v>
      </c>
      <c r="C672" s="162">
        <f>+'2.2.3.5.CantidadCap'!C75</f>
        <v>0</v>
      </c>
      <c r="D672" s="162">
        <f>+'2.2.3.5.CantidadCap'!D75</f>
        <v>827.05965326315652</v>
      </c>
      <c r="E672" s="162">
        <f>+'2.2.3.5.CantidadCap'!E75</f>
        <v>689.9647370521152</v>
      </c>
      <c r="F672" s="162">
        <f>+'2.2.3.5.CantidadCap'!F75</f>
        <v>415.38873750108786</v>
      </c>
      <c r="G672" s="162">
        <f>+'2.2.3.5.CantidadCap'!G75</f>
        <v>138.95382708055092</v>
      </c>
      <c r="H672" s="162">
        <f>+'2.2.3.5.CantidadCap'!H75</f>
        <v>138.95382708055092</v>
      </c>
      <c r="I672" s="162">
        <f>+'2.2.3.5.CantidadCap'!I75</f>
        <v>138.95382708055092</v>
      </c>
      <c r="J672" s="162">
        <f>+'2.2.3.5.CantidadCap'!J75</f>
        <v>0</v>
      </c>
      <c r="K672" s="162">
        <f>+'2.2.3.5.CantidadCap'!K75</f>
        <v>0</v>
      </c>
      <c r="L672" s="162">
        <f>+'2.2.3.5.CantidadCap'!L75</f>
        <v>0</v>
      </c>
      <c r="M672" s="162">
        <f>+'2.2.3.5.CantidadCap'!M75</f>
        <v>0</v>
      </c>
      <c r="N672" s="162">
        <f>+'2.2.3.5.CantidadCap'!N75</f>
        <v>0</v>
      </c>
    </row>
    <row r="673" spans="2:14" x14ac:dyDescent="0.2">
      <c r="B673" s="169" t="s">
        <v>358</v>
      </c>
      <c r="C673" s="162">
        <f>+'2.2.3.5.CantidadCap'!C76</f>
        <v>19254.816932695107</v>
      </c>
      <c r="D673" s="162">
        <f>+'2.2.3.5.CantidadCap'!D76</f>
        <v>17184.329025309446</v>
      </c>
      <c r="E673" s="162">
        <f>+'2.2.3.5.CantidadCap'!E76</f>
        <v>13244.846039515534</v>
      </c>
      <c r="F673" s="162">
        <f>+'2.2.3.5.CantidadCap'!F76</f>
        <v>9506.5789685151649</v>
      </c>
      <c r="G673" s="162">
        <f>+'2.2.3.5.CantidadCap'!G76</f>
        <v>5804.4244083852627</v>
      </c>
      <c r="H673" s="162">
        <f>+'2.2.3.5.CantidadCap'!H76</f>
        <v>5804.4244083852627</v>
      </c>
      <c r="I673" s="162">
        <f>+'2.2.3.5.CantidadCap'!I76</f>
        <v>5804.4244083852627</v>
      </c>
      <c r="J673" s="162">
        <f>+'2.2.3.5.CantidadCap'!J76</f>
        <v>2006.2197113702716</v>
      </c>
      <c r="K673" s="162">
        <f>+'2.2.3.5.CantidadCap'!K76</f>
        <v>2006.2197113702716</v>
      </c>
      <c r="L673" s="162">
        <f>+'2.2.3.5.CantidadCap'!L76</f>
        <v>40.679698367211543</v>
      </c>
      <c r="M673" s="162">
        <f>+'2.2.3.5.CantidadCap'!M76</f>
        <v>40.516557263529322</v>
      </c>
      <c r="N673" s="162">
        <f>+'2.2.3.5.CantidadCap'!N76</f>
        <v>40.567081233035921</v>
      </c>
    </row>
    <row r="674" spans="2:14" x14ac:dyDescent="0.2">
      <c r="B674" s="169" t="s">
        <v>517</v>
      </c>
      <c r="C674" s="162">
        <f>+'2.2.3.5.CantidadCap'!C77</f>
        <v>0</v>
      </c>
      <c r="D674" s="162">
        <f>+'2.2.3.5.CantidadCap'!D77</f>
        <v>0</v>
      </c>
      <c r="E674" s="162">
        <f>+'2.2.3.5.CantidadCap'!E77</f>
        <v>50485.161421050907</v>
      </c>
      <c r="F674" s="162">
        <f>+'2.2.3.5.CantidadCap'!F77</f>
        <v>46994.349781006502</v>
      </c>
      <c r="G674" s="162">
        <f>+'2.2.3.5.CantidadCap'!G77</f>
        <v>40508.182034316065</v>
      </c>
      <c r="H674" s="162">
        <f>+'2.2.3.5.CantidadCap'!H77</f>
        <v>40508.182034316065</v>
      </c>
      <c r="I674" s="162">
        <f>+'2.2.3.5.CantidadCap'!I77</f>
        <v>40508.182034316065</v>
      </c>
      <c r="J674" s="162">
        <f>+'2.2.3.5.CantidadCap'!J77</f>
        <v>33960.70936673414</v>
      </c>
      <c r="K674" s="162">
        <f>+'2.2.3.5.CantidadCap'!K77</f>
        <v>33960.70936673414</v>
      </c>
      <c r="L674" s="162">
        <f>+'2.2.3.5.CantidadCap'!L77</f>
        <v>26486.016446689369</v>
      </c>
      <c r="M674" s="162">
        <f>+'2.2.3.5.CantidadCap'!M77</f>
        <v>18823.218065423145</v>
      </c>
      <c r="N674" s="162">
        <f>+'2.2.3.5.CantidadCap'!N77</f>
        <v>11311.462895568584</v>
      </c>
    </row>
    <row r="675" spans="2:14" x14ac:dyDescent="0.2">
      <c r="B675" s="169" t="s">
        <v>518</v>
      </c>
      <c r="C675" s="162">
        <f>+'2.2.3.5.CantidadCap'!C78</f>
        <v>0</v>
      </c>
      <c r="D675" s="162">
        <f>+'2.2.3.5.CantidadCap'!D78</f>
        <v>0</v>
      </c>
      <c r="E675" s="162">
        <f>+'2.2.3.5.CantidadCap'!E78</f>
        <v>25242.580710525453</v>
      </c>
      <c r="F675" s="162">
        <f>+'2.2.3.5.CantidadCap'!F78</f>
        <v>23497.174890503251</v>
      </c>
      <c r="G675" s="162">
        <f>+'2.2.3.5.CantidadCap'!G78</f>
        <v>20254.091017158033</v>
      </c>
      <c r="H675" s="162">
        <f>+'2.2.3.5.CantidadCap'!H78</f>
        <v>20254.091017158033</v>
      </c>
      <c r="I675" s="162">
        <f>+'2.2.3.5.CantidadCap'!I78</f>
        <v>20254.091017158033</v>
      </c>
      <c r="J675" s="162">
        <f>+'2.2.3.5.CantidadCap'!J78</f>
        <v>16980.35468336707</v>
      </c>
      <c r="K675" s="162">
        <f>+'2.2.3.5.CantidadCap'!K78</f>
        <v>16980.35468336707</v>
      </c>
      <c r="L675" s="162">
        <f>+'2.2.3.5.CantidadCap'!L78</f>
        <v>13243.008223344685</v>
      </c>
      <c r="M675" s="162">
        <f>+'2.2.3.5.CantidadCap'!M78</f>
        <v>9411.6090327115726</v>
      </c>
      <c r="N675" s="162">
        <f>+'2.2.3.5.CantidadCap'!N78</f>
        <v>5655.731447784292</v>
      </c>
    </row>
    <row r="676" spans="2:14" x14ac:dyDescent="0.2">
      <c r="B676" s="169" t="s">
        <v>519</v>
      </c>
      <c r="C676" s="162">
        <f>+'2.2.3.5.CantidadCap'!C79</f>
        <v>0</v>
      </c>
      <c r="D676" s="162">
        <f>+'2.2.3.5.CantidadCap'!D79</f>
        <v>0</v>
      </c>
      <c r="E676" s="162">
        <f>+'2.2.3.5.CantidadCap'!E79</f>
        <v>460669.81365176325</v>
      </c>
      <c r="F676" s="162">
        <f>+'2.2.3.5.CantidadCap'!F79</f>
        <v>428816.66111252777</v>
      </c>
      <c r="G676" s="162">
        <f>+'2.2.3.5.CantidadCap'!G79</f>
        <v>369631.31628888892</v>
      </c>
      <c r="H676" s="162">
        <f>+'2.2.3.5.CantidadCap'!H79</f>
        <v>369631.31628888892</v>
      </c>
      <c r="I676" s="162">
        <f>+'2.2.3.5.CantidadCap'!I79</f>
        <v>369631.31628888892</v>
      </c>
      <c r="J676" s="162">
        <f>+'2.2.3.5.CantidadCap'!J79</f>
        <v>309886.57290757343</v>
      </c>
      <c r="K676" s="162">
        <f>+'2.2.3.5.CantidadCap'!K79</f>
        <v>309886.57290757343</v>
      </c>
      <c r="L676" s="162">
        <f>+'2.2.3.5.CantidadCap'!L79</f>
        <v>241681.0785076805</v>
      </c>
      <c r="M676" s="162">
        <f>+'2.2.3.5.CantidadCap'!M79</f>
        <v>171759.14891517605</v>
      </c>
      <c r="N676" s="162">
        <f>+'2.2.3.5.CantidadCap'!N79</f>
        <v>103215.46683334236</v>
      </c>
    </row>
    <row r="677" spans="2:14" x14ac:dyDescent="0.2">
      <c r="B677" s="169" t="s">
        <v>520</v>
      </c>
      <c r="C677" s="162">
        <f>+'2.2.3.5.CantidadCap'!C80</f>
        <v>0</v>
      </c>
      <c r="D677" s="162">
        <f>+'2.2.3.5.CantidadCap'!D80</f>
        <v>0</v>
      </c>
      <c r="E677" s="162">
        <f>+'2.2.3.5.CantidadCap'!E80</f>
        <v>109768.59084090494</v>
      </c>
      <c r="F677" s="162">
        <f>+'2.2.3.5.CantidadCap'!F80</f>
        <v>102178.60867915778</v>
      </c>
      <c r="G677" s="162">
        <f>+'2.2.3.5.CantidadCap'!G80</f>
        <v>88075.900606701005</v>
      </c>
      <c r="H677" s="162">
        <f>+'2.2.3.5.CantidadCap'!H80</f>
        <v>88075.900606701005</v>
      </c>
      <c r="I677" s="162">
        <f>+'2.2.3.5.CantidadCap'!I80</f>
        <v>88075.900606701005</v>
      </c>
      <c r="J677" s="162">
        <f>+'2.2.3.5.CantidadCap'!J80</f>
        <v>73839.898818062022</v>
      </c>
      <c r="K677" s="162">
        <f>+'2.2.3.5.CantidadCap'!K80</f>
        <v>73839.898818062022</v>
      </c>
      <c r="L677" s="162">
        <f>+'2.2.3.5.CantidadCap'!L80</f>
        <v>57587.865830411065</v>
      </c>
      <c r="M677" s="162">
        <f>+'2.2.3.5.CantidadCap'!M80</f>
        <v>40926.839965911582</v>
      </c>
      <c r="N677" s="162">
        <f>+'2.2.3.5.CantidadCap'!N80</f>
        <v>24594.223479654269</v>
      </c>
    </row>
    <row r="678" spans="2:14" x14ac:dyDescent="0.2">
      <c r="B678" s="169" t="s">
        <v>482</v>
      </c>
      <c r="C678" s="162">
        <f>+'2.2.3.5.CantidadCap'!C81</f>
        <v>0</v>
      </c>
      <c r="D678" s="162">
        <f>+'2.2.3.5.CantidadCap'!D81</f>
        <v>8687.4874453859557</v>
      </c>
      <c r="E678" s="162">
        <f>+'2.2.3.5.CantidadCap'!E81</f>
        <v>7247.4336854055955</v>
      </c>
      <c r="F678" s="162">
        <f>+'2.2.3.5.CantidadCap'!F81</f>
        <v>4363.26984124711</v>
      </c>
      <c r="G678" s="162">
        <f>+'2.2.3.5.CantidadCap'!G81</f>
        <v>1459.5798785344921</v>
      </c>
      <c r="H678" s="162">
        <f>+'2.2.3.5.CantidadCap'!H81</f>
        <v>1459.5798785344921</v>
      </c>
      <c r="I678" s="162">
        <f>+'2.2.3.5.CantidadCap'!I81</f>
        <v>1459.5798785344921</v>
      </c>
      <c r="J678" s="162">
        <f>+'2.2.3.5.CantidadCap'!J81</f>
        <v>0</v>
      </c>
      <c r="K678" s="162">
        <f>+'2.2.3.5.CantidadCap'!K81</f>
        <v>0</v>
      </c>
      <c r="L678" s="162">
        <f>+'2.2.3.5.CantidadCap'!L81</f>
        <v>0</v>
      </c>
      <c r="M678" s="162">
        <f>+'2.2.3.5.CantidadCap'!M81</f>
        <v>0</v>
      </c>
      <c r="N678" s="162">
        <f>+'2.2.3.5.CantidadCap'!N81</f>
        <v>0</v>
      </c>
    </row>
    <row r="679" spans="2:14" x14ac:dyDescent="0.2">
      <c r="B679" s="169" t="s">
        <v>392</v>
      </c>
      <c r="C679" s="162">
        <f>+'2.2.3.5.CantidadCap'!C82</f>
        <v>22489.212718772837</v>
      </c>
      <c r="D679" s="162">
        <f>+'2.2.3.5.CantidadCap'!D82</f>
        <v>74839.87444648458</v>
      </c>
      <c r="E679" s="162">
        <f>+'2.2.3.5.CantidadCap'!E82</f>
        <v>118030.58517825635</v>
      </c>
      <c r="F679" s="162">
        <f>+'2.2.3.5.CantidadCap'!F82</f>
        <v>99778.342758774059</v>
      </c>
      <c r="G679" s="162">
        <f>+'2.2.3.5.CantidadCap'!G82</f>
        <v>82553.470453998831</v>
      </c>
      <c r="H679" s="162">
        <f>+'2.2.3.5.CantidadCap'!H82</f>
        <v>82553.470453998831</v>
      </c>
      <c r="I679" s="162">
        <f>+'2.2.3.5.CantidadCap'!I82</f>
        <v>82553.470453998831</v>
      </c>
      <c r="J679" s="162">
        <f>+'2.2.3.5.CantidadCap'!J82</f>
        <v>65077.569633954154</v>
      </c>
      <c r="K679" s="162">
        <f>+'2.2.3.5.CantidadCap'!K82</f>
        <v>65077.569633954154</v>
      </c>
      <c r="L679" s="162">
        <f>+'2.2.3.5.CantidadCap'!L82</f>
        <v>45704.918158009219</v>
      </c>
      <c r="M679" s="162">
        <f>+'2.2.3.5.CantidadCap'!M82</f>
        <v>25965.113772623859</v>
      </c>
      <c r="N679" s="162">
        <f>+'2.2.3.5.CantidadCap'!N82</f>
        <v>8127.3204621858167</v>
      </c>
    </row>
    <row r="680" spans="2:14" x14ac:dyDescent="0.2">
      <c r="B680" s="169" t="s">
        <v>393</v>
      </c>
      <c r="C680" s="162">
        <f>+'2.2.3.5.CantidadCap'!C83</f>
        <v>0</v>
      </c>
      <c r="D680" s="162">
        <f>+'2.2.3.5.CantidadCap'!D83</f>
        <v>15885.248534321514</v>
      </c>
      <c r="E680" s="162">
        <f>+'2.2.3.5.CantidadCap'!E83</f>
        <v>14769.068344321491</v>
      </c>
      <c r="F680" s="162">
        <f>+'2.2.3.5.CantidadCap'!F83</f>
        <v>12545.454798526149</v>
      </c>
      <c r="G680" s="162">
        <f>+'2.2.3.5.CantidadCap'!G83</f>
        <v>10453.218841517692</v>
      </c>
      <c r="H680" s="162">
        <f>+'2.2.3.5.CantidadCap'!H83</f>
        <v>10453.218841517692</v>
      </c>
      <c r="I680" s="162">
        <f>+'2.2.3.5.CantidadCap'!I83</f>
        <v>10453.218841517692</v>
      </c>
      <c r="J680" s="162">
        <f>+'2.2.3.5.CantidadCap'!J83</f>
        <v>8331.992763393122</v>
      </c>
      <c r="K680" s="162">
        <f>+'2.2.3.5.CantidadCap'!K83</f>
        <v>8331.992763393122</v>
      </c>
      <c r="L680" s="162">
        <f>+'2.2.3.5.CantidadCap'!L83</f>
        <v>5970.7512806418963</v>
      </c>
      <c r="M680" s="162">
        <f>+'2.2.3.5.CantidadCap'!M83</f>
        <v>3562.6604384281713</v>
      </c>
      <c r="N680" s="162">
        <f>+'2.2.3.5.CantidadCap'!N83</f>
        <v>1189.6938010271215</v>
      </c>
    </row>
    <row r="681" spans="2:14" x14ac:dyDescent="0.2">
      <c r="B681" s="169" t="s">
        <v>394</v>
      </c>
      <c r="C681" s="162">
        <f>+'2.2.3.5.CantidadCap'!C84</f>
        <v>0</v>
      </c>
      <c r="D681" s="162">
        <f>+'2.2.3.5.CantidadCap'!D84</f>
        <v>2905.8381465222283</v>
      </c>
      <c r="E681" s="162">
        <f>+'2.2.3.5.CantidadCap'!E84</f>
        <v>2701.6588434734435</v>
      </c>
      <c r="F681" s="162">
        <f>+'2.2.3.5.CantidadCap'!F84</f>
        <v>2294.9002680230765</v>
      </c>
      <c r="G681" s="162">
        <f>+'2.2.3.5.CantidadCap'!G84</f>
        <v>1912.1741783264074</v>
      </c>
      <c r="H681" s="162">
        <f>+'2.2.3.5.CantidadCap'!H84</f>
        <v>1912.1741783264074</v>
      </c>
      <c r="I681" s="162">
        <f>+'2.2.3.5.CantidadCap'!I84</f>
        <v>1912.1741783264074</v>
      </c>
      <c r="J681" s="162">
        <f>+'2.2.3.5.CantidadCap'!J84</f>
        <v>1524.1450176938642</v>
      </c>
      <c r="K681" s="162">
        <f>+'2.2.3.5.CantidadCap'!K84</f>
        <v>1524.1450176938642</v>
      </c>
      <c r="L681" s="162">
        <f>+'2.2.3.5.CantidadCap'!L84</f>
        <v>1092.2106001174209</v>
      </c>
      <c r="M681" s="162">
        <f>+'2.2.3.5.CantidadCap'!M84</f>
        <v>651.70617776125164</v>
      </c>
      <c r="N681" s="162">
        <f>+'2.2.3.5.CantidadCap'!N84</f>
        <v>217.6269148220351</v>
      </c>
    </row>
    <row r="682" spans="2:14" x14ac:dyDescent="0.2">
      <c r="B682" s="169" t="s">
        <v>483</v>
      </c>
      <c r="C682" s="162">
        <f>+'2.2.3.5.CantidadCap'!C85</f>
        <v>0</v>
      </c>
      <c r="D682" s="162">
        <f>+'2.2.3.5.CantidadCap'!D85</f>
        <v>0</v>
      </c>
      <c r="E682" s="162">
        <f>+'2.2.3.5.CantidadCap'!E85</f>
        <v>0</v>
      </c>
      <c r="F682" s="162">
        <f>+'2.2.3.5.CantidadCap'!F85</f>
        <v>148571.34373796271</v>
      </c>
      <c r="G682" s="162">
        <f>+'2.2.3.5.CantidadCap'!G85</f>
        <v>140171.91041131312</v>
      </c>
      <c r="H682" s="162">
        <f>+'2.2.3.5.CantidadCap'!H85</f>
        <v>140171.91041131312</v>
      </c>
      <c r="I682" s="162">
        <f>+'2.2.3.5.CantidadCap'!I85</f>
        <v>140171.91041131312</v>
      </c>
      <c r="J682" s="162">
        <f>+'2.2.3.5.CantidadCap'!J85</f>
        <v>121520.20477571031</v>
      </c>
      <c r="K682" s="162">
        <f>+'2.2.3.5.CantidadCap'!K85</f>
        <v>121520.20477571031</v>
      </c>
      <c r="L682" s="162">
        <f>+'2.2.3.5.CantidadCap'!L85</f>
        <v>99666.911682559352</v>
      </c>
      <c r="M682" s="162">
        <f>+'2.2.3.5.CantidadCap'!M85</f>
        <v>77147.015459387752</v>
      </c>
      <c r="N682" s="162">
        <f>+'2.2.3.5.CantidadCap'!N85</f>
        <v>55185.525913428428</v>
      </c>
    </row>
    <row r="683" spans="2:14" x14ac:dyDescent="0.2">
      <c r="B683" s="169" t="s">
        <v>521</v>
      </c>
      <c r="C683" s="162">
        <f>+'2.2.3.5.CantidadCap'!C86</f>
        <v>0</v>
      </c>
      <c r="D683" s="162">
        <f>+'2.2.3.5.CantidadCap'!D86</f>
        <v>0</v>
      </c>
      <c r="E683" s="162">
        <f>+'2.2.3.5.CantidadCap'!E86</f>
        <v>0</v>
      </c>
      <c r="F683" s="162">
        <f>+'2.2.3.5.CantidadCap'!F86</f>
        <v>52056.882206552233</v>
      </c>
      <c r="G683" s="162">
        <f>+'2.2.3.5.CantidadCap'!G86</f>
        <v>49113.863046286926</v>
      </c>
      <c r="H683" s="162">
        <f>+'2.2.3.5.CantidadCap'!H86</f>
        <v>49113.863046286926</v>
      </c>
      <c r="I683" s="162">
        <f>+'2.2.3.5.CantidadCap'!I86</f>
        <v>49113.863046286926</v>
      </c>
      <c r="J683" s="162">
        <f>+'2.2.3.5.CantidadCap'!J86</f>
        <v>42578.62133146244</v>
      </c>
      <c r="K683" s="162">
        <f>+'2.2.3.5.CantidadCap'!K86</f>
        <v>42578.62133146244</v>
      </c>
      <c r="L683" s="162">
        <f>+'2.2.3.5.CantidadCap'!L86</f>
        <v>34921.597602971116</v>
      </c>
      <c r="M683" s="162">
        <f>+'2.2.3.5.CantidadCap'!M86</f>
        <v>27031.007429262696</v>
      </c>
      <c r="N683" s="162">
        <f>+'2.2.3.5.CantidadCap'!N86</f>
        <v>19336.073496439203</v>
      </c>
    </row>
    <row r="684" spans="2:14" x14ac:dyDescent="0.2">
      <c r="B684" s="169" t="s">
        <v>395</v>
      </c>
      <c r="C684" s="162">
        <f>+'2.2.3.5.CantidadCap'!C87</f>
        <v>0</v>
      </c>
      <c r="D684" s="162">
        <f>+'2.2.3.5.CantidadCap'!D87</f>
        <v>1937.2254310148189</v>
      </c>
      <c r="E684" s="162">
        <f>+'2.2.3.5.CantidadCap'!E87</f>
        <v>1842.7305546560401</v>
      </c>
      <c r="F684" s="162">
        <f>+'2.2.3.5.CantidadCap'!F87</f>
        <v>1655.2510108473216</v>
      </c>
      <c r="G684" s="162">
        <f>+'2.2.3.5.CantidadCap'!G87</f>
        <v>1488.3776774531468</v>
      </c>
      <c r="H684" s="162">
        <f>+'2.2.3.5.CantidadCap'!H87</f>
        <v>1488.3776774531468</v>
      </c>
      <c r="I684" s="162">
        <f>+'2.2.3.5.CantidadCap'!I87</f>
        <v>1488.3776774531468</v>
      </c>
      <c r="J684" s="162">
        <f>+'2.2.3.5.CantidadCap'!J87</f>
        <v>1321.5004204541126</v>
      </c>
      <c r="K684" s="162">
        <f>+'2.2.3.5.CantidadCap'!K87</f>
        <v>1321.5004204541126</v>
      </c>
      <c r="L684" s="162">
        <f>+'2.2.3.5.CantidadCap'!L87</f>
        <v>1120.681721462076</v>
      </c>
      <c r="M684" s="162">
        <f>+'2.2.3.5.CantidadCap'!M87</f>
        <v>912.66271443021708</v>
      </c>
      <c r="N684" s="162">
        <f>+'2.2.3.5.CantidadCap'!N87</f>
        <v>710.85122991731384</v>
      </c>
    </row>
    <row r="685" spans="2:14" x14ac:dyDescent="0.2">
      <c r="B685" s="169" t="s">
        <v>395</v>
      </c>
      <c r="C685" s="162">
        <f>+'2.2.3.5.CantidadCap'!C88</f>
        <v>0</v>
      </c>
      <c r="D685" s="162">
        <f>+'2.2.3.5.CantidadCap'!D88</f>
        <v>4843.0635775370474</v>
      </c>
      <c r="E685" s="162">
        <f>+'2.2.3.5.CantidadCap'!E88</f>
        <v>4606.8263866400994</v>
      </c>
      <c r="F685" s="162">
        <f>+'2.2.3.5.CantidadCap'!F88</f>
        <v>4138.127527118304</v>
      </c>
      <c r="G685" s="162">
        <f>+'2.2.3.5.CantidadCap'!G88</f>
        <v>3720.9441936328667</v>
      </c>
      <c r="H685" s="162">
        <f>+'2.2.3.5.CantidadCap'!H88</f>
        <v>3720.9441936328667</v>
      </c>
      <c r="I685" s="162">
        <f>+'2.2.3.5.CantidadCap'!I88</f>
        <v>3720.9441936328667</v>
      </c>
      <c r="J685" s="162">
        <f>+'2.2.3.5.CantidadCap'!J88</f>
        <v>3303.7510511352812</v>
      </c>
      <c r="K685" s="162">
        <f>+'2.2.3.5.CantidadCap'!K88</f>
        <v>3303.7510511352812</v>
      </c>
      <c r="L685" s="162">
        <f>+'2.2.3.5.CantidadCap'!L88</f>
        <v>2801.7043036551904</v>
      </c>
      <c r="M685" s="162">
        <f>+'2.2.3.5.CantidadCap'!M88</f>
        <v>2281.6567860755426</v>
      </c>
      <c r="N685" s="162">
        <f>+'2.2.3.5.CantidadCap'!N88</f>
        <v>1777.1280747932844</v>
      </c>
    </row>
    <row r="686" spans="2:14" x14ac:dyDescent="0.2">
      <c r="B686" s="169" t="s">
        <v>522</v>
      </c>
      <c r="C686" s="162">
        <f>+'2.2.3.5.CantidadCap'!C89</f>
        <v>1551.02</v>
      </c>
      <c r="D686" s="162">
        <f>+'2.2.3.5.CantidadCap'!D89</f>
        <v>3910.0503313253766</v>
      </c>
      <c r="E686" s="162">
        <f>+'2.2.3.5.CantidadCap'!E89</f>
        <v>5813.210856185111</v>
      </c>
      <c r="F686" s="162">
        <f>+'2.2.3.5.CantidadCap'!F89</f>
        <v>4904.7593750022988</v>
      </c>
      <c r="G686" s="162">
        <f>+'2.2.3.5.CantidadCap'!G89</f>
        <v>4046.4627571769338</v>
      </c>
      <c r="H686" s="162">
        <f>+'2.2.3.5.CantidadCap'!H89</f>
        <v>4046.4627571769338</v>
      </c>
      <c r="I686" s="162">
        <f>+'2.2.3.5.CantidadCap'!I89</f>
        <v>4046.4627571769338</v>
      </c>
      <c r="J686" s="162">
        <f>+'2.2.3.5.CantidadCap'!J89</f>
        <v>3175.4211142332815</v>
      </c>
      <c r="K686" s="162">
        <f>+'2.2.3.5.CantidadCap'!K89</f>
        <v>3175.4211142332815</v>
      </c>
      <c r="L686" s="162">
        <f>+'2.2.3.5.CantidadCap'!L89</f>
        <v>2211.382941276991</v>
      </c>
      <c r="M686" s="162">
        <f>+'2.2.3.5.CantidadCap'!M89</f>
        <v>1229.4048893852812</v>
      </c>
      <c r="N686" s="162">
        <f>+'2.2.3.5.CantidadCap'!N89</f>
        <v>372.908185175727</v>
      </c>
    </row>
    <row r="687" spans="2:14" x14ac:dyDescent="0.2">
      <c r="B687" s="169" t="s">
        <v>359</v>
      </c>
      <c r="C687" s="162">
        <f>+'2.2.3.5.CantidadCap'!C90</f>
        <v>0</v>
      </c>
      <c r="D687" s="162">
        <f>+'2.2.3.5.CantidadCap'!D90</f>
        <v>38799.881280359288</v>
      </c>
      <c r="E687" s="162">
        <f>+'2.2.3.5.CantidadCap'!E90</f>
        <v>36073.599801922253</v>
      </c>
      <c r="F687" s="162">
        <f>+'2.2.3.5.CantidadCap'!F90</f>
        <v>30642.401076648865</v>
      </c>
      <c r="G687" s="162">
        <f>+'2.2.3.5.CantidadCap'!G90</f>
        <v>25532.093449605221</v>
      </c>
      <c r="H687" s="162">
        <f>+'2.2.3.5.CantidadCap'!H90</f>
        <v>25532.093449605221</v>
      </c>
      <c r="I687" s="162">
        <f>+'2.2.3.5.CantidadCap'!I90</f>
        <v>25532.093449605221</v>
      </c>
      <c r="J687" s="162">
        <f>+'2.2.3.5.CantidadCap'!J90</f>
        <v>20350.977156573252</v>
      </c>
      <c r="K687" s="162">
        <f>+'2.2.3.5.CantidadCap'!K90</f>
        <v>20350.977156573252</v>
      </c>
      <c r="L687" s="162">
        <f>+'2.2.3.5.CantidadCap'!L90</f>
        <v>14583.620794029561</v>
      </c>
      <c r="M687" s="162">
        <f>+'2.2.3.5.CantidadCap'!M90</f>
        <v>8701.8343940030736</v>
      </c>
      <c r="N687" s="162">
        <f>+'2.2.3.5.CantidadCap'!N90</f>
        <v>2905.8392218477998</v>
      </c>
    </row>
    <row r="688" spans="2:14" x14ac:dyDescent="0.2">
      <c r="B688" s="169" t="s">
        <v>523</v>
      </c>
      <c r="C688" s="162">
        <f>+'2.2.3.5.CantidadCap'!C91</f>
        <v>0</v>
      </c>
      <c r="D688" s="162">
        <f>+'2.2.3.5.CantidadCap'!D91</f>
        <v>0</v>
      </c>
      <c r="E688" s="162">
        <f>+'2.2.3.5.CantidadCap'!E91</f>
        <v>8158.4331653872187</v>
      </c>
      <c r="F688" s="162">
        <f>+'2.2.3.5.CantidadCap'!F91</f>
        <v>7594.3158553377189</v>
      </c>
      <c r="G688" s="162">
        <f>+'2.2.3.5.CantidadCap'!G91</f>
        <v>6546.1471544489195</v>
      </c>
      <c r="H688" s="162">
        <f>+'2.2.3.5.CantidadCap'!H91</f>
        <v>6546.1471544489195</v>
      </c>
      <c r="I688" s="162">
        <f>+'2.2.3.5.CantidadCap'!I91</f>
        <v>6546.1471544489195</v>
      </c>
      <c r="J688" s="162">
        <f>+'2.2.3.5.CantidadCap'!J91</f>
        <v>5488.0715406034378</v>
      </c>
      <c r="K688" s="162">
        <f>+'2.2.3.5.CantidadCap'!K91</f>
        <v>5488.0715406034378</v>
      </c>
      <c r="L688" s="162">
        <f>+'2.2.3.5.CantidadCap'!L91</f>
        <v>4280.1565631433368</v>
      </c>
      <c r="M688" s="162">
        <f>+'2.2.3.5.CantidadCap'!M91</f>
        <v>3041.8436273481029</v>
      </c>
      <c r="N688" s="162">
        <f>+'2.2.3.5.CantidadCap'!N91</f>
        <v>1827.9393675024255</v>
      </c>
    </row>
    <row r="689" spans="2:14" x14ac:dyDescent="0.2">
      <c r="B689" s="169" t="s">
        <v>524</v>
      </c>
      <c r="C689" s="162">
        <f>+'2.2.3.5.CantidadCap'!C92</f>
        <v>0</v>
      </c>
      <c r="D689" s="162">
        <f>+'2.2.3.5.CantidadCap'!D92</f>
        <v>0</v>
      </c>
      <c r="E689" s="162">
        <f>+'2.2.3.5.CantidadCap'!E92</f>
        <v>56332.038522911746</v>
      </c>
      <c r="F689" s="162">
        <f>+'2.2.3.5.CantidadCap'!F92</f>
        <v>52436.942810665205</v>
      </c>
      <c r="G689" s="162">
        <f>+'2.2.3.5.CantidadCap'!G92</f>
        <v>45199.587495004453</v>
      </c>
      <c r="H689" s="162">
        <f>+'2.2.3.5.CantidadCap'!H92</f>
        <v>45199.587495004453</v>
      </c>
      <c r="I689" s="162">
        <f>+'2.2.3.5.CantidadCap'!I92</f>
        <v>45199.587495004453</v>
      </c>
      <c r="J689" s="162">
        <f>+'2.2.3.5.CantidadCap'!J92</f>
        <v>37893.827304166596</v>
      </c>
      <c r="K689" s="162">
        <f>+'2.2.3.5.CantidadCap'!K92</f>
        <v>37893.827304166596</v>
      </c>
      <c r="L689" s="162">
        <f>+'2.2.3.5.CantidadCap'!L92</f>
        <v>29553.461983608766</v>
      </c>
      <c r="M689" s="162">
        <f>+'2.2.3.5.CantidadCap'!M92</f>
        <v>21003.205998355959</v>
      </c>
      <c r="N689" s="162">
        <f>+'2.2.3.5.CantidadCap'!N92</f>
        <v>12621.486108945333</v>
      </c>
    </row>
    <row r="690" spans="2:14" x14ac:dyDescent="0.2">
      <c r="B690" s="169" t="s">
        <v>525</v>
      </c>
      <c r="C690" s="162">
        <f>+'2.2.3.5.CantidadCap'!C93</f>
        <v>0</v>
      </c>
      <c r="D690" s="162">
        <f>+'2.2.3.5.CantidadCap'!D93</f>
        <v>0</v>
      </c>
      <c r="E690" s="162">
        <f>+'2.2.3.5.CantidadCap'!E93</f>
        <v>14444.369945431979</v>
      </c>
      <c r="F690" s="162">
        <f>+'2.2.3.5.CantidadCap'!F93</f>
        <v>13445.609649944508</v>
      </c>
      <c r="G690" s="162">
        <f>+'2.2.3.5.CantidadCap'!G93</f>
        <v>11589.844434499239</v>
      </c>
      <c r="H690" s="162">
        <f>+'2.2.3.5.CantidadCap'!H93</f>
        <v>11589.844434499239</v>
      </c>
      <c r="I690" s="162">
        <f>+'2.2.3.5.CantidadCap'!I93</f>
        <v>11589.844434499239</v>
      </c>
      <c r="J690" s="162">
        <f>+'2.2.3.5.CantidadCap'!J93</f>
        <v>9716.539194779376</v>
      </c>
      <c r="K690" s="162">
        <f>+'2.2.3.5.CantidadCap'!K93</f>
        <v>9716.539194779376</v>
      </c>
      <c r="L690" s="162">
        <f>+'2.2.3.5.CantidadCap'!L93</f>
        <v>7577.9458591025577</v>
      </c>
      <c r="M690" s="162">
        <f>+'2.2.3.5.CantidadCap'!M93</f>
        <v>5385.5334448260264</v>
      </c>
      <c r="N690" s="162">
        <f>+'2.2.3.5.CantidadCap'!N93</f>
        <v>3236.3361845069189</v>
      </c>
    </row>
    <row r="691" spans="2:14" x14ac:dyDescent="0.2">
      <c r="B691" s="169" t="s">
        <v>526</v>
      </c>
      <c r="C691" s="162">
        <f>+'2.2.3.5.CantidadCap'!C94</f>
        <v>0</v>
      </c>
      <c r="D691" s="162">
        <f>+'2.2.3.5.CantidadCap'!D94</f>
        <v>0</v>
      </c>
      <c r="E691" s="162">
        <f>+'2.2.3.5.CantidadCap'!E94</f>
        <v>6021.7006696905655</v>
      </c>
      <c r="F691" s="162">
        <f>+'2.2.3.5.CantidadCap'!F94</f>
        <v>5605.3283694159354</v>
      </c>
      <c r="G691" s="162">
        <f>+'2.2.3.5.CantidadCap'!G94</f>
        <v>4831.6800425694419</v>
      </c>
      <c r="H691" s="162">
        <f>+'2.2.3.5.CantidadCap'!H94</f>
        <v>4831.6800425694419</v>
      </c>
      <c r="I691" s="162">
        <f>+'2.2.3.5.CantidadCap'!I94</f>
        <v>4831.6800425694419</v>
      </c>
      <c r="J691" s="162">
        <f>+'2.2.3.5.CantidadCap'!J94</f>
        <v>4050.7194704453955</v>
      </c>
      <c r="K691" s="162">
        <f>+'2.2.3.5.CantidadCap'!K94</f>
        <v>4050.7194704453955</v>
      </c>
      <c r="L691" s="162">
        <f>+'2.2.3.5.CantidadCap'!L94</f>
        <v>3159.1631775581777</v>
      </c>
      <c r="M691" s="162">
        <f>+'2.2.3.5.CantidadCap'!M94</f>
        <v>2245.1702963759813</v>
      </c>
      <c r="N691" s="162">
        <f>+'2.2.3.5.CantidadCap'!N94</f>
        <v>1349.1933426803621</v>
      </c>
    </row>
    <row r="692" spans="2:14" x14ac:dyDescent="0.2">
      <c r="B692" s="169" t="s">
        <v>527</v>
      </c>
      <c r="C692" s="162">
        <f>+'2.2.3.5.CantidadCap'!C95</f>
        <v>0</v>
      </c>
      <c r="D692" s="162">
        <f>+'2.2.3.5.CantidadCap'!D95</f>
        <v>0</v>
      </c>
      <c r="E692" s="162">
        <f>+'2.2.3.5.CantidadCap'!E95</f>
        <v>0</v>
      </c>
      <c r="F692" s="162">
        <f>+'2.2.3.5.CantidadCap'!F95</f>
        <v>0</v>
      </c>
      <c r="G692" s="162">
        <f>+'2.2.3.5.CantidadCap'!G95</f>
        <v>8183.8292808729884</v>
      </c>
      <c r="H692" s="162">
        <f>+'2.2.3.5.CantidadCap'!H95</f>
        <v>8183.8292808729884</v>
      </c>
      <c r="I692" s="162">
        <f>+'2.2.3.5.CantidadCap'!I95</f>
        <v>8183.8292808729884</v>
      </c>
      <c r="J692" s="162">
        <f>+'2.2.3.5.CantidadCap'!J95</f>
        <v>7645.8238611987945</v>
      </c>
      <c r="K692" s="162">
        <f>+'2.2.3.5.CantidadCap'!K95</f>
        <v>7645.8238611987945</v>
      </c>
      <c r="L692" s="162">
        <f>+'2.2.3.5.CantidadCap'!L95</f>
        <v>6483.9442456020115</v>
      </c>
      <c r="M692" s="162">
        <f>+'2.2.3.5.CantidadCap'!M95</f>
        <v>5280.4057049176845</v>
      </c>
      <c r="N692" s="162">
        <f>+'2.2.3.5.CantidadCap'!N95</f>
        <v>4112.7821159501736</v>
      </c>
    </row>
    <row r="693" spans="2:14" x14ac:dyDescent="0.2">
      <c r="B693" s="169" t="s">
        <v>528</v>
      </c>
      <c r="C693" s="162">
        <f>+'2.2.3.5.CantidadCap'!C96</f>
        <v>0</v>
      </c>
      <c r="D693" s="162">
        <f>+'2.2.3.5.CantidadCap'!D96</f>
        <v>0</v>
      </c>
      <c r="E693" s="162">
        <f>+'2.2.3.5.CantidadCap'!E96</f>
        <v>0</v>
      </c>
      <c r="F693" s="162">
        <f>+'2.2.3.5.CantidadCap'!F96</f>
        <v>0</v>
      </c>
      <c r="G693" s="162">
        <f>+'2.2.3.5.CantidadCap'!G96</f>
        <v>44197.265102508602</v>
      </c>
      <c r="H693" s="162">
        <f>+'2.2.3.5.CantidadCap'!H96</f>
        <v>44197.265102508602</v>
      </c>
      <c r="I693" s="162">
        <f>+'2.2.3.5.CantidadCap'!I96</f>
        <v>44197.265102508602</v>
      </c>
      <c r="J693" s="162">
        <f>+'2.2.3.5.CantidadCap'!J96</f>
        <v>41291.734287551248</v>
      </c>
      <c r="K693" s="162">
        <f>+'2.2.3.5.CantidadCap'!K96</f>
        <v>41291.734287551248</v>
      </c>
      <c r="L693" s="162">
        <f>+'2.2.3.5.CantidadCap'!L96</f>
        <v>35016.933136976179</v>
      </c>
      <c r="M693" s="162">
        <f>+'2.2.3.5.CantidadCap'!M96</f>
        <v>28517.150441358011</v>
      </c>
      <c r="N693" s="162">
        <f>+'2.2.3.5.CantidadCap'!N96</f>
        <v>22211.328615119386</v>
      </c>
    </row>
    <row r="694" spans="2:14" x14ac:dyDescent="0.2">
      <c r="B694" s="169" t="s">
        <v>360</v>
      </c>
      <c r="C694" s="162">
        <f>+'2.2.3.5.CantidadCap'!C97</f>
        <v>8153.4167736819536</v>
      </c>
      <c r="D694" s="162">
        <f>+'2.2.3.5.CantidadCap'!D97</f>
        <v>7562.308861870084</v>
      </c>
      <c r="E694" s="162">
        <f>+'2.2.3.5.CantidadCap'!E97</f>
        <v>6591.5617861448518</v>
      </c>
      <c r="F694" s="162">
        <f>+'2.2.3.5.CantidadCap'!F97</f>
        <v>5837.2961272005068</v>
      </c>
      <c r="G694" s="162">
        <f>+'2.2.3.5.CantidadCap'!G97</f>
        <v>5152.8219559060362</v>
      </c>
      <c r="H694" s="162">
        <f>+'2.2.3.5.CantidadCap'!H97</f>
        <v>5152.8219559060362</v>
      </c>
      <c r="I694" s="162">
        <f>+'2.2.3.5.CantidadCap'!I97</f>
        <v>5152.8219559060362</v>
      </c>
      <c r="J694" s="162">
        <f>+'2.2.3.5.CantidadCap'!J97</f>
        <v>4464.9744305555396</v>
      </c>
      <c r="K694" s="162">
        <f>+'2.2.3.5.CantidadCap'!K97</f>
        <v>4464.9744305555396</v>
      </c>
      <c r="L694" s="162">
        <f>+'2.2.3.5.CantidadCap'!L97</f>
        <v>3659.4304195537916</v>
      </c>
      <c r="M694" s="162">
        <f>+'2.2.3.5.CantidadCap'!M97</f>
        <v>2829.3902009229978</v>
      </c>
      <c r="N694" s="162">
        <f>+'2.2.3.5.CantidadCap'!N97</f>
        <v>2019.8578080970997</v>
      </c>
    </row>
    <row r="695" spans="2:14" x14ac:dyDescent="0.2">
      <c r="B695" s="169" t="s">
        <v>361</v>
      </c>
      <c r="C695" s="162">
        <f>+'2.2.3.5.CantidadCap'!C98</f>
        <v>549.71852992335107</v>
      </c>
      <c r="D695" s="162">
        <f>+'2.2.3.5.CantidadCap'!D98</f>
        <v>516.27221098591633</v>
      </c>
      <c r="E695" s="162">
        <f>+'2.2.3.5.CantidadCap'!E98</f>
        <v>456.6048390566275</v>
      </c>
      <c r="F695" s="162">
        <f>+'2.2.3.5.CantidadCap'!F98</f>
        <v>404.51068641709344</v>
      </c>
      <c r="G695" s="162">
        <f>+'2.2.3.5.CantidadCap'!G98</f>
        <v>357.25831375911423</v>
      </c>
      <c r="H695" s="162">
        <f>+'2.2.3.5.CantidadCap'!H98</f>
        <v>357.25831375911423</v>
      </c>
      <c r="I695" s="162">
        <f>+'2.2.3.5.CantidadCap'!I98</f>
        <v>357.25831375911423</v>
      </c>
      <c r="J695" s="162">
        <f>+'2.2.3.5.CantidadCap'!J98</f>
        <v>309.77847733963227</v>
      </c>
      <c r="K695" s="162">
        <f>+'2.2.3.5.CantidadCap'!K98</f>
        <v>309.77847733963227</v>
      </c>
      <c r="L695" s="162">
        <f>+'2.2.3.5.CantidadCap'!L98</f>
        <v>254.13880561191689</v>
      </c>
      <c r="M695" s="162">
        <f>+'2.2.3.5.CantidadCap'!M98</f>
        <v>196.7999246674386</v>
      </c>
      <c r="N695" s="162">
        <f>+'2.2.3.5.CantidadCap'!N98</f>
        <v>140.88478163892461</v>
      </c>
    </row>
    <row r="696" spans="2:14" x14ac:dyDescent="0.2">
      <c r="B696" s="169" t="s">
        <v>484</v>
      </c>
      <c r="C696" s="162">
        <f>+'2.2.3.5.CantidadCap'!C99</f>
        <v>0</v>
      </c>
      <c r="D696" s="162">
        <f>+'2.2.3.5.CantidadCap'!D99</f>
        <v>30571.028628634867</v>
      </c>
      <c r="E696" s="162">
        <f>+'2.2.3.5.CantidadCap'!E99</f>
        <v>29079.820881630309</v>
      </c>
      <c r="F696" s="162">
        <f>+'2.2.3.5.CantidadCap'!F99</f>
        <v>26121.237740350094</v>
      </c>
      <c r="G696" s="162">
        <f>+'2.2.3.5.CantidadCap'!G99</f>
        <v>23487.83773905204</v>
      </c>
      <c r="H696" s="162">
        <f>+'2.2.3.5.CantidadCap'!H99</f>
        <v>23487.83773905204</v>
      </c>
      <c r="I696" s="162">
        <f>+'2.2.3.5.CantidadCap'!I99</f>
        <v>23487.83773905204</v>
      </c>
      <c r="J696" s="162">
        <f>+'2.2.3.5.CantidadCap'!J99</f>
        <v>20854.375820005764</v>
      </c>
      <c r="K696" s="162">
        <f>+'2.2.3.5.CantidadCap'!K99</f>
        <v>20854.375820005764</v>
      </c>
      <c r="L696" s="162">
        <f>+'2.2.3.5.CantidadCap'!L99</f>
        <v>17685.289714815255</v>
      </c>
      <c r="M696" s="162">
        <f>+'2.2.3.5.CantidadCap'!M99</f>
        <v>14402.576759751577</v>
      </c>
      <c r="N696" s="162">
        <f>+'2.2.3.5.CantidadCap'!N99</f>
        <v>11217.823673271949</v>
      </c>
    </row>
    <row r="697" spans="2:14" x14ac:dyDescent="0.2">
      <c r="B697" s="169" t="s">
        <v>362</v>
      </c>
      <c r="C697" s="162">
        <f>+'2.2.3.5.CantidadCap'!C100</f>
        <v>0</v>
      </c>
      <c r="D697" s="162">
        <f>+'2.2.3.5.CantidadCap'!D100</f>
        <v>609.74170441191427</v>
      </c>
      <c r="E697" s="162">
        <f>+'2.2.3.5.CantidadCap'!E100</f>
        <v>579.99944207798853</v>
      </c>
      <c r="F697" s="162">
        <f>+'2.2.3.5.CantidadCap'!F100</f>
        <v>520.99025566419436</v>
      </c>
      <c r="G697" s="162">
        <f>+'2.2.3.5.CantidadCap'!G100</f>
        <v>468.46687397837786</v>
      </c>
      <c r="H697" s="162">
        <f>+'2.2.3.5.CantidadCap'!H100</f>
        <v>468.46687397837786</v>
      </c>
      <c r="I697" s="162">
        <f>+'2.2.3.5.CantidadCap'!I100</f>
        <v>468.46687397837786</v>
      </c>
      <c r="J697" s="162">
        <f>+'2.2.3.5.CantidadCap'!J100</f>
        <v>415.94225733793189</v>
      </c>
      <c r="K697" s="162">
        <f>+'2.2.3.5.CantidadCap'!K100</f>
        <v>415.94225733793189</v>
      </c>
      <c r="L697" s="162">
        <f>+'2.2.3.5.CantidadCap'!L100</f>
        <v>352.73457183018843</v>
      </c>
      <c r="M697" s="162">
        <f>+'2.2.3.5.CantidadCap'!M100</f>
        <v>287.26058936691084</v>
      </c>
      <c r="N697" s="162">
        <f>+'2.2.3.5.CantidadCap'!N100</f>
        <v>223.74042461647451</v>
      </c>
    </row>
    <row r="698" spans="2:14" x14ac:dyDescent="0.2">
      <c r="B698" s="169" t="s">
        <v>363</v>
      </c>
      <c r="C698" s="162">
        <f>+'2.2.3.5.CantidadCap'!C101</f>
        <v>0</v>
      </c>
      <c r="D698" s="162">
        <f>+'2.2.3.5.CantidadCap'!D101</f>
        <v>876.82697458592736</v>
      </c>
      <c r="E698" s="162">
        <f>+'2.2.3.5.CantidadCap'!E101</f>
        <v>834.05670364841683</v>
      </c>
      <c r="F698" s="162">
        <f>+'2.2.3.5.CantidadCap'!F101</f>
        <v>749.1997125297147</v>
      </c>
      <c r="G698" s="162">
        <f>+'2.2.3.5.CantidadCap'!G101</f>
        <v>673.66950436884326</v>
      </c>
      <c r="H698" s="162">
        <f>+'2.2.3.5.CantidadCap'!H101</f>
        <v>673.66950436884326</v>
      </c>
      <c r="I698" s="162">
        <f>+'2.2.3.5.CantidadCap'!I101</f>
        <v>673.66950436884326</v>
      </c>
      <c r="J698" s="162">
        <f>+'2.2.3.5.CantidadCap'!J101</f>
        <v>598.13752030594037</v>
      </c>
      <c r="K698" s="162">
        <f>+'2.2.3.5.CantidadCap'!K101</f>
        <v>598.13752030594037</v>
      </c>
      <c r="L698" s="162">
        <f>+'2.2.3.5.CantidadCap'!L101</f>
        <v>507.24296076816483</v>
      </c>
      <c r="M698" s="162">
        <f>+'2.2.3.5.CantidadCap'!M101</f>
        <v>413.08939780540481</v>
      </c>
      <c r="N698" s="162">
        <f>+'2.2.3.5.CantidadCap'!N101</f>
        <v>321.74548368517458</v>
      </c>
    </row>
    <row r="699" spans="2:14" x14ac:dyDescent="0.2">
      <c r="B699" s="169" t="s">
        <v>529</v>
      </c>
      <c r="C699" s="162">
        <f>+'2.2.3.5.CantidadCap'!C102</f>
        <v>0</v>
      </c>
      <c r="D699" s="162">
        <f>+'2.2.3.5.CantidadCap'!D102</f>
        <v>0</v>
      </c>
      <c r="E699" s="162">
        <f>+'2.2.3.5.CantidadCap'!E102</f>
        <v>0</v>
      </c>
      <c r="F699" s="162">
        <f>+'2.2.3.5.CantidadCap'!F102</f>
        <v>0</v>
      </c>
      <c r="G699" s="162">
        <f>+'2.2.3.5.CantidadCap'!G102</f>
        <v>692.08926634543172</v>
      </c>
      <c r="H699" s="162">
        <f>+'2.2.3.5.CantidadCap'!H102</f>
        <v>692.08926634543172</v>
      </c>
      <c r="I699" s="162">
        <f>+'2.2.3.5.CantidadCap'!I102</f>
        <v>692.08926634543172</v>
      </c>
      <c r="J699" s="162">
        <f>+'2.2.3.5.CantidadCap'!J102</f>
        <v>661.61860934966455</v>
      </c>
      <c r="K699" s="162">
        <f>+'2.2.3.5.CantidadCap'!K102</f>
        <v>661.61860934966455</v>
      </c>
      <c r="L699" s="162">
        <f>+'2.2.3.5.CantidadCap'!L102</f>
        <v>593.09531828275453</v>
      </c>
      <c r="M699" s="162">
        <f>+'2.2.3.5.CantidadCap'!M102</f>
        <v>521.00958863919209</v>
      </c>
      <c r="N699" s="162">
        <f>+'2.2.3.5.CantidadCap'!N102</f>
        <v>452.14905727430477</v>
      </c>
    </row>
    <row r="700" spans="2:14" x14ac:dyDescent="0.2">
      <c r="B700" s="169" t="s">
        <v>530</v>
      </c>
      <c r="C700" s="162">
        <f>+'2.2.3.5.CantidadCap'!C103</f>
        <v>0</v>
      </c>
      <c r="D700" s="162">
        <f>+'2.2.3.5.CantidadCap'!D103</f>
        <v>0</v>
      </c>
      <c r="E700" s="162">
        <f>+'2.2.3.5.CantidadCap'!E103</f>
        <v>99223.165242472838</v>
      </c>
      <c r="F700" s="162">
        <f>+'2.2.3.5.CantidadCap'!F103</f>
        <v>96162.417883729097</v>
      </c>
      <c r="G700" s="162">
        <f>+'2.2.3.5.CantidadCap'!G103</f>
        <v>91278.810916806746</v>
      </c>
      <c r="H700" s="162">
        <f>+'2.2.3.5.CantidadCap'!H103</f>
        <v>91278.810916806746</v>
      </c>
      <c r="I700" s="162">
        <f>+'2.2.3.5.CantidadCap'!I103</f>
        <v>91278.810916806746</v>
      </c>
      <c r="J700" s="162">
        <f>+'2.2.3.5.CantidadCap'!J103</f>
        <v>86563.353034168918</v>
      </c>
      <c r="K700" s="162">
        <f>+'2.2.3.5.CantidadCap'!K103</f>
        <v>86563.353034168918</v>
      </c>
      <c r="L700" s="162">
        <f>+'2.2.3.5.CantidadCap'!L103</f>
        <v>79775.860584283975</v>
      </c>
      <c r="M700" s="162">
        <f>+'2.2.3.5.CantidadCap'!M103</f>
        <v>72525.161046353911</v>
      </c>
      <c r="N700" s="162">
        <f>+'2.2.3.5.CantidadCap'!N103</f>
        <v>65704.415124833045</v>
      </c>
    </row>
    <row r="701" spans="2:14" x14ac:dyDescent="0.2">
      <c r="B701" s="169" t="s">
        <v>531</v>
      </c>
      <c r="C701" s="162">
        <f>+'2.2.3.5.CantidadCap'!C104</f>
        <v>0</v>
      </c>
      <c r="D701" s="162">
        <f>+'2.2.3.5.CantidadCap'!D104</f>
        <v>0</v>
      </c>
      <c r="E701" s="162">
        <f>+'2.2.3.5.CantidadCap'!E104</f>
        <v>37511.854099542586</v>
      </c>
      <c r="F701" s="162">
        <f>+'2.2.3.5.CantidadCap'!F104</f>
        <v>36354.722011726379</v>
      </c>
      <c r="G701" s="162">
        <f>+'2.2.3.5.CantidadCap'!G104</f>
        <v>34508.447993204303</v>
      </c>
      <c r="H701" s="162">
        <f>+'2.2.3.5.CantidadCap'!H104</f>
        <v>34508.447993204303</v>
      </c>
      <c r="I701" s="162">
        <f>+'2.2.3.5.CantidadCap'!I104</f>
        <v>34508.447993204303</v>
      </c>
      <c r="J701" s="162">
        <f>+'2.2.3.5.CantidadCap'!J104</f>
        <v>32725.743645144146</v>
      </c>
      <c r="K701" s="162">
        <f>+'2.2.3.5.CantidadCap'!K104</f>
        <v>32725.743645144146</v>
      </c>
      <c r="L701" s="162">
        <f>+'2.2.3.5.CantidadCap'!L104</f>
        <v>30159.695425863552</v>
      </c>
      <c r="M701" s="162">
        <f>+'2.2.3.5.CantidadCap'!M104</f>
        <v>27418.529262480282</v>
      </c>
      <c r="N701" s="162">
        <f>+'2.2.3.5.CantidadCap'!N104</f>
        <v>24839.909388452921</v>
      </c>
    </row>
    <row r="702" spans="2:14" x14ac:dyDescent="0.2">
      <c r="B702" s="169" t="s">
        <v>300</v>
      </c>
      <c r="C702" s="162">
        <f>+'2.2.3.5.CantidadCap'!C105</f>
        <v>0</v>
      </c>
      <c r="D702" s="162">
        <f>+'2.2.3.5.CantidadCap'!D105</f>
        <v>0</v>
      </c>
      <c r="E702" s="162">
        <f>+'2.2.3.5.CantidadCap'!E105</f>
        <v>252184.26892145688</v>
      </c>
      <c r="F702" s="162">
        <f>+'2.2.3.5.CantidadCap'!F105</f>
        <v>234746.91195145348</v>
      </c>
      <c r="G702" s="162">
        <f>+'2.2.3.5.CantidadCap'!G105</f>
        <v>202347.10525064694</v>
      </c>
      <c r="H702" s="162">
        <f>+'2.2.3.5.CantidadCap'!H105</f>
        <v>202347.10525064694</v>
      </c>
      <c r="I702" s="162">
        <f>+'2.2.3.5.CantidadCap'!I105</f>
        <v>202347.10525064694</v>
      </c>
      <c r="J702" s="162">
        <f>+'2.2.3.5.CantidadCap'!J105</f>
        <v>169641.06724897632</v>
      </c>
      <c r="K702" s="162">
        <f>+'2.2.3.5.CantidadCap'!K105</f>
        <v>169641.06724897632</v>
      </c>
      <c r="L702" s="162">
        <f>+'2.2.3.5.CantidadCap'!L105</f>
        <v>132303.36412205541</v>
      </c>
      <c r="M702" s="162">
        <f>+'2.2.3.5.CantidadCap'!M105</f>
        <v>94026.033649534162</v>
      </c>
      <c r="N702" s="162">
        <f>+'2.2.3.5.CantidadCap'!N105</f>
        <v>56503.196591973392</v>
      </c>
    </row>
    <row r="703" spans="2:14" x14ac:dyDescent="0.2">
      <c r="B703" s="169" t="s">
        <v>301</v>
      </c>
      <c r="C703" s="162">
        <f>+'2.2.3.5.CantidadCap'!C106</f>
        <v>0</v>
      </c>
      <c r="D703" s="162">
        <f>+'2.2.3.5.CantidadCap'!D106</f>
        <v>1003.6377513001574</v>
      </c>
      <c r="E703" s="162">
        <f>+'2.2.3.5.CantidadCap'!E106</f>
        <v>837.27292758053989</v>
      </c>
      <c r="F703" s="162">
        <f>+'2.2.3.5.CantidadCap'!F106</f>
        <v>504.07466592781861</v>
      </c>
      <c r="G703" s="162">
        <f>+'2.2.3.5.CantidadCap'!G106</f>
        <v>168.62061399735748</v>
      </c>
      <c r="H703" s="162">
        <f>+'2.2.3.5.CantidadCap'!H106</f>
        <v>168.62061399735748</v>
      </c>
      <c r="I703" s="162">
        <f>+'2.2.3.5.CantidadCap'!I106</f>
        <v>168.62061399735748</v>
      </c>
      <c r="J703" s="162">
        <f>+'2.2.3.5.CantidadCap'!J106</f>
        <v>0</v>
      </c>
      <c r="K703" s="162">
        <f>+'2.2.3.5.CantidadCap'!K106</f>
        <v>0</v>
      </c>
      <c r="L703" s="162">
        <f>+'2.2.3.5.CantidadCap'!L106</f>
        <v>0</v>
      </c>
      <c r="M703" s="162">
        <f>+'2.2.3.5.CantidadCap'!M106</f>
        <v>0</v>
      </c>
      <c r="N703" s="162">
        <f>+'2.2.3.5.CantidadCap'!N106</f>
        <v>0</v>
      </c>
    </row>
    <row r="704" spans="2:14" x14ac:dyDescent="0.2">
      <c r="B704" s="169" t="s">
        <v>302</v>
      </c>
      <c r="C704" s="162">
        <f>+'2.2.3.5.CantidadCap'!C107</f>
        <v>0</v>
      </c>
      <c r="D704" s="162">
        <f>+'2.2.3.5.CantidadCap'!D107</f>
        <v>79737.603229007407</v>
      </c>
      <c r="E704" s="162">
        <f>+'2.2.3.5.CantidadCap'!E107</f>
        <v>66520.152721756313</v>
      </c>
      <c r="F704" s="162">
        <f>+'2.2.3.5.CantidadCap'!F107</f>
        <v>40048.020969197438</v>
      </c>
      <c r="G704" s="162">
        <f>+'2.2.3.5.CantidadCap'!G107</f>
        <v>13396.669861944834</v>
      </c>
      <c r="H704" s="162">
        <f>+'2.2.3.5.CantidadCap'!H107</f>
        <v>13396.669861944834</v>
      </c>
      <c r="I704" s="162">
        <f>+'2.2.3.5.CantidadCap'!I107</f>
        <v>13396.669861944834</v>
      </c>
      <c r="J704" s="162">
        <f>+'2.2.3.5.CantidadCap'!J107</f>
        <v>0</v>
      </c>
      <c r="K704" s="162">
        <f>+'2.2.3.5.CantidadCap'!K107</f>
        <v>0</v>
      </c>
      <c r="L704" s="162">
        <f>+'2.2.3.5.CantidadCap'!L107</f>
        <v>0</v>
      </c>
      <c r="M704" s="162">
        <f>+'2.2.3.5.CantidadCap'!M107</f>
        <v>0</v>
      </c>
      <c r="N704" s="162">
        <f>+'2.2.3.5.CantidadCap'!N107</f>
        <v>0</v>
      </c>
    </row>
    <row r="705" spans="2:14" x14ac:dyDescent="0.2">
      <c r="B705" s="169" t="s">
        <v>303</v>
      </c>
      <c r="C705" s="162">
        <f>+'2.2.3.5.CantidadCap'!C108</f>
        <v>0</v>
      </c>
      <c r="D705" s="162">
        <f>+'2.2.3.5.CantidadCap'!D108</f>
        <v>3023.0402850986247</v>
      </c>
      <c r="E705" s="162">
        <f>+'2.2.3.5.CantidadCap'!E108</f>
        <v>2810.6257501602058</v>
      </c>
      <c r="F705" s="162">
        <f>+'2.2.3.5.CantidadCap'!F108</f>
        <v>2387.4612455000074</v>
      </c>
      <c r="G705" s="162">
        <f>+'2.2.3.5.CantidadCap'!G108</f>
        <v>1989.2985368522391</v>
      </c>
      <c r="H705" s="162">
        <f>+'2.2.3.5.CantidadCap'!H108</f>
        <v>1989.2985368522391</v>
      </c>
      <c r="I705" s="162">
        <f>+'2.2.3.5.CantidadCap'!I108</f>
        <v>1989.2985368522391</v>
      </c>
      <c r="J705" s="162">
        <f>+'2.2.3.5.CantidadCap'!J108</f>
        <v>1585.6188667408501</v>
      </c>
      <c r="K705" s="162">
        <f>+'2.2.3.5.CantidadCap'!K108</f>
        <v>1585.6188667408501</v>
      </c>
      <c r="L705" s="162">
        <f>+'2.2.3.5.CantidadCap'!L108</f>
        <v>1136.2630943221566</v>
      </c>
      <c r="M705" s="162">
        <f>+'2.2.3.5.CantidadCap'!M108</f>
        <v>677.9916602642885</v>
      </c>
      <c r="N705" s="162">
        <f>+'2.2.3.5.CantidadCap'!N108</f>
        <v>226.40453371985674</v>
      </c>
    </row>
    <row r="706" spans="2:14" x14ac:dyDescent="0.2">
      <c r="B706" s="169" t="s">
        <v>304</v>
      </c>
      <c r="C706" s="162">
        <f>+'2.2.3.5.CantidadCap'!C109</f>
        <v>0</v>
      </c>
      <c r="D706" s="162">
        <f>+'2.2.3.5.CantidadCap'!D109</f>
        <v>0</v>
      </c>
      <c r="E706" s="162">
        <f>+'2.2.3.5.CantidadCap'!E109</f>
        <v>534377.42089496506</v>
      </c>
      <c r="F706" s="162">
        <f>+'2.2.3.5.CantidadCap'!F109</f>
        <v>497427.73372888169</v>
      </c>
      <c r="G706" s="162">
        <f>+'2.2.3.5.CantidadCap'!G109</f>
        <v>428772.67758156592</v>
      </c>
      <c r="H706" s="162">
        <f>+'2.2.3.5.CantidadCap'!H109</f>
        <v>428772.67758156592</v>
      </c>
      <c r="I706" s="162">
        <f>+'2.2.3.5.CantidadCap'!I109</f>
        <v>428772.67758156592</v>
      </c>
      <c r="J706" s="162">
        <f>+'2.2.3.5.CantidadCap'!J109</f>
        <v>359468.71857661777</v>
      </c>
      <c r="K706" s="162">
        <f>+'2.2.3.5.CantidadCap'!K109</f>
        <v>359468.71857661777</v>
      </c>
      <c r="L706" s="162">
        <f>+'2.2.3.5.CantidadCap'!L109</f>
        <v>280350.28036301106</v>
      </c>
      <c r="M706" s="162">
        <f>+'2.2.3.5.CantidadCap'!M109</f>
        <v>199240.77569751293</v>
      </c>
      <c r="N706" s="162">
        <f>+'2.2.3.5.CantidadCap'!N109</f>
        <v>119730.03945200048</v>
      </c>
    </row>
    <row r="707" spans="2:14" x14ac:dyDescent="0.2">
      <c r="B707" s="169" t="s">
        <v>532</v>
      </c>
      <c r="C707" s="162">
        <f>+'2.2.3.5.CantidadCap'!C110</f>
        <v>0</v>
      </c>
      <c r="D707" s="162">
        <f>+'2.2.3.5.CantidadCap'!D110</f>
        <v>0</v>
      </c>
      <c r="E707" s="162">
        <f>+'2.2.3.5.CantidadCap'!E110</f>
        <v>205019.17216463987</v>
      </c>
      <c r="F707" s="162">
        <f>+'2.2.3.5.CantidadCap'!F110</f>
        <v>184954.16170795081</v>
      </c>
      <c r="G707" s="162">
        <f>+'2.2.3.5.CantidadCap'!G110</f>
        <v>146426.86836911642</v>
      </c>
      <c r="H707" s="162">
        <f>+'2.2.3.5.CantidadCap'!H110</f>
        <v>146426.86836911642</v>
      </c>
      <c r="I707" s="162">
        <f>+'2.2.3.5.CantidadCap'!I110</f>
        <v>146426.86836911642</v>
      </c>
      <c r="J707" s="162">
        <f>+'2.2.3.5.CantidadCap'!J110</f>
        <v>107203.32090083815</v>
      </c>
      <c r="K707" s="162">
        <f>+'2.2.3.5.CantidadCap'!K110</f>
        <v>107203.32090083815</v>
      </c>
      <c r="L707" s="162">
        <f>+'2.2.3.5.CantidadCap'!L110</f>
        <v>64601.280455996806</v>
      </c>
      <c r="M707" s="162">
        <f>+'2.2.3.5.CantidadCap'!M110</f>
        <v>21380.252298644184</v>
      </c>
      <c r="N707" s="162">
        <f>+'2.2.3.5.CantidadCap'!N110</f>
        <v>0</v>
      </c>
    </row>
    <row r="708" spans="2:14" x14ac:dyDescent="0.2">
      <c r="B708" s="169" t="s">
        <v>533</v>
      </c>
      <c r="C708" s="162">
        <f>+'2.2.3.5.CantidadCap'!C111</f>
        <v>0</v>
      </c>
      <c r="D708" s="162">
        <f>+'2.2.3.5.CantidadCap'!D111</f>
        <v>0</v>
      </c>
      <c r="E708" s="162">
        <f>+'2.2.3.5.CantidadCap'!E111</f>
        <v>0</v>
      </c>
      <c r="F708" s="162">
        <f>+'2.2.3.5.CantidadCap'!F111</f>
        <v>0</v>
      </c>
      <c r="G708" s="162">
        <f>+'2.2.3.5.CantidadCap'!G111</f>
        <v>0</v>
      </c>
      <c r="H708" s="162">
        <f>+'2.2.3.5.CantidadCap'!H111</f>
        <v>0</v>
      </c>
      <c r="I708" s="162">
        <f>+'2.2.3.5.CantidadCap'!I111</f>
        <v>0</v>
      </c>
      <c r="J708" s="162">
        <f>+'2.2.3.5.CantidadCap'!J111</f>
        <v>206422.82955532396</v>
      </c>
      <c r="K708" s="162">
        <f>+'2.2.3.5.CantidadCap'!K111</f>
        <v>206422.82955532396</v>
      </c>
      <c r="L708" s="162">
        <f>+'2.2.3.5.CantidadCap'!L111</f>
        <v>190735.71944896312</v>
      </c>
      <c r="M708" s="162">
        <f>+'2.2.3.5.CantidadCap'!M111</f>
        <v>160658.58383721724</v>
      </c>
      <c r="N708" s="162">
        <f>+'2.2.3.5.CantidadCap'!N111</f>
        <v>131629.53573064011</v>
      </c>
    </row>
    <row r="709" spans="2:14" x14ac:dyDescent="0.2">
      <c r="B709" s="169" t="s">
        <v>534</v>
      </c>
      <c r="C709" s="162">
        <f>+'2.2.3.5.CantidadCap'!C112</f>
        <v>0</v>
      </c>
      <c r="D709" s="162">
        <f>+'2.2.3.5.CantidadCap'!D112</f>
        <v>0</v>
      </c>
      <c r="E709" s="162">
        <f>+'2.2.3.5.CantidadCap'!E112</f>
        <v>98626.065058970838</v>
      </c>
      <c r="F709" s="162">
        <f>+'2.2.3.5.CantidadCap'!F112</f>
        <v>93931.211369820259</v>
      </c>
      <c r="G709" s="162">
        <f>+'2.2.3.5.CantidadCap'!G112</f>
        <v>85657.083967208484</v>
      </c>
      <c r="H709" s="162">
        <f>+'2.2.3.5.CantidadCap'!H112</f>
        <v>85657.083967208484</v>
      </c>
      <c r="I709" s="162">
        <f>+'2.2.3.5.CantidadCap'!I112</f>
        <v>85657.083967208484</v>
      </c>
      <c r="J709" s="162">
        <f>+'2.2.3.5.CantidadCap'!J112</f>
        <v>77424.574854357168</v>
      </c>
      <c r="K709" s="162">
        <f>+'2.2.3.5.CantidadCap'!K112</f>
        <v>77424.574854357168</v>
      </c>
      <c r="L709" s="162">
        <f>+'2.2.3.5.CantidadCap'!L112</f>
        <v>67241.078983891246</v>
      </c>
      <c r="M709" s="162">
        <f>+'2.2.3.5.CantidadCap'!M112</f>
        <v>56637.826184041289</v>
      </c>
      <c r="N709" s="162">
        <f>+'2.2.3.5.CantidadCap'!N112</f>
        <v>46404.061254217362</v>
      </c>
    </row>
    <row r="710" spans="2:14" x14ac:dyDescent="0.2">
      <c r="B710" s="169" t="s">
        <v>534</v>
      </c>
      <c r="C710" s="162">
        <f>+'2.2.3.5.CantidadCap'!C113</f>
        <v>0</v>
      </c>
      <c r="D710" s="162">
        <f>+'2.2.3.5.CantidadCap'!D113</f>
        <v>0</v>
      </c>
      <c r="E710" s="162">
        <f>+'2.2.3.5.CantidadCap'!E113</f>
        <v>0</v>
      </c>
      <c r="F710" s="162">
        <f>+'2.2.3.5.CantidadCap'!F113</f>
        <v>59547.412294087138</v>
      </c>
      <c r="G710" s="162">
        <f>+'2.2.3.5.CantidadCap'!G113</f>
        <v>57501.279028135643</v>
      </c>
      <c r="H710" s="162">
        <f>+'2.2.3.5.CantidadCap'!H113</f>
        <v>57501.279028135643</v>
      </c>
      <c r="I710" s="162">
        <f>+'2.2.3.5.CantidadCap'!I113</f>
        <v>57501.279028135643</v>
      </c>
      <c r="J710" s="162">
        <f>+'2.2.3.5.CantidadCap'!J113</f>
        <v>52701.445220706351</v>
      </c>
      <c r="K710" s="162">
        <f>+'2.2.3.5.CantidadCap'!K113</f>
        <v>52701.445220706351</v>
      </c>
      <c r="L710" s="162">
        <f>+'2.2.3.5.CantidadCap'!L113</f>
        <v>46593.174331101938</v>
      </c>
      <c r="M710" s="162">
        <f>+'2.2.3.5.CantidadCap'!M113</f>
        <v>40200.274486124246</v>
      </c>
      <c r="N710" s="162">
        <f>+'2.2.3.5.CantidadCap'!N113</f>
        <v>34061.896272955448</v>
      </c>
    </row>
    <row r="711" spans="2:14" x14ac:dyDescent="0.2">
      <c r="B711" s="169" t="s">
        <v>305</v>
      </c>
      <c r="C711" s="162">
        <f>+'2.2.3.5.CantidadCap'!C114</f>
        <v>0</v>
      </c>
      <c r="D711" s="162">
        <f>+'2.2.3.5.CantidadCap'!D114</f>
        <v>0</v>
      </c>
      <c r="E711" s="162">
        <f>+'2.2.3.5.CantidadCap'!E114</f>
        <v>0</v>
      </c>
      <c r="F711" s="162">
        <f>+'2.2.3.5.CantidadCap'!F114</f>
        <v>195224.84463510042</v>
      </c>
      <c r="G711" s="162">
        <f>+'2.2.3.5.CantidadCap'!G114</f>
        <v>184187.8705796584</v>
      </c>
      <c r="H711" s="162">
        <f>+'2.2.3.5.CantidadCap'!H114</f>
        <v>184187.8705796584</v>
      </c>
      <c r="I711" s="162">
        <f>+'2.2.3.5.CantidadCap'!I114</f>
        <v>184187.8705796584</v>
      </c>
      <c r="J711" s="162">
        <f>+'2.2.3.5.CantidadCap'!J114</f>
        <v>169353.79652629292</v>
      </c>
      <c r="K711" s="162">
        <f>+'2.2.3.5.CantidadCap'!K114</f>
        <v>169353.79652629292</v>
      </c>
      <c r="L711" s="162">
        <f>+'2.2.3.5.CantidadCap'!L114</f>
        <v>148842.35873584513</v>
      </c>
      <c r="M711" s="162">
        <f>+'2.2.3.5.CantidadCap'!M114</f>
        <v>116431.61410584011</v>
      </c>
      <c r="N711" s="162">
        <f>+'2.2.3.5.CantidadCap'!N114</f>
        <v>84852.86630922975</v>
      </c>
    </row>
    <row r="712" spans="2:14" x14ac:dyDescent="0.2">
      <c r="B712" s="169" t="s">
        <v>306</v>
      </c>
      <c r="C712" s="162">
        <f>+'2.2.3.5.CantidadCap'!C115</f>
        <v>0</v>
      </c>
      <c r="D712" s="162">
        <f>+'2.2.3.5.CantidadCap'!D115</f>
        <v>0</v>
      </c>
      <c r="E712" s="162">
        <f>+'2.2.3.5.CantidadCap'!E115</f>
        <v>0</v>
      </c>
      <c r="F712" s="162">
        <f>+'2.2.3.5.CantidadCap'!F115</f>
        <v>163722.28084954774</v>
      </c>
      <c r="G712" s="162">
        <f>+'2.2.3.5.CantidadCap'!G115</f>
        <v>154466.29414656555</v>
      </c>
      <c r="H712" s="162">
        <f>+'2.2.3.5.CantidadCap'!H115</f>
        <v>154466.29414656555</v>
      </c>
      <c r="I712" s="162">
        <f>+'2.2.3.5.CantidadCap'!I115</f>
        <v>154466.29414656555</v>
      </c>
      <c r="J712" s="162">
        <f>+'2.2.3.5.CantidadCap'!J115</f>
        <v>133912.53383474456</v>
      </c>
      <c r="K712" s="162">
        <f>+'2.2.3.5.CantidadCap'!K115</f>
        <v>133912.53383474456</v>
      </c>
      <c r="L712" s="162">
        <f>+'2.2.3.5.CantidadCap'!L115</f>
        <v>109830.6961178112</v>
      </c>
      <c r="M712" s="162">
        <f>+'2.2.3.5.CantidadCap'!M115</f>
        <v>85014.276737129039</v>
      </c>
      <c r="N712" s="162">
        <f>+'2.2.3.5.CantidadCap'!N115</f>
        <v>60813.208961505094</v>
      </c>
    </row>
    <row r="713" spans="2:14" x14ac:dyDescent="0.2">
      <c r="B713" s="169" t="s">
        <v>307</v>
      </c>
      <c r="C713" s="162">
        <f>+'2.2.3.5.CantidadCap'!C116</f>
        <v>0</v>
      </c>
      <c r="D713" s="162">
        <f>+'2.2.3.5.CantidadCap'!D116</f>
        <v>0</v>
      </c>
      <c r="E713" s="162">
        <f>+'2.2.3.5.CantidadCap'!E116</f>
        <v>0</v>
      </c>
      <c r="F713" s="162">
        <f>+'2.2.3.5.CantidadCap'!F116</f>
        <v>0</v>
      </c>
      <c r="G713" s="162">
        <f>+'2.2.3.5.CantidadCap'!G116</f>
        <v>0</v>
      </c>
      <c r="H713" s="162">
        <f>+'2.2.3.5.CantidadCap'!H116</f>
        <v>0</v>
      </c>
      <c r="I713" s="162">
        <f>+'2.2.3.5.CantidadCap'!I116</f>
        <v>0</v>
      </c>
      <c r="J713" s="162">
        <f>+'2.2.3.5.CantidadCap'!J116</f>
        <v>21488.862742289759</v>
      </c>
      <c r="K713" s="162">
        <f>+'2.2.3.5.CantidadCap'!K116</f>
        <v>21488.862742289759</v>
      </c>
      <c r="L713" s="162">
        <f>+'2.2.3.5.CantidadCap'!L116</f>
        <v>19855.815871335846</v>
      </c>
      <c r="M713" s="162">
        <f>+'2.2.3.5.CantidadCap'!M116</f>
        <v>16724.750183328601</v>
      </c>
      <c r="N713" s="162">
        <f>+'2.2.3.5.CantidadCap'!N116</f>
        <v>13702.791654587592</v>
      </c>
    </row>
    <row r="714" spans="2:14" x14ac:dyDescent="0.2">
      <c r="B714" s="169" t="s">
        <v>308</v>
      </c>
      <c r="C714" s="162">
        <f>+'2.2.3.5.CantidadCap'!C117</f>
        <v>0</v>
      </c>
      <c r="D714" s="162">
        <f>+'2.2.3.5.CantidadCap'!D117</f>
        <v>0</v>
      </c>
      <c r="E714" s="162">
        <f>+'2.2.3.5.CantidadCap'!E117</f>
        <v>0</v>
      </c>
      <c r="F714" s="162">
        <f>+'2.2.3.5.CantidadCap'!F117</f>
        <v>0</v>
      </c>
      <c r="G714" s="162">
        <f>+'2.2.3.5.CantidadCap'!G117</f>
        <v>0</v>
      </c>
      <c r="H714" s="162">
        <f>+'2.2.3.5.CantidadCap'!H117</f>
        <v>0</v>
      </c>
      <c r="I714" s="162">
        <f>+'2.2.3.5.CantidadCap'!I117</f>
        <v>0</v>
      </c>
      <c r="J714" s="162">
        <f>+'2.2.3.5.CantidadCap'!J117</f>
        <v>23671.457333597737</v>
      </c>
      <c r="K714" s="162">
        <f>+'2.2.3.5.CantidadCap'!K117</f>
        <v>23671.457333597737</v>
      </c>
      <c r="L714" s="162">
        <f>+'2.2.3.5.CantidadCap'!L117</f>
        <v>20617.942180317768</v>
      </c>
      <c r="M714" s="162">
        <f>+'2.2.3.5.CantidadCap'!M117</f>
        <v>14652.864937298546</v>
      </c>
      <c r="N714" s="162">
        <f>+'2.2.3.5.CantidadCap'!N117</f>
        <v>8805.366727195933</v>
      </c>
    </row>
    <row r="715" spans="2:14" x14ac:dyDescent="0.2">
      <c r="B715" s="169" t="s">
        <v>309</v>
      </c>
      <c r="C715" s="162">
        <f>+'2.2.3.5.CantidadCap'!C118</f>
        <v>0</v>
      </c>
      <c r="D715" s="162">
        <f>+'2.2.3.5.CantidadCap'!D118</f>
        <v>0</v>
      </c>
      <c r="E715" s="162">
        <f>+'2.2.3.5.CantidadCap'!E118</f>
        <v>0</v>
      </c>
      <c r="F715" s="162">
        <f>+'2.2.3.5.CantidadCap'!F118</f>
        <v>0</v>
      </c>
      <c r="G715" s="162">
        <f>+'2.2.3.5.CantidadCap'!G118</f>
        <v>0</v>
      </c>
      <c r="H715" s="162">
        <f>+'2.2.3.5.CantidadCap'!H118</f>
        <v>0</v>
      </c>
      <c r="I715" s="162">
        <f>+'2.2.3.5.CantidadCap'!I118</f>
        <v>0</v>
      </c>
      <c r="J715" s="162">
        <f>+'2.2.3.5.CantidadCap'!J118</f>
        <v>103085.1442367969</v>
      </c>
      <c r="K715" s="162">
        <f>+'2.2.3.5.CantidadCap'!K118</f>
        <v>103085.1442367969</v>
      </c>
      <c r="L715" s="162">
        <f>+'2.2.3.5.CantidadCap'!L118</f>
        <v>89787.608492838131</v>
      </c>
      <c r="M715" s="162">
        <f>+'2.2.3.5.CantidadCap'!M118</f>
        <v>63810.718294890474</v>
      </c>
      <c r="N715" s="162">
        <f>+'2.2.3.5.CantidadCap'!N118</f>
        <v>38345.864656273217</v>
      </c>
    </row>
    <row r="716" spans="2:14" x14ac:dyDescent="0.2">
      <c r="B716" s="169" t="s">
        <v>485</v>
      </c>
      <c r="C716" s="162">
        <f>+'2.2.3.5.CantidadCap'!C119</f>
        <v>0</v>
      </c>
      <c r="D716" s="162">
        <f>+'2.2.3.5.CantidadCap'!D119</f>
        <v>0</v>
      </c>
      <c r="E716" s="162">
        <f>+'2.2.3.5.CantidadCap'!E119</f>
        <v>0</v>
      </c>
      <c r="F716" s="162">
        <f>+'2.2.3.5.CantidadCap'!F119</f>
        <v>0</v>
      </c>
      <c r="G716" s="162">
        <f>+'2.2.3.5.CantidadCap'!G119</f>
        <v>0</v>
      </c>
      <c r="H716" s="162">
        <f>+'2.2.3.5.CantidadCap'!H119</f>
        <v>0</v>
      </c>
      <c r="I716" s="162">
        <f>+'2.2.3.5.CantidadCap'!I119</f>
        <v>0</v>
      </c>
      <c r="J716" s="162">
        <f>+'2.2.3.5.CantidadCap'!J119</f>
        <v>25662.21980274501</v>
      </c>
      <c r="K716" s="162">
        <f>+'2.2.3.5.CantidadCap'!K119</f>
        <v>25662.21980274501</v>
      </c>
      <c r="L716" s="162">
        <f>+'2.2.3.5.CantidadCap'!L119</f>
        <v>23712.01851693519</v>
      </c>
      <c r="M716" s="162">
        <f>+'2.2.3.5.CantidadCap'!M119</f>
        <v>19972.867829153693</v>
      </c>
      <c r="N716" s="162">
        <f>+'2.2.3.5.CantidadCap'!N119</f>
        <v>16364.014027564921</v>
      </c>
    </row>
    <row r="717" spans="2:14" x14ac:dyDescent="0.2">
      <c r="B717" s="169" t="s">
        <v>486</v>
      </c>
      <c r="C717" s="162">
        <f>+'2.2.3.5.CantidadCap'!C120</f>
        <v>0</v>
      </c>
      <c r="D717" s="162">
        <f>+'2.2.3.5.CantidadCap'!D120</f>
        <v>0</v>
      </c>
      <c r="E717" s="162">
        <f>+'2.2.3.5.CantidadCap'!E120</f>
        <v>0</v>
      </c>
      <c r="F717" s="162">
        <f>+'2.2.3.5.CantidadCap'!F120</f>
        <v>0</v>
      </c>
      <c r="G717" s="162">
        <f>+'2.2.3.5.CantidadCap'!G120</f>
        <v>0</v>
      </c>
      <c r="H717" s="162">
        <f>+'2.2.3.5.CantidadCap'!H120</f>
        <v>0</v>
      </c>
      <c r="I717" s="162">
        <f>+'2.2.3.5.CantidadCap'!I120</f>
        <v>0</v>
      </c>
      <c r="J717" s="162">
        <f>+'2.2.3.5.CantidadCap'!J120</f>
        <v>0</v>
      </c>
      <c r="K717" s="162">
        <f>+'2.2.3.5.CantidadCap'!K120</f>
        <v>0</v>
      </c>
      <c r="L717" s="162">
        <f>+'2.2.3.5.CantidadCap'!L120</f>
        <v>50647.999432374287</v>
      </c>
      <c r="M717" s="162">
        <f>+'2.2.3.5.CantidadCap'!M120</f>
        <v>47089.01980637919</v>
      </c>
      <c r="N717" s="162">
        <f>+'2.2.3.5.CantidadCap'!N120</f>
        <v>39898.765089120418</v>
      </c>
    </row>
    <row r="718" spans="2:14" x14ac:dyDescent="0.2">
      <c r="B718" s="169" t="s">
        <v>310</v>
      </c>
      <c r="C718" s="162">
        <f>+'2.2.3.5.CantidadCap'!C121</f>
        <v>0</v>
      </c>
      <c r="D718" s="162">
        <f>+'2.2.3.5.CantidadCap'!D121</f>
        <v>0</v>
      </c>
      <c r="E718" s="162">
        <f>+'2.2.3.5.CantidadCap'!E121</f>
        <v>0</v>
      </c>
      <c r="F718" s="162">
        <f>+'2.2.3.5.CantidadCap'!F121</f>
        <v>0</v>
      </c>
      <c r="G718" s="162">
        <f>+'2.2.3.5.CantidadCap'!G121</f>
        <v>0</v>
      </c>
      <c r="H718" s="162">
        <f>+'2.2.3.5.CantidadCap'!H121</f>
        <v>0</v>
      </c>
      <c r="I718" s="162">
        <f>+'2.2.3.5.CantidadCap'!I121</f>
        <v>0</v>
      </c>
      <c r="J718" s="162">
        <f>+'2.2.3.5.CantidadCap'!J121</f>
        <v>0</v>
      </c>
      <c r="K718" s="162">
        <f>+'2.2.3.5.CantidadCap'!K121</f>
        <v>0</v>
      </c>
      <c r="L718" s="162">
        <f>+'2.2.3.5.CantidadCap'!L121</f>
        <v>0</v>
      </c>
      <c r="M718" s="162">
        <f>+'2.2.3.5.CantidadCap'!M121</f>
        <v>0</v>
      </c>
      <c r="N718" s="162">
        <f>+'2.2.3.5.CantidadCap'!N121</f>
        <v>62415.190322225062</v>
      </c>
    </row>
    <row r="719" spans="2:14" x14ac:dyDescent="0.2">
      <c r="B719" s="173" t="s">
        <v>311</v>
      </c>
      <c r="C719" s="162">
        <f>+'2.2.3.5.CantidadCap'!C122</f>
        <v>0</v>
      </c>
      <c r="D719" s="162">
        <f>+'2.2.3.5.CantidadCap'!D122</f>
        <v>0</v>
      </c>
      <c r="E719" s="162">
        <f>+'2.2.3.5.CantidadCap'!E122</f>
        <v>0</v>
      </c>
      <c r="F719" s="162">
        <f>+'2.2.3.5.CantidadCap'!F122</f>
        <v>0</v>
      </c>
      <c r="G719" s="162">
        <f>+'2.2.3.5.CantidadCap'!G122</f>
        <v>0</v>
      </c>
      <c r="H719" s="162">
        <f>+'2.2.3.5.CantidadCap'!H122</f>
        <v>0</v>
      </c>
      <c r="I719" s="162">
        <f>+'2.2.3.5.CantidadCap'!I122</f>
        <v>0</v>
      </c>
      <c r="J719" s="162">
        <f>+'2.2.3.5.CantidadCap'!J122</f>
        <v>0</v>
      </c>
      <c r="K719" s="162">
        <f>+'2.2.3.5.CantidadCap'!K122</f>
        <v>0</v>
      </c>
      <c r="L719" s="162">
        <f>+'2.2.3.5.CantidadCap'!L122</f>
        <v>0</v>
      </c>
      <c r="M719" s="162">
        <f>+'2.2.3.5.CantidadCap'!M122</f>
        <v>0</v>
      </c>
      <c r="N719" s="162">
        <f>+'2.2.3.5.CantidadCap'!N122</f>
        <v>0</v>
      </c>
    </row>
    <row r="720" spans="2:14" x14ac:dyDescent="0.2">
      <c r="B720" s="31" t="s">
        <v>312</v>
      </c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</row>
    <row r="721" spans="2:14" x14ac:dyDescent="0.2">
      <c r="B721" s="172" t="s">
        <v>313</v>
      </c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</row>
    <row r="722" spans="2:14" x14ac:dyDescent="0.2">
      <c r="B722" s="225" t="s">
        <v>314</v>
      </c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</row>
    <row r="723" spans="2:14" x14ac:dyDescent="0.2">
      <c r="B723" s="227" t="s">
        <v>315</v>
      </c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</row>
    <row r="724" spans="2:14" x14ac:dyDescent="0.2">
      <c r="B724" s="228" t="s">
        <v>396</v>
      </c>
      <c r="C724" s="162">
        <f>+'2.2.3.5.CantidadCap'!C127</f>
        <v>0</v>
      </c>
      <c r="D724" s="162">
        <f>+'2.2.3.5.CantidadCap'!D127</f>
        <v>0</v>
      </c>
      <c r="E724" s="162">
        <f>+'2.2.3.5.CantidadCap'!E127</f>
        <v>0</v>
      </c>
      <c r="F724" s="162">
        <f>+'2.2.3.5.CantidadCap'!F127</f>
        <v>0</v>
      </c>
      <c r="G724" s="162">
        <f>+'2.2.3.5.CantidadCap'!G127</f>
        <v>0</v>
      </c>
      <c r="H724" s="162">
        <f>+'2.2.3.5.CantidadCap'!H127</f>
        <v>49817284.687554657</v>
      </c>
      <c r="I724" s="162">
        <f>+'2.2.3.5.CantidadCap'!I127</f>
        <v>92438726.432951108</v>
      </c>
      <c r="J724" s="162">
        <f>+'2.2.3.5.CantidadCap'!J127</f>
        <v>71445711.077455133</v>
      </c>
      <c r="K724" s="162">
        <f>+'2.2.3.5.CantidadCap'!K127</f>
        <v>71445711.077455133</v>
      </c>
      <c r="L724" s="162">
        <f>+'2.2.3.5.CantidadCap'!L127</f>
        <v>88886462.193119124</v>
      </c>
      <c r="M724" s="162">
        <f>+'2.2.3.5.CantidadCap'!M127</f>
        <v>81783486.363121301</v>
      </c>
      <c r="N724" s="162">
        <f>+'2.2.3.5.CantidadCap'!N127</f>
        <v>77548042.59451136</v>
      </c>
    </row>
    <row r="725" spans="2:14" x14ac:dyDescent="0.2">
      <c r="B725" s="228" t="s">
        <v>397</v>
      </c>
      <c r="C725" s="162">
        <f>+'2.2.3.5.CantidadCap'!C128</f>
        <v>0</v>
      </c>
      <c r="D725" s="162">
        <f>+'2.2.3.5.CantidadCap'!D128</f>
        <v>0</v>
      </c>
      <c r="E725" s="162">
        <f>+'2.2.3.5.CantidadCap'!E128</f>
        <v>0</v>
      </c>
      <c r="F725" s="162">
        <f>+'2.2.3.5.CantidadCap'!F128</f>
        <v>0</v>
      </c>
      <c r="G725" s="162">
        <f>+'2.2.3.5.CantidadCap'!G128</f>
        <v>0</v>
      </c>
      <c r="H725" s="162">
        <f>+'2.2.3.5.CantidadCap'!H128</f>
        <v>6476873.7688016752</v>
      </c>
      <c r="I725" s="162">
        <f>+'2.2.3.5.CantidadCap'!I128</f>
        <v>6476873.7688016752</v>
      </c>
      <c r="J725" s="162">
        <f>+'2.2.3.5.CantidadCap'!J128</f>
        <v>6440085.9678801168</v>
      </c>
      <c r="K725" s="162">
        <f>+'2.2.3.5.CantidadCap'!K128</f>
        <v>6440085.9678801168</v>
      </c>
      <c r="L725" s="162">
        <f>+'2.2.3.5.CantidadCap'!L128</f>
        <v>6112998.4694961943</v>
      </c>
      <c r="M725" s="162">
        <f>+'2.2.3.5.CantidadCap'!M128</f>
        <v>5620063.7560006902</v>
      </c>
      <c r="N725" s="162">
        <f>+'2.2.3.5.CantidadCap'!N128</f>
        <v>5324411.917641649</v>
      </c>
    </row>
    <row r="726" spans="2:14" x14ac:dyDescent="0.2">
      <c r="B726" s="228" t="s">
        <v>398</v>
      </c>
      <c r="C726" s="162">
        <f>+'2.2.3.5.CantidadCap'!C129</f>
        <v>0</v>
      </c>
      <c r="D726" s="162">
        <f>+'2.2.3.5.CantidadCap'!D129</f>
        <v>0</v>
      </c>
      <c r="E726" s="162">
        <f>+'2.2.3.5.CantidadCap'!E129</f>
        <v>0</v>
      </c>
      <c r="F726" s="162">
        <f>+'2.2.3.5.CantidadCap'!F129</f>
        <v>0</v>
      </c>
      <c r="G726" s="162">
        <f>+'2.2.3.5.CantidadCap'!G129</f>
        <v>0</v>
      </c>
      <c r="H726" s="162">
        <f>+'2.2.3.5.CantidadCap'!H129</f>
        <v>3033453.6115006967</v>
      </c>
      <c r="I726" s="162">
        <f>+'2.2.3.5.CantidadCap'!I129</f>
        <v>3033453.6115006967</v>
      </c>
      <c r="J726" s="162">
        <f>+'2.2.3.5.CantidadCap'!J129</f>
        <v>3016223.9893792649</v>
      </c>
      <c r="K726" s="162">
        <f>+'2.2.3.5.CantidadCap'!K129</f>
        <v>3016223.9893792649</v>
      </c>
      <c r="L726" s="162">
        <f>+'2.2.3.5.CantidadCap'!L129</f>
        <v>2863032.0655179773</v>
      </c>
      <c r="M726" s="162">
        <f>+'2.2.3.5.CantidadCap'!M129</f>
        <v>2632165.347983717</v>
      </c>
      <c r="N726" s="162">
        <f>+'2.2.3.5.CantidadCap'!N129</f>
        <v>2493696.3629716802</v>
      </c>
    </row>
    <row r="727" spans="2:14" x14ac:dyDescent="0.2">
      <c r="B727" s="228" t="s">
        <v>399</v>
      </c>
      <c r="C727" s="162">
        <f>+'2.2.3.5.CantidadCap'!C130</f>
        <v>0</v>
      </c>
      <c r="D727" s="162">
        <f>+'2.2.3.5.CantidadCap'!D130</f>
        <v>0</v>
      </c>
      <c r="E727" s="162">
        <f>+'2.2.3.5.CantidadCap'!E130</f>
        <v>0</v>
      </c>
      <c r="F727" s="162">
        <f>+'2.2.3.5.CantidadCap'!F130</f>
        <v>0</v>
      </c>
      <c r="G727" s="162">
        <f>+'2.2.3.5.CantidadCap'!G130</f>
        <v>0</v>
      </c>
      <c r="H727" s="162">
        <f>+'2.2.3.5.CantidadCap'!H130</f>
        <v>4065385.6392172766</v>
      </c>
      <c r="I727" s="162">
        <f>+'2.2.3.5.CantidadCap'!I130</f>
        <v>4065385.6392172766</v>
      </c>
      <c r="J727" s="162">
        <f>+'2.2.3.5.CantidadCap'!J130</f>
        <v>4042294.7773441793</v>
      </c>
      <c r="K727" s="162">
        <f>+'2.2.3.5.CantidadCap'!K130</f>
        <v>4042294.7773441793</v>
      </c>
      <c r="L727" s="162">
        <f>+'2.2.3.5.CantidadCap'!L130</f>
        <v>3836989.430017096</v>
      </c>
      <c r="M727" s="162">
        <f>+'2.2.3.5.CantidadCap'!M130</f>
        <v>3527585.5761131984</v>
      </c>
      <c r="N727" s="162">
        <f>+'2.2.3.5.CantidadCap'!N130</f>
        <v>3342011.6741386643</v>
      </c>
    </row>
    <row r="728" spans="2:14" x14ac:dyDescent="0.2">
      <c r="B728" s="228" t="s">
        <v>400</v>
      </c>
      <c r="C728" s="162">
        <f>+'2.2.3.5.CantidadCap'!C131</f>
        <v>0</v>
      </c>
      <c r="D728" s="162">
        <f>+'2.2.3.5.CantidadCap'!D131</f>
        <v>0</v>
      </c>
      <c r="E728" s="162">
        <f>+'2.2.3.5.CantidadCap'!E131</f>
        <v>0</v>
      </c>
      <c r="F728" s="162">
        <f>+'2.2.3.5.CantidadCap'!F131</f>
        <v>0</v>
      </c>
      <c r="G728" s="162">
        <f>+'2.2.3.5.CantidadCap'!G131</f>
        <v>0</v>
      </c>
      <c r="H728" s="162">
        <f>+'2.2.3.5.CantidadCap'!H131</f>
        <v>0</v>
      </c>
      <c r="I728" s="162">
        <f>+'2.2.3.5.CantidadCap'!I131</f>
        <v>0</v>
      </c>
      <c r="J728" s="162">
        <f>+'2.2.3.5.CantidadCap'!J131</f>
        <v>0</v>
      </c>
      <c r="K728" s="162">
        <f>+'2.2.3.5.CantidadCap'!K131</f>
        <v>1603100.0059680692</v>
      </c>
      <c r="L728" s="162">
        <f>+'2.2.3.5.CantidadCap'!L131</f>
        <v>1531589.9852088827</v>
      </c>
      <c r="M728" s="162">
        <f>+'2.2.3.5.CantidadCap'!M131</f>
        <v>1410449.1690871033</v>
      </c>
      <c r="N728" s="162">
        <f>+'2.2.3.5.CantidadCap'!N131</f>
        <v>1338697.6316412515</v>
      </c>
    </row>
    <row r="729" spans="2:14" x14ac:dyDescent="0.2">
      <c r="B729" s="228" t="s">
        <v>401</v>
      </c>
      <c r="C729" s="162">
        <f>+'2.2.3.5.CantidadCap'!C132</f>
        <v>0</v>
      </c>
      <c r="D729" s="162">
        <f>+'2.2.3.5.CantidadCap'!D132</f>
        <v>0</v>
      </c>
      <c r="E729" s="162">
        <f>+'2.2.3.5.CantidadCap'!E132</f>
        <v>0</v>
      </c>
      <c r="F729" s="162">
        <f>+'2.2.3.5.CantidadCap'!F132</f>
        <v>0</v>
      </c>
      <c r="G729" s="162">
        <f>+'2.2.3.5.CantidadCap'!G132</f>
        <v>0</v>
      </c>
      <c r="H729" s="162">
        <f>+'2.2.3.5.CantidadCap'!H132</f>
        <v>0</v>
      </c>
      <c r="I729" s="162">
        <f>+'2.2.3.5.CantidadCap'!I132</f>
        <v>0</v>
      </c>
      <c r="J729" s="162">
        <f>+'2.2.3.5.CantidadCap'!J132</f>
        <v>0</v>
      </c>
      <c r="K729" s="162">
        <f>+'2.2.3.5.CantidadCap'!K132</f>
        <v>1819886.0108772016</v>
      </c>
      <c r="L729" s="162">
        <f>+'2.2.3.5.CantidadCap'!L132</f>
        <v>1738705.7439364668</v>
      </c>
      <c r="M729" s="162">
        <f>+'2.2.3.5.CantidadCap'!M132</f>
        <v>1601183.1466028451</v>
      </c>
      <c r="N729" s="162">
        <f>+'2.2.3.5.CantidadCap'!N132</f>
        <v>1519728.702856035</v>
      </c>
    </row>
    <row r="730" spans="2:14" x14ac:dyDescent="0.2">
      <c r="B730" s="228" t="s">
        <v>402</v>
      </c>
      <c r="C730" s="162">
        <f>+'2.2.3.5.CantidadCap'!C133</f>
        <v>0</v>
      </c>
      <c r="D730" s="162">
        <f>+'2.2.3.5.CantidadCap'!D133</f>
        <v>0</v>
      </c>
      <c r="E730" s="162">
        <f>+'2.2.3.5.CantidadCap'!E133</f>
        <v>0</v>
      </c>
      <c r="F730" s="162">
        <f>+'2.2.3.5.CantidadCap'!F133</f>
        <v>0</v>
      </c>
      <c r="G730" s="162">
        <f>+'2.2.3.5.CantidadCap'!G133</f>
        <v>0</v>
      </c>
      <c r="H730" s="162">
        <f>+'2.2.3.5.CantidadCap'!H133</f>
        <v>0</v>
      </c>
      <c r="I730" s="162">
        <f>+'2.2.3.5.CantidadCap'!I133</f>
        <v>0</v>
      </c>
      <c r="J730" s="162">
        <f>+'2.2.3.5.CantidadCap'!J133</f>
        <v>0</v>
      </c>
      <c r="K730" s="162">
        <f>+'2.2.3.5.CantidadCap'!K133</f>
        <v>22272409.448906455</v>
      </c>
      <c r="L730" s="162">
        <f>+'2.2.3.5.CantidadCap'!L133</f>
        <v>21278896.594986521</v>
      </c>
      <c r="M730" s="162">
        <f>+'2.2.3.5.CantidadCap'!M133</f>
        <v>19595846.350089513</v>
      </c>
      <c r="N730" s="162">
        <f>+'2.2.3.5.CantidadCap'!N133</f>
        <v>18598978.023326881</v>
      </c>
    </row>
    <row r="731" spans="2:14" x14ac:dyDescent="0.2">
      <c r="B731" s="228" t="s">
        <v>403</v>
      </c>
      <c r="C731" s="162">
        <f>+'2.2.3.5.CantidadCap'!C134</f>
        <v>0</v>
      </c>
      <c r="D731" s="162">
        <f>+'2.2.3.5.CantidadCap'!D134</f>
        <v>0</v>
      </c>
      <c r="E731" s="162">
        <f>+'2.2.3.5.CantidadCap'!E134</f>
        <v>0</v>
      </c>
      <c r="F731" s="162">
        <f>+'2.2.3.5.CantidadCap'!F134</f>
        <v>0</v>
      </c>
      <c r="G731" s="162">
        <f>+'2.2.3.5.CantidadCap'!G134</f>
        <v>0</v>
      </c>
      <c r="H731" s="162">
        <f>+'2.2.3.5.CantidadCap'!H134</f>
        <v>0</v>
      </c>
      <c r="I731" s="162">
        <f>+'2.2.3.5.CantidadCap'!I134</f>
        <v>0</v>
      </c>
      <c r="J731" s="162">
        <f>+'2.2.3.5.CantidadCap'!J134</f>
        <v>0</v>
      </c>
      <c r="K731" s="162">
        <f>+'2.2.3.5.CantidadCap'!K134</f>
        <v>13306453.766382994</v>
      </c>
      <c r="L731" s="162">
        <f>+'2.2.3.5.CantidadCap'!L134</f>
        <v>12712888.31100107</v>
      </c>
      <c r="M731" s="162">
        <f>+'2.2.3.5.CantidadCap'!M134</f>
        <v>11707364.84836909</v>
      </c>
      <c r="N731" s="162">
        <f>+'2.2.3.5.CantidadCap'!N134</f>
        <v>11111794.695455534</v>
      </c>
    </row>
    <row r="732" spans="2:14" x14ac:dyDescent="0.2">
      <c r="B732" s="228" t="s">
        <v>404</v>
      </c>
      <c r="C732" s="162">
        <f>+'2.2.3.5.CantidadCap'!C135</f>
        <v>0</v>
      </c>
      <c r="D732" s="162">
        <f>+'2.2.3.5.CantidadCap'!D135</f>
        <v>0</v>
      </c>
      <c r="E732" s="162">
        <f>+'2.2.3.5.CantidadCap'!E135</f>
        <v>0</v>
      </c>
      <c r="F732" s="162">
        <f>+'2.2.3.5.CantidadCap'!F135</f>
        <v>0</v>
      </c>
      <c r="G732" s="162">
        <f>+'2.2.3.5.CantidadCap'!G135</f>
        <v>0</v>
      </c>
      <c r="H732" s="162">
        <f>+'2.2.3.5.CantidadCap'!H135</f>
        <v>0</v>
      </c>
      <c r="I732" s="162">
        <f>+'2.2.3.5.CantidadCap'!I135</f>
        <v>0</v>
      </c>
      <c r="J732" s="162">
        <f>+'2.2.3.5.CantidadCap'!J135</f>
        <v>0</v>
      </c>
      <c r="K732" s="162">
        <f>+'2.2.3.5.CantidadCap'!K135</f>
        <v>26583048.646147195</v>
      </c>
      <c r="L732" s="162">
        <f>+'2.2.3.5.CantidadCap'!L135</f>
        <v>25397249.660774156</v>
      </c>
      <c r="M732" s="162">
        <f>+'2.2.3.5.CantidadCap'!M135</f>
        <v>23388459.070037067</v>
      </c>
      <c r="N732" s="162">
        <f>+'2.2.3.5.CantidadCap'!N135</f>
        <v>22198655.188022159</v>
      </c>
    </row>
    <row r="733" spans="2:14" x14ac:dyDescent="0.2">
      <c r="B733" s="228" t="s">
        <v>405</v>
      </c>
      <c r="C733" s="162">
        <f>+'2.2.3.5.CantidadCap'!C136</f>
        <v>0</v>
      </c>
      <c r="D733" s="162">
        <f>+'2.2.3.5.CantidadCap'!D136</f>
        <v>0</v>
      </c>
      <c r="E733" s="162">
        <f>+'2.2.3.5.CantidadCap'!E136</f>
        <v>0</v>
      </c>
      <c r="F733" s="162">
        <f>+'2.2.3.5.CantidadCap'!F136</f>
        <v>0</v>
      </c>
      <c r="G733" s="162">
        <f>+'2.2.3.5.CantidadCap'!G136</f>
        <v>0</v>
      </c>
      <c r="H733" s="162">
        <f>+'2.2.3.5.CantidadCap'!H136</f>
        <v>0</v>
      </c>
      <c r="I733" s="162">
        <f>+'2.2.3.5.CantidadCap'!I136</f>
        <v>0</v>
      </c>
      <c r="J733" s="162">
        <f>+'2.2.3.5.CantidadCap'!J136</f>
        <v>0</v>
      </c>
      <c r="K733" s="162">
        <f>+'2.2.3.5.CantidadCap'!K136</f>
        <v>37725144.740258276</v>
      </c>
      <c r="L733" s="162">
        <f>+'2.2.3.5.CantidadCap'!L136</f>
        <v>36042326.529618889</v>
      </c>
      <c r="M733" s="162">
        <f>+'2.2.3.5.CantidadCap'!M136</f>
        <v>33191565.625661805</v>
      </c>
      <c r="N733" s="162">
        <f>+'2.2.3.5.CantidadCap'!N136</f>
        <v>31503063.894388825</v>
      </c>
    </row>
    <row r="734" spans="2:14" x14ac:dyDescent="0.2">
      <c r="B734" s="228" t="s">
        <v>406</v>
      </c>
      <c r="C734" s="162">
        <f>+'2.2.3.5.CantidadCap'!C137</f>
        <v>0</v>
      </c>
      <c r="D734" s="162">
        <f>+'2.2.3.5.CantidadCap'!D137</f>
        <v>0</v>
      </c>
      <c r="E734" s="162">
        <f>+'2.2.3.5.CantidadCap'!E137</f>
        <v>0</v>
      </c>
      <c r="F734" s="162">
        <f>+'2.2.3.5.CantidadCap'!F137</f>
        <v>0</v>
      </c>
      <c r="G734" s="162">
        <f>+'2.2.3.5.CantidadCap'!G137</f>
        <v>0</v>
      </c>
      <c r="H734" s="162">
        <f>+'2.2.3.5.CantidadCap'!H137</f>
        <v>0</v>
      </c>
      <c r="I734" s="162">
        <f>+'2.2.3.5.CantidadCap'!I137</f>
        <v>0</v>
      </c>
      <c r="J734" s="162">
        <f>+'2.2.3.5.CantidadCap'!J137</f>
        <v>0</v>
      </c>
      <c r="K734" s="162">
        <f>+'2.2.3.5.CantidadCap'!K137</f>
        <v>1694893.668561901</v>
      </c>
      <c r="L734" s="162">
        <f>+'2.2.3.5.CantidadCap'!L137</f>
        <v>1619288.9770440538</v>
      </c>
      <c r="M734" s="162">
        <f>+'2.2.3.5.CantidadCap'!M137</f>
        <v>1491211.6259837016</v>
      </c>
      <c r="N734" s="162">
        <f>+'2.2.3.5.CantidadCap'!N137</f>
        <v>1415351.5885101701</v>
      </c>
    </row>
    <row r="735" spans="2:14" x14ac:dyDescent="0.2">
      <c r="B735" s="228" t="s">
        <v>407</v>
      </c>
      <c r="C735" s="162">
        <f>+'2.2.3.5.CantidadCap'!C138</f>
        <v>0</v>
      </c>
      <c r="D735" s="162">
        <f>+'2.2.3.5.CantidadCap'!D138</f>
        <v>0</v>
      </c>
      <c r="E735" s="162">
        <f>+'2.2.3.5.CantidadCap'!E138</f>
        <v>0</v>
      </c>
      <c r="F735" s="162">
        <f>+'2.2.3.5.CantidadCap'!F138</f>
        <v>0</v>
      </c>
      <c r="G735" s="162">
        <f>+'2.2.3.5.CantidadCap'!G138</f>
        <v>0</v>
      </c>
      <c r="H735" s="162">
        <f>+'2.2.3.5.CantidadCap'!H138</f>
        <v>0</v>
      </c>
      <c r="I735" s="162">
        <f>+'2.2.3.5.CantidadCap'!I138</f>
        <v>0</v>
      </c>
      <c r="J735" s="162">
        <f>+'2.2.3.5.CantidadCap'!J138</f>
        <v>0</v>
      </c>
      <c r="K735" s="162">
        <f>+'2.2.3.5.CantidadCap'!K138</f>
        <v>29462860.03735863</v>
      </c>
      <c r="L735" s="162">
        <f>+'2.2.3.5.CantidadCap'!L138</f>
        <v>28148600.337369278</v>
      </c>
      <c r="M735" s="162">
        <f>+'2.2.3.5.CantidadCap'!M138</f>
        <v>25922192.192574803</v>
      </c>
      <c r="N735" s="162">
        <f>+'2.2.3.5.CantidadCap'!N138</f>
        <v>24603493.734984919</v>
      </c>
    </row>
    <row r="736" spans="2:14" x14ac:dyDescent="0.2">
      <c r="B736" s="228" t="s">
        <v>408</v>
      </c>
      <c r="C736" s="162">
        <f>+'2.2.3.5.CantidadCap'!C139</f>
        <v>0</v>
      </c>
      <c r="D736" s="162">
        <f>+'2.2.3.5.CantidadCap'!D139</f>
        <v>0</v>
      </c>
      <c r="E736" s="162">
        <f>+'2.2.3.5.CantidadCap'!E139</f>
        <v>0</v>
      </c>
      <c r="F736" s="162">
        <f>+'2.2.3.5.CantidadCap'!F139</f>
        <v>0</v>
      </c>
      <c r="G736" s="162">
        <f>+'2.2.3.5.CantidadCap'!G139</f>
        <v>0</v>
      </c>
      <c r="H736" s="162">
        <f>+'2.2.3.5.CantidadCap'!H139</f>
        <v>0</v>
      </c>
      <c r="I736" s="162">
        <f>+'2.2.3.5.CantidadCap'!I139</f>
        <v>0</v>
      </c>
      <c r="J736" s="162">
        <f>+'2.2.3.5.CantidadCap'!J139</f>
        <v>0</v>
      </c>
      <c r="K736" s="162">
        <f>+'2.2.3.5.CantidadCap'!K139</f>
        <v>5169042.0740400655</v>
      </c>
      <c r="L736" s="162">
        <f>+'2.2.3.5.CantidadCap'!L139</f>
        <v>4938464.8769571558</v>
      </c>
      <c r="M736" s="162">
        <f>+'2.2.3.5.CantidadCap'!M139</f>
        <v>4547857.9447097238</v>
      </c>
      <c r="N736" s="162">
        <f>+'2.2.3.5.CantidadCap'!N139</f>
        <v>4316502.0002559032</v>
      </c>
    </row>
    <row r="737" spans="2:14" x14ac:dyDescent="0.2">
      <c r="B737" s="228" t="s">
        <v>409</v>
      </c>
      <c r="C737" s="162">
        <f>+'2.2.3.5.CantidadCap'!C140</f>
        <v>0</v>
      </c>
      <c r="D737" s="162">
        <f>+'2.2.3.5.CantidadCap'!D140</f>
        <v>0</v>
      </c>
      <c r="E737" s="162">
        <f>+'2.2.3.5.CantidadCap'!E140</f>
        <v>0</v>
      </c>
      <c r="F737" s="162">
        <f>+'2.2.3.5.CantidadCap'!F140</f>
        <v>0</v>
      </c>
      <c r="G737" s="162">
        <f>+'2.2.3.5.CantidadCap'!G140</f>
        <v>0</v>
      </c>
      <c r="H737" s="162">
        <f>+'2.2.3.5.CantidadCap'!H140</f>
        <v>0</v>
      </c>
      <c r="I737" s="162">
        <f>+'2.2.3.5.CantidadCap'!I140</f>
        <v>0</v>
      </c>
      <c r="J737" s="162">
        <f>+'2.2.3.5.CantidadCap'!J140</f>
        <v>0</v>
      </c>
      <c r="K737" s="162">
        <f>+'2.2.3.5.CantidadCap'!K140</f>
        <v>1949868.9395409632</v>
      </c>
      <c r="L737" s="162">
        <f>+'2.2.3.5.CantidadCap'!L140</f>
        <v>1862890.4804147866</v>
      </c>
      <c r="M737" s="162">
        <f>+'2.2.3.5.CantidadCap'!M140</f>
        <v>1715545.5151679926</v>
      </c>
      <c r="N737" s="162">
        <f>+'2.2.3.5.CantidadCap'!N140</f>
        <v>1628273.2965234104</v>
      </c>
    </row>
    <row r="738" spans="2:14" x14ac:dyDescent="0.2">
      <c r="B738" s="228" t="s">
        <v>410</v>
      </c>
      <c r="C738" s="162">
        <f>+'2.2.3.5.CantidadCap'!C141</f>
        <v>0</v>
      </c>
      <c r="D738" s="162">
        <f>+'2.2.3.5.CantidadCap'!D141</f>
        <v>0</v>
      </c>
      <c r="E738" s="162">
        <f>+'2.2.3.5.CantidadCap'!E141</f>
        <v>0</v>
      </c>
      <c r="F738" s="162">
        <f>+'2.2.3.5.CantidadCap'!F141</f>
        <v>0</v>
      </c>
      <c r="G738" s="162">
        <f>+'2.2.3.5.CantidadCap'!G141</f>
        <v>0</v>
      </c>
      <c r="H738" s="162">
        <f>+'2.2.3.5.CantidadCap'!H141</f>
        <v>0</v>
      </c>
      <c r="I738" s="162">
        <f>+'2.2.3.5.CantidadCap'!I141</f>
        <v>0</v>
      </c>
      <c r="J738" s="162">
        <f>+'2.2.3.5.CantidadCap'!J141</f>
        <v>0</v>
      </c>
      <c r="K738" s="162">
        <f>+'2.2.3.5.CantidadCap'!K141</f>
        <v>1187083.5556562569</v>
      </c>
      <c r="L738" s="162">
        <f>+'2.2.3.5.CantidadCap'!L141</f>
        <v>1134130.9205169375</v>
      </c>
      <c r="M738" s="162">
        <f>+'2.2.3.5.CantidadCap'!M141</f>
        <v>1044427.0528844858</v>
      </c>
      <c r="N738" s="162">
        <f>+'2.2.3.5.CantidadCap'!N141</f>
        <v>991295.57644637697</v>
      </c>
    </row>
    <row r="739" spans="2:14" x14ac:dyDescent="0.2">
      <c r="B739" s="228" t="s">
        <v>411</v>
      </c>
      <c r="C739" s="162">
        <f>+'2.2.3.5.CantidadCap'!C142</f>
        <v>0</v>
      </c>
      <c r="D739" s="162">
        <f>+'2.2.3.5.CantidadCap'!D142</f>
        <v>0</v>
      </c>
      <c r="E739" s="162">
        <f>+'2.2.3.5.CantidadCap'!E142</f>
        <v>0</v>
      </c>
      <c r="F739" s="162">
        <f>+'2.2.3.5.CantidadCap'!F142</f>
        <v>0</v>
      </c>
      <c r="G739" s="162">
        <f>+'2.2.3.5.CantidadCap'!G142</f>
        <v>0</v>
      </c>
      <c r="H739" s="162">
        <f>+'2.2.3.5.CantidadCap'!H142</f>
        <v>0</v>
      </c>
      <c r="I739" s="162">
        <f>+'2.2.3.5.CantidadCap'!I142</f>
        <v>0</v>
      </c>
      <c r="J739" s="162">
        <f>+'2.2.3.5.CantidadCap'!J142</f>
        <v>0</v>
      </c>
      <c r="K739" s="162">
        <f>+'2.2.3.5.CantidadCap'!K142</f>
        <v>2518071.3594725579</v>
      </c>
      <c r="L739" s="162">
        <f>+'2.2.3.5.CantidadCap'!L142</f>
        <v>2405746.9040308297</v>
      </c>
      <c r="M739" s="162">
        <f>+'2.2.3.5.CantidadCap'!M142</f>
        <v>2215464.8140777592</v>
      </c>
      <c r="N739" s="162">
        <f>+'2.2.3.5.CantidadCap'!N142</f>
        <v>2102760.9959953576</v>
      </c>
    </row>
    <row r="740" spans="2:14" x14ac:dyDescent="0.2">
      <c r="B740" s="228" t="s">
        <v>412</v>
      </c>
      <c r="C740" s="162">
        <f>+'2.2.3.5.CantidadCap'!C143</f>
        <v>0</v>
      </c>
      <c r="D740" s="162">
        <f>+'2.2.3.5.CantidadCap'!D143</f>
        <v>0</v>
      </c>
      <c r="E740" s="162">
        <f>+'2.2.3.5.CantidadCap'!E143</f>
        <v>0</v>
      </c>
      <c r="F740" s="162">
        <f>+'2.2.3.5.CantidadCap'!F143</f>
        <v>0</v>
      </c>
      <c r="G740" s="162">
        <f>+'2.2.3.5.CantidadCap'!G143</f>
        <v>0</v>
      </c>
      <c r="H740" s="162">
        <f>+'2.2.3.5.CantidadCap'!H143</f>
        <v>0</v>
      </c>
      <c r="I740" s="162">
        <f>+'2.2.3.5.CantidadCap'!I143</f>
        <v>0</v>
      </c>
      <c r="J740" s="162">
        <f>+'2.2.3.5.CantidadCap'!J143</f>
        <v>0</v>
      </c>
      <c r="K740" s="162">
        <f>+'2.2.3.5.CantidadCap'!K143</f>
        <v>202407.43951291422</v>
      </c>
      <c r="L740" s="162">
        <f>+'2.2.3.5.CantidadCap'!L143</f>
        <v>193378.58283055038</v>
      </c>
      <c r="M740" s="162">
        <f>+'2.2.3.5.CantidadCap'!M143</f>
        <v>178083.34091149917</v>
      </c>
      <c r="N740" s="162">
        <f>+'2.2.3.5.CantidadCap'!N143</f>
        <v>169023.9903273416</v>
      </c>
    </row>
    <row r="741" spans="2:14" x14ac:dyDescent="0.2">
      <c r="B741" s="228" t="s">
        <v>413</v>
      </c>
      <c r="C741" s="162">
        <f>+'2.2.3.5.CantidadCap'!C144</f>
        <v>0</v>
      </c>
      <c r="D741" s="162">
        <f>+'2.2.3.5.CantidadCap'!D144</f>
        <v>0</v>
      </c>
      <c r="E741" s="162">
        <f>+'2.2.3.5.CantidadCap'!E144</f>
        <v>0</v>
      </c>
      <c r="F741" s="162">
        <f>+'2.2.3.5.CantidadCap'!F144</f>
        <v>0</v>
      </c>
      <c r="G741" s="162">
        <f>+'2.2.3.5.CantidadCap'!G144</f>
        <v>0</v>
      </c>
      <c r="H741" s="162">
        <f>+'2.2.3.5.CantidadCap'!H144</f>
        <v>0</v>
      </c>
      <c r="I741" s="162">
        <f>+'2.2.3.5.CantidadCap'!I144</f>
        <v>0</v>
      </c>
      <c r="J741" s="162">
        <f>+'2.2.3.5.CantidadCap'!J144</f>
        <v>0</v>
      </c>
      <c r="K741" s="162">
        <f>+'2.2.3.5.CantidadCap'!K144</f>
        <v>602213.71065939229</v>
      </c>
      <c r="L741" s="162">
        <f>+'2.2.3.5.CantidadCap'!L144</f>
        <v>575350.56126734021</v>
      </c>
      <c r="M741" s="162">
        <f>+'2.2.3.5.CantidadCap'!M144</f>
        <v>529843.31897589646</v>
      </c>
      <c r="N741" s="162">
        <f>+'2.2.3.5.CantidadCap'!N144</f>
        <v>502889.44245545479</v>
      </c>
    </row>
    <row r="742" spans="2:14" x14ac:dyDescent="0.2">
      <c r="B742" s="228" t="s">
        <v>414</v>
      </c>
      <c r="C742" s="162">
        <f>+'2.2.3.5.CantidadCap'!C145</f>
        <v>0</v>
      </c>
      <c r="D742" s="162">
        <f>+'2.2.3.5.CantidadCap'!D145</f>
        <v>0</v>
      </c>
      <c r="E742" s="162">
        <f>+'2.2.3.5.CantidadCap'!E145</f>
        <v>0</v>
      </c>
      <c r="F742" s="162">
        <f>+'2.2.3.5.CantidadCap'!F145</f>
        <v>0</v>
      </c>
      <c r="G742" s="162">
        <f>+'2.2.3.5.CantidadCap'!G145</f>
        <v>0</v>
      </c>
      <c r="H742" s="162">
        <f>+'2.2.3.5.CantidadCap'!H145</f>
        <v>0</v>
      </c>
      <c r="I742" s="162">
        <f>+'2.2.3.5.CantidadCap'!I145</f>
        <v>0</v>
      </c>
      <c r="J742" s="162">
        <f>+'2.2.3.5.CantidadCap'!J145</f>
        <v>0</v>
      </c>
      <c r="K742" s="162">
        <f>+'2.2.3.5.CantidadCap'!K145</f>
        <v>998828.05557004258</v>
      </c>
      <c r="L742" s="162">
        <f>+'2.2.3.5.CantidadCap'!L145</f>
        <v>954272.99679469247</v>
      </c>
      <c r="M742" s="162">
        <f>+'2.2.3.5.CantidadCap'!M145</f>
        <v>878794.95714237727</v>
      </c>
      <c r="N742" s="162">
        <f>+'2.2.3.5.CantidadCap'!N145</f>
        <v>834089.41889498453</v>
      </c>
    </row>
    <row r="743" spans="2:14" x14ac:dyDescent="0.2">
      <c r="B743" s="228" t="s">
        <v>415</v>
      </c>
      <c r="C743" s="162">
        <f>+'2.2.3.5.CantidadCap'!C146</f>
        <v>0</v>
      </c>
      <c r="D743" s="162">
        <f>+'2.2.3.5.CantidadCap'!D146</f>
        <v>0</v>
      </c>
      <c r="E743" s="162">
        <f>+'2.2.3.5.CantidadCap'!E146</f>
        <v>0</v>
      </c>
      <c r="F743" s="162">
        <f>+'2.2.3.5.CantidadCap'!F146</f>
        <v>0</v>
      </c>
      <c r="G743" s="162">
        <f>+'2.2.3.5.CantidadCap'!G146</f>
        <v>0</v>
      </c>
      <c r="H743" s="162">
        <f>+'2.2.3.5.CantidadCap'!H146</f>
        <v>0</v>
      </c>
      <c r="I743" s="162">
        <f>+'2.2.3.5.CantidadCap'!I146</f>
        <v>0</v>
      </c>
      <c r="J743" s="162">
        <f>+'2.2.3.5.CantidadCap'!J146</f>
        <v>0</v>
      </c>
      <c r="K743" s="162">
        <f>+'2.2.3.5.CantidadCap'!K146</f>
        <v>2498513.2251877459</v>
      </c>
      <c r="L743" s="162">
        <f>+'2.2.3.5.CantidadCap'!L146</f>
        <v>2387061.2060154397</v>
      </c>
      <c r="M743" s="162">
        <f>+'2.2.3.5.CantidadCap'!M146</f>
        <v>2198257.0577629874</v>
      </c>
      <c r="N743" s="162">
        <f>+'2.2.3.5.CantidadCap'!N146</f>
        <v>2086428.6225009235</v>
      </c>
    </row>
    <row r="744" spans="2:14" x14ac:dyDescent="0.2">
      <c r="B744" s="227" t="s">
        <v>317</v>
      </c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</row>
    <row r="745" spans="2:14" x14ac:dyDescent="0.2">
      <c r="B745" s="228" t="s">
        <v>535</v>
      </c>
      <c r="C745" s="162">
        <f>+'2.2.3.5.CantidadCap'!C148</f>
        <v>0</v>
      </c>
      <c r="D745" s="162">
        <f>+'2.2.3.5.CantidadCap'!D148</f>
        <v>0</v>
      </c>
      <c r="E745" s="162">
        <f>+'2.2.3.5.CantidadCap'!E148</f>
        <v>10295165.661083871</v>
      </c>
      <c r="F745" s="162">
        <f>+'2.2.3.5.CantidadCap'!F148</f>
        <v>9977589.6088788435</v>
      </c>
      <c r="G745" s="162">
        <f>+'2.2.3.5.CantidadCap'!G148</f>
        <v>9470877.8684780505</v>
      </c>
      <c r="H745" s="162">
        <f>+'2.2.3.5.CantidadCap'!H148</f>
        <v>9470877.8684780505</v>
      </c>
      <c r="I745" s="162">
        <f>+'2.2.3.5.CantidadCap'!I148</f>
        <v>9470877.8684780505</v>
      </c>
      <c r="J745" s="162">
        <f>+'2.2.3.5.CantidadCap'!J148</f>
        <v>8981612.8873520531</v>
      </c>
      <c r="K745" s="162">
        <f>+'2.2.3.5.CantidadCap'!K148</f>
        <v>8981612.8873520531</v>
      </c>
      <c r="L745" s="162">
        <f>+'2.2.3.5.CantidadCap'!L148</f>
        <v>8277358.40177745</v>
      </c>
      <c r="M745" s="162">
        <f>+'2.2.3.5.CantidadCap'!M148</f>
        <v>7525042.6222987548</v>
      </c>
      <c r="N745" s="162">
        <f>+'2.2.3.5.CantidadCap'!N148</f>
        <v>6817337.8335770853</v>
      </c>
    </row>
    <row r="746" spans="2:14" x14ac:dyDescent="0.2">
      <c r="B746" s="228" t="s">
        <v>536</v>
      </c>
      <c r="C746" s="162">
        <f>+'2.2.3.5.CantidadCap'!C149</f>
        <v>0</v>
      </c>
      <c r="D746" s="162">
        <f>+'2.2.3.5.CantidadCap'!D149</f>
        <v>0</v>
      </c>
      <c r="E746" s="162">
        <f>+'2.2.3.5.CantidadCap'!E149</f>
        <v>490692.84770038823</v>
      </c>
      <c r="F746" s="162">
        <f>+'2.2.3.5.CantidadCap'!F149</f>
        <v>467334.60944066942</v>
      </c>
      <c r="G746" s="162">
        <f>+'2.2.3.5.CantidadCap'!G149</f>
        <v>426168.46198263392</v>
      </c>
      <c r="H746" s="162">
        <f>+'2.2.3.5.CantidadCap'!H149</f>
        <v>426168.46198263392</v>
      </c>
      <c r="I746" s="162">
        <f>+'2.2.3.5.CantidadCap'!I149</f>
        <v>426168.46198263392</v>
      </c>
      <c r="J746" s="162">
        <f>+'2.2.3.5.CantidadCap'!J149</f>
        <v>385209.37740505277</v>
      </c>
      <c r="K746" s="162">
        <f>+'2.2.3.5.CantidadCap'!K149</f>
        <v>385209.37740505277</v>
      </c>
      <c r="L746" s="162">
        <f>+'2.2.3.5.CantidadCap'!L149</f>
        <v>334543.57637936797</v>
      </c>
      <c r="M746" s="162">
        <f>+'2.2.3.5.CantidadCap'!M149</f>
        <v>281789.3647200613</v>
      </c>
      <c r="N746" s="162">
        <f>+'2.2.3.5.CantidadCap'!N149</f>
        <v>230873.46076395083</v>
      </c>
    </row>
    <row r="747" spans="2:14" x14ac:dyDescent="0.2">
      <c r="B747" s="228" t="s">
        <v>537</v>
      </c>
      <c r="C747" s="162">
        <f>+'2.2.3.5.CantidadCap'!C150</f>
        <v>0</v>
      </c>
      <c r="D747" s="162">
        <f>+'2.2.3.5.CantidadCap'!D150</f>
        <v>0</v>
      </c>
      <c r="E747" s="162">
        <f>+'2.2.3.5.CantidadCap'!E150</f>
        <v>785888.22225852823</v>
      </c>
      <c r="F747" s="162">
        <f>+'2.2.3.5.CantidadCap'!F150</f>
        <v>748477.92694436037</v>
      </c>
      <c r="G747" s="162">
        <f>+'2.2.3.5.CantidadCap'!G150</f>
        <v>682546.68177817506</v>
      </c>
      <c r="H747" s="162">
        <f>+'2.2.3.5.CantidadCap'!H150</f>
        <v>682546.68177817506</v>
      </c>
      <c r="I747" s="162">
        <f>+'2.2.3.5.CantidadCap'!I150</f>
        <v>682546.68177817506</v>
      </c>
      <c r="J747" s="162">
        <f>+'2.2.3.5.CantidadCap'!J150</f>
        <v>616947.06622464582</v>
      </c>
      <c r="K747" s="162">
        <f>+'2.2.3.5.CantidadCap'!K150</f>
        <v>616947.06622464582</v>
      </c>
      <c r="L747" s="162">
        <f>+'2.2.3.5.CantidadCap'!L150</f>
        <v>535801.2812718316</v>
      </c>
      <c r="M747" s="162">
        <f>+'2.2.3.5.CantidadCap'!M150</f>
        <v>451310.72101223521</v>
      </c>
      <c r="N747" s="162">
        <f>+'2.2.3.5.CantidadCap'!N150</f>
        <v>369764.37398011819</v>
      </c>
    </row>
    <row r="748" spans="2:14" x14ac:dyDescent="0.2">
      <c r="B748" s="228" t="s">
        <v>538</v>
      </c>
      <c r="C748" s="162">
        <f>+'2.2.3.5.CantidadCap'!C151</f>
        <v>0</v>
      </c>
      <c r="D748" s="162">
        <f>+'2.2.3.5.CantidadCap'!D151</f>
        <v>0</v>
      </c>
      <c r="E748" s="162">
        <f>+'2.2.3.5.CantidadCap'!E151</f>
        <v>1964720.5556463208</v>
      </c>
      <c r="F748" s="162">
        <f>+'2.2.3.5.CantidadCap'!F151</f>
        <v>1871194.8173609008</v>
      </c>
      <c r="G748" s="162">
        <f>+'2.2.3.5.CantidadCap'!G151</f>
        <v>1706366.7044454375</v>
      </c>
      <c r="H748" s="162">
        <f>+'2.2.3.5.CantidadCap'!H151</f>
        <v>1706366.7044454375</v>
      </c>
      <c r="I748" s="162">
        <f>+'2.2.3.5.CantidadCap'!I151</f>
        <v>1706366.7044454375</v>
      </c>
      <c r="J748" s="162">
        <f>+'2.2.3.5.CantidadCap'!J151</f>
        <v>1542367.6655616146</v>
      </c>
      <c r="K748" s="162">
        <f>+'2.2.3.5.CantidadCap'!K151</f>
        <v>1542367.6655616146</v>
      </c>
      <c r="L748" s="162">
        <f>+'2.2.3.5.CantidadCap'!L151</f>
        <v>1339503.2031795785</v>
      </c>
      <c r="M748" s="162">
        <f>+'2.2.3.5.CantidadCap'!M151</f>
        <v>1128276.8025305877</v>
      </c>
      <c r="N748" s="162">
        <f>+'2.2.3.5.CantidadCap'!N151</f>
        <v>924410.9349502949</v>
      </c>
    </row>
    <row r="749" spans="2:14" x14ac:dyDescent="0.2">
      <c r="B749" s="228" t="s">
        <v>539</v>
      </c>
      <c r="C749" s="162">
        <f>+'2.2.3.5.CantidadCap'!C152</f>
        <v>0</v>
      </c>
      <c r="D749" s="162">
        <f>+'2.2.3.5.CantidadCap'!D152</f>
        <v>0</v>
      </c>
      <c r="E749" s="162">
        <f>+'2.2.3.5.CantidadCap'!E152</f>
        <v>0</v>
      </c>
      <c r="F749" s="162">
        <f>+'2.2.3.5.CantidadCap'!F152</f>
        <v>394765.17664722598</v>
      </c>
      <c r="G749" s="162">
        <f>+'2.2.3.5.CantidadCap'!G152</f>
        <v>372447.25383985369</v>
      </c>
      <c r="H749" s="162">
        <f>+'2.2.3.5.CantidadCap'!H152</f>
        <v>372447.25383985369</v>
      </c>
      <c r="I749" s="162">
        <f>+'2.2.3.5.CantidadCap'!I152</f>
        <v>372447.25383985369</v>
      </c>
      <c r="J749" s="162">
        <f>+'2.2.3.5.CantidadCap'!J152</f>
        <v>322888.27641687833</v>
      </c>
      <c r="K749" s="162">
        <f>+'2.2.3.5.CantidadCap'!K152</f>
        <v>322888.27641687833</v>
      </c>
      <c r="L749" s="162">
        <f>+'2.2.3.5.CantidadCap'!L152</f>
        <v>264822.44157152117</v>
      </c>
      <c r="M749" s="162">
        <f>+'2.2.3.5.CantidadCap'!M152</f>
        <v>204985.3923334321</v>
      </c>
      <c r="N749" s="162">
        <f>+'2.2.3.5.CantidadCap'!N152</f>
        <v>146632.0714175388</v>
      </c>
    </row>
    <row r="750" spans="2:14" x14ac:dyDescent="0.2">
      <c r="B750" s="228" t="s">
        <v>299</v>
      </c>
      <c r="C750" s="162">
        <f>+'2.2.3.5.CantidadCap'!C153</f>
        <v>0</v>
      </c>
      <c r="D750" s="162">
        <f>+'2.2.3.5.CantidadCap'!D153</f>
        <v>0</v>
      </c>
      <c r="E750" s="162">
        <f>+'2.2.3.5.CantidadCap'!E153</f>
        <v>0</v>
      </c>
      <c r="F750" s="162">
        <f>+'2.2.3.5.CantidadCap'!F153</f>
        <v>920772.44313740754</v>
      </c>
      <c r="G750" s="162">
        <f>+'2.2.3.5.CantidadCap'!G153</f>
        <v>868716.86801392061</v>
      </c>
      <c r="H750" s="162">
        <f>+'2.2.3.5.CantidadCap'!H153</f>
        <v>868716.86801392061</v>
      </c>
      <c r="I750" s="162">
        <f>+'2.2.3.5.CantidadCap'!I153</f>
        <v>868716.86801392061</v>
      </c>
      <c r="J750" s="162">
        <f>+'2.2.3.5.CantidadCap'!J153</f>
        <v>753122.72896471259</v>
      </c>
      <c r="K750" s="162">
        <f>+'2.2.3.5.CantidadCap'!K153</f>
        <v>753122.72896471259</v>
      </c>
      <c r="L750" s="162">
        <f>+'2.2.3.5.CantidadCap'!L153</f>
        <v>617686.71845471999</v>
      </c>
      <c r="M750" s="162">
        <f>+'2.2.3.5.CantidadCap'!M153</f>
        <v>478119.42813538073</v>
      </c>
      <c r="N750" s="162">
        <f>+'2.2.3.5.CantidadCap'!N153</f>
        <v>342012.86898737575</v>
      </c>
    </row>
    <row r="751" spans="2:14" x14ac:dyDescent="0.2">
      <c r="B751" s="228" t="s">
        <v>535</v>
      </c>
      <c r="C751" s="162">
        <f>+'2.2.3.5.CantidadCap'!C154</f>
        <v>0</v>
      </c>
      <c r="D751" s="162">
        <f>+'2.2.3.5.CantidadCap'!D154</f>
        <v>0</v>
      </c>
      <c r="E751" s="162">
        <f>+'2.2.3.5.CantidadCap'!E154</f>
        <v>0</v>
      </c>
      <c r="F751" s="162">
        <f>+'2.2.3.5.CantidadCap'!F154</f>
        <v>10350014.525007656</v>
      </c>
      <c r="G751" s="162">
        <f>+'2.2.3.5.CantidadCap'!G154</f>
        <v>10172868.436501984</v>
      </c>
      <c r="H751" s="162">
        <f>+'2.2.3.5.CantidadCap'!H154</f>
        <v>10172868.436501984</v>
      </c>
      <c r="I751" s="162">
        <f>+'2.2.3.5.CantidadCap'!I154</f>
        <v>10172868.436501984</v>
      </c>
      <c r="J751" s="162">
        <f>+'2.2.3.5.CantidadCap'!J154</f>
        <v>9700331.4543099739</v>
      </c>
      <c r="K751" s="162">
        <f>+'2.2.3.5.CantidadCap'!K154</f>
        <v>9700331.4543099739</v>
      </c>
      <c r="L751" s="162">
        <f>+'2.2.3.5.CantidadCap'!L154</f>
        <v>8996961.121657135</v>
      </c>
      <c r="M751" s="162">
        <f>+'2.2.3.5.CantidadCap'!M154</f>
        <v>8241759.4608507529</v>
      </c>
      <c r="N751" s="162">
        <f>+'2.2.3.5.CantidadCap'!N154</f>
        <v>7534948.414888625</v>
      </c>
    </row>
    <row r="752" spans="2:14" x14ac:dyDescent="0.2">
      <c r="B752" s="228" t="s">
        <v>540</v>
      </c>
      <c r="C752" s="162">
        <f>+'2.2.3.5.CantidadCap'!C155</f>
        <v>0</v>
      </c>
      <c r="D752" s="162">
        <f>+'2.2.3.5.CantidadCap'!D155</f>
        <v>0</v>
      </c>
      <c r="E752" s="162">
        <f>+'2.2.3.5.CantidadCap'!E155</f>
        <v>0</v>
      </c>
      <c r="F752" s="162">
        <f>+'2.2.3.5.CantidadCap'!F155</f>
        <v>45378.545098455688</v>
      </c>
      <c r="G752" s="162">
        <f>+'2.2.3.5.CantidadCap'!G155</f>
        <v>41471.496184796939</v>
      </c>
      <c r="H752" s="162">
        <f>+'2.2.3.5.CantidadCap'!H155</f>
        <v>41471.496184796939</v>
      </c>
      <c r="I752" s="162">
        <f>+'2.2.3.5.CantidadCap'!I155</f>
        <v>41471.496184796939</v>
      </c>
      <c r="J752" s="162">
        <f>+'2.2.3.5.CantidadCap'!J155</f>
        <v>33055.866459660283</v>
      </c>
      <c r="K752" s="162">
        <f>+'2.2.3.5.CantidadCap'!K155</f>
        <v>33055.866459660283</v>
      </c>
      <c r="L752" s="162">
        <f>+'2.2.3.5.CantidadCap'!L155</f>
        <v>23688.013492269027</v>
      </c>
      <c r="M752" s="162">
        <f>+'2.2.3.5.CantidadCap'!M155</f>
        <v>14134.29308426776</v>
      </c>
      <c r="N752" s="162">
        <f>+'2.2.3.5.CantidadCap'!N155</f>
        <v>4719.9224160899212</v>
      </c>
    </row>
    <row r="753" spans="2:14" x14ac:dyDescent="0.2">
      <c r="B753" s="228" t="s">
        <v>541</v>
      </c>
      <c r="C753" s="162">
        <f>+'2.2.3.5.CantidadCap'!C156</f>
        <v>0</v>
      </c>
      <c r="D753" s="162">
        <f>+'2.2.3.5.CantidadCap'!D156</f>
        <v>0</v>
      </c>
      <c r="E753" s="162">
        <f>+'2.2.3.5.CantidadCap'!E156</f>
        <v>0</v>
      </c>
      <c r="F753" s="162">
        <f>+'2.2.3.5.CantidadCap'!F156</f>
        <v>49631.746869202543</v>
      </c>
      <c r="G753" s="162">
        <f>+'2.2.3.5.CantidadCap'!G156</f>
        <v>45358.501390142366</v>
      </c>
      <c r="H753" s="162">
        <f>+'2.2.3.5.CantidadCap'!H156</f>
        <v>45358.501390142366</v>
      </c>
      <c r="I753" s="162">
        <f>+'2.2.3.5.CantidadCap'!I156</f>
        <v>45358.501390142366</v>
      </c>
      <c r="J753" s="162">
        <f>+'2.2.3.5.CantidadCap'!J156</f>
        <v>36154.098662891127</v>
      </c>
      <c r="K753" s="162">
        <f>+'2.2.3.5.CantidadCap'!K156</f>
        <v>36154.098662891127</v>
      </c>
      <c r="L753" s="162">
        <f>+'2.2.3.5.CantidadCap'!L156</f>
        <v>25908.223521308122</v>
      </c>
      <c r="M753" s="162">
        <f>+'2.2.3.5.CantidadCap'!M156</f>
        <v>15459.060113352363</v>
      </c>
      <c r="N753" s="162">
        <f>+'2.2.3.5.CantidadCap'!N156</f>
        <v>5162.3072993942706</v>
      </c>
    </row>
    <row r="754" spans="2:14" x14ac:dyDescent="0.2">
      <c r="B754" s="228" t="s">
        <v>542</v>
      </c>
      <c r="C754" s="162">
        <f>+'2.2.3.5.CantidadCap'!C157</f>
        <v>0</v>
      </c>
      <c r="D754" s="162">
        <f>+'2.2.3.5.CantidadCap'!D157</f>
        <v>0</v>
      </c>
      <c r="E754" s="162">
        <f>+'2.2.3.5.CantidadCap'!E157</f>
        <v>0</v>
      </c>
      <c r="F754" s="162">
        <f>+'2.2.3.5.CantidadCap'!F157</f>
        <v>81461.00007548889</v>
      </c>
      <c r="G754" s="162">
        <f>+'2.2.3.5.CantidadCap'!G157</f>
        <v>76855.628530468428</v>
      </c>
      <c r="H754" s="162">
        <f>+'2.2.3.5.CantidadCap'!H157</f>
        <v>76855.628530468428</v>
      </c>
      <c r="I754" s="162">
        <f>+'2.2.3.5.CantidadCap'!I157</f>
        <v>76855.628530468428</v>
      </c>
      <c r="J754" s="162">
        <f>+'2.2.3.5.CantidadCap'!J157</f>
        <v>66628.982153293575</v>
      </c>
      <c r="K754" s="162">
        <f>+'2.2.3.5.CantidadCap'!K157</f>
        <v>66628.982153293575</v>
      </c>
      <c r="L754" s="162">
        <f>+'2.2.3.5.CantidadCap'!L157</f>
        <v>54646.91976143288</v>
      </c>
      <c r="M754" s="162">
        <f>+'2.2.3.5.CantidadCap'!M157</f>
        <v>42299.361869169996</v>
      </c>
      <c r="N754" s="162">
        <f>+'2.2.3.5.CantidadCap'!N157</f>
        <v>30257.975848481285</v>
      </c>
    </row>
    <row r="755" spans="2:14" x14ac:dyDescent="0.2">
      <c r="B755" s="228" t="s">
        <v>543</v>
      </c>
      <c r="C755" s="162">
        <f>+'2.2.3.5.CantidadCap'!C158</f>
        <v>0</v>
      </c>
      <c r="D755" s="162">
        <f>+'2.2.3.5.CantidadCap'!D158</f>
        <v>0</v>
      </c>
      <c r="E755" s="162">
        <f>+'2.2.3.5.CantidadCap'!E158</f>
        <v>0</v>
      </c>
      <c r="F755" s="162">
        <f>+'2.2.3.5.CantidadCap'!F158</f>
        <v>117867.80107374067</v>
      </c>
      <c r="G755" s="162">
        <f>+'2.2.3.5.CantidadCap'!G158</f>
        <v>111204.18269640541</v>
      </c>
      <c r="H755" s="162">
        <f>+'2.2.3.5.CantidadCap'!H158</f>
        <v>111204.18269640541</v>
      </c>
      <c r="I755" s="162">
        <f>+'2.2.3.5.CantidadCap'!I158</f>
        <v>111204.18269640541</v>
      </c>
      <c r="J755" s="162">
        <f>+'2.2.3.5.CantidadCap'!J158</f>
        <v>96407.012029223377</v>
      </c>
      <c r="K755" s="162">
        <f>+'2.2.3.5.CantidadCap'!K158</f>
        <v>96407.012029223377</v>
      </c>
      <c r="L755" s="162">
        <f>+'2.2.3.5.CantidadCap'!L158</f>
        <v>79069.889416583901</v>
      </c>
      <c r="M755" s="162">
        <f>+'2.2.3.5.CantidadCap'!M158</f>
        <v>61203.92292902476</v>
      </c>
      <c r="N755" s="162">
        <f>+'2.2.3.5.CantidadCap'!N158</f>
        <v>43780.963588684986</v>
      </c>
    </row>
    <row r="756" spans="2:14" x14ac:dyDescent="0.2">
      <c r="B756" s="228" t="s">
        <v>544</v>
      </c>
      <c r="C756" s="162">
        <f>+'2.2.3.5.CantidadCap'!C159</f>
        <v>0</v>
      </c>
      <c r="D756" s="162">
        <f>+'2.2.3.5.CantidadCap'!D159</f>
        <v>0</v>
      </c>
      <c r="E756" s="162">
        <f>+'2.2.3.5.CantidadCap'!E159</f>
        <v>0</v>
      </c>
      <c r="F756" s="162">
        <f>+'2.2.3.5.CantidadCap'!F159</f>
        <v>18928.409252438036</v>
      </c>
      <c r="G756" s="162">
        <f>+'2.2.3.5.CantidadCap'!G159</f>
        <v>17298.691493823884</v>
      </c>
      <c r="H756" s="162">
        <f>+'2.2.3.5.CantidadCap'!H159</f>
        <v>17298.691493823884</v>
      </c>
      <c r="I756" s="162">
        <f>+'2.2.3.5.CantidadCap'!I159</f>
        <v>17298.691493823884</v>
      </c>
      <c r="J756" s="162">
        <f>+'2.2.3.5.CantidadCap'!J159</f>
        <v>13788.343526326127</v>
      </c>
      <c r="K756" s="162">
        <f>+'2.2.3.5.CantidadCap'!K159</f>
        <v>13788.343526326127</v>
      </c>
      <c r="L756" s="162">
        <f>+'2.2.3.5.CantidadCap'!L159</f>
        <v>9880.8018808474553</v>
      </c>
      <c r="M756" s="162">
        <f>+'2.2.3.5.CantidadCap'!M159</f>
        <v>5895.7307558551402</v>
      </c>
      <c r="N756" s="162">
        <f>+'2.2.3.5.CantidadCap'!N159</f>
        <v>1968.7855337289454</v>
      </c>
    </row>
    <row r="757" spans="2:14" x14ac:dyDescent="0.2">
      <c r="B757" s="228" t="s">
        <v>545</v>
      </c>
      <c r="C757" s="162">
        <f>+'2.2.3.5.CantidadCap'!C160</f>
        <v>0</v>
      </c>
      <c r="D757" s="162">
        <f>+'2.2.3.5.CantidadCap'!D160</f>
        <v>0</v>
      </c>
      <c r="E757" s="162">
        <f>+'2.2.3.5.CantidadCap'!E160</f>
        <v>0</v>
      </c>
      <c r="F757" s="162">
        <f>+'2.2.3.5.CantidadCap'!F160</f>
        <v>172825.71423833538</v>
      </c>
      <c r="G757" s="162">
        <f>+'2.2.3.5.CantidadCap'!G160</f>
        <v>157945.58712976123</v>
      </c>
      <c r="H757" s="162">
        <f>+'2.2.3.5.CantidadCap'!H160</f>
        <v>157945.58712976123</v>
      </c>
      <c r="I757" s="162">
        <f>+'2.2.3.5.CantidadCap'!I160</f>
        <v>157945.58712976123</v>
      </c>
      <c r="J757" s="162">
        <f>+'2.2.3.5.CantidadCap'!J160</f>
        <v>125894.37846151316</v>
      </c>
      <c r="K757" s="162">
        <f>+'2.2.3.5.CantidadCap'!K160</f>
        <v>125894.37846151316</v>
      </c>
      <c r="L757" s="162">
        <f>+'2.2.3.5.CantidadCap'!L160</f>
        <v>90216.595569698926</v>
      </c>
      <c r="M757" s="162">
        <f>+'2.2.3.5.CantidadCap'!M160</f>
        <v>53830.930283079339</v>
      </c>
      <c r="N757" s="162">
        <f>+'2.2.3.5.CantidadCap'!N160</f>
        <v>17975.983164300051</v>
      </c>
    </row>
    <row r="758" spans="2:14" x14ac:dyDescent="0.2">
      <c r="B758" s="228" t="s">
        <v>546</v>
      </c>
      <c r="C758" s="162">
        <f>+'2.2.3.5.CantidadCap'!C161</f>
        <v>0</v>
      </c>
      <c r="D758" s="162">
        <f>+'2.2.3.5.CantidadCap'!D161</f>
        <v>0</v>
      </c>
      <c r="E758" s="162">
        <f>+'2.2.3.5.CantidadCap'!E161</f>
        <v>0</v>
      </c>
      <c r="F758" s="162">
        <f>+'2.2.3.5.CantidadCap'!F161</f>
        <v>1208315.3749714126</v>
      </c>
      <c r="G758" s="162">
        <f>+'2.2.3.5.CantidadCap'!G161</f>
        <v>1140003.6523047709</v>
      </c>
      <c r="H758" s="162">
        <f>+'2.2.3.5.CantidadCap'!H161</f>
        <v>1140003.6523047709</v>
      </c>
      <c r="I758" s="162">
        <f>+'2.2.3.5.CantidadCap'!I161</f>
        <v>1140003.6523047709</v>
      </c>
      <c r="J758" s="162">
        <f>+'2.2.3.5.CantidadCap'!J161</f>
        <v>988311.25912907976</v>
      </c>
      <c r="K758" s="162">
        <f>+'2.2.3.5.CantidadCap'!K161</f>
        <v>988311.25912907976</v>
      </c>
      <c r="L758" s="162">
        <f>+'2.2.3.5.CantidadCap'!L161</f>
        <v>810580.6862348686</v>
      </c>
      <c r="M758" s="162">
        <f>+'2.2.3.5.CantidadCap'!M161</f>
        <v>627428.69901712122</v>
      </c>
      <c r="N758" s="162">
        <f>+'2.2.3.5.CantidadCap'!N161</f>
        <v>448818.17556073237</v>
      </c>
    </row>
    <row r="759" spans="2:14" x14ac:dyDescent="0.2">
      <c r="B759" s="228" t="s">
        <v>547</v>
      </c>
      <c r="C759" s="162">
        <f>+'2.2.3.5.CantidadCap'!C162</f>
        <v>0</v>
      </c>
      <c r="D759" s="162">
        <f>+'2.2.3.5.CantidadCap'!D162</f>
        <v>0</v>
      </c>
      <c r="E759" s="162">
        <f>+'2.2.3.5.CantidadCap'!E162</f>
        <v>0</v>
      </c>
      <c r="F759" s="162">
        <f>+'2.2.3.5.CantidadCap'!F162</f>
        <v>473073.77711001976</v>
      </c>
      <c r="G759" s="162">
        <f>+'2.2.3.5.CantidadCap'!G162</f>
        <v>446328.70265992859</v>
      </c>
      <c r="H759" s="162">
        <f>+'2.2.3.5.CantidadCap'!H162</f>
        <v>446328.70265992859</v>
      </c>
      <c r="I759" s="162">
        <f>+'2.2.3.5.CantidadCap'!I162</f>
        <v>446328.70265992859</v>
      </c>
      <c r="J759" s="162">
        <f>+'2.2.3.5.CantidadCap'!J162</f>
        <v>386938.83236205194</v>
      </c>
      <c r="K759" s="162">
        <f>+'2.2.3.5.CantidadCap'!K162</f>
        <v>386938.83236205194</v>
      </c>
      <c r="L759" s="162">
        <f>+'2.2.3.5.CantidadCap'!L162</f>
        <v>317354.62018650025</v>
      </c>
      <c r="M759" s="162">
        <f>+'2.2.3.5.CantidadCap'!M162</f>
        <v>245647.84216064279</v>
      </c>
      <c r="N759" s="162">
        <f>+'2.2.3.5.CantidadCap'!N162</f>
        <v>175719.11600741418</v>
      </c>
    </row>
    <row r="760" spans="2:14" x14ac:dyDescent="0.2">
      <c r="B760" s="228" t="s">
        <v>548</v>
      </c>
      <c r="C760" s="162">
        <f>+'2.2.3.5.CantidadCap'!C163</f>
        <v>0</v>
      </c>
      <c r="D760" s="162">
        <f>+'2.2.3.5.CantidadCap'!D163</f>
        <v>0</v>
      </c>
      <c r="E760" s="162">
        <f>+'2.2.3.5.CantidadCap'!E163</f>
        <v>0</v>
      </c>
      <c r="F760" s="162">
        <f>+'2.2.3.5.CantidadCap'!F163</f>
        <v>0</v>
      </c>
      <c r="G760" s="162">
        <f>+'2.2.3.5.CantidadCap'!G163</f>
        <v>416769.08374816144</v>
      </c>
      <c r="H760" s="162">
        <f>+'2.2.3.5.CantidadCap'!H163</f>
        <v>416769.08374816144</v>
      </c>
      <c r="I760" s="162">
        <f>+'2.2.3.5.CantidadCap'!I163</f>
        <v>416769.08374816144</v>
      </c>
      <c r="J760" s="162">
        <f>+'2.2.3.5.CantidadCap'!J163</f>
        <v>389370.65959808673</v>
      </c>
      <c r="K760" s="162">
        <f>+'2.2.3.5.CantidadCap'!K163</f>
        <v>389370.65959808673</v>
      </c>
      <c r="L760" s="162">
        <f>+'2.2.3.5.CantidadCap'!L163</f>
        <v>330200.8643593617</v>
      </c>
      <c r="M760" s="162">
        <f>+'2.2.3.5.CantidadCap'!M163</f>
        <v>268909.54978747468</v>
      </c>
      <c r="N760" s="162">
        <f>+'2.2.3.5.CantidadCap'!N163</f>
        <v>209447.23738635139</v>
      </c>
    </row>
    <row r="761" spans="2:14" x14ac:dyDescent="0.2">
      <c r="B761" s="228" t="s">
        <v>549</v>
      </c>
      <c r="C761" s="162">
        <f>+'2.2.3.5.CantidadCap'!C164</f>
        <v>0</v>
      </c>
      <c r="D761" s="162">
        <f>+'2.2.3.5.CantidadCap'!D164</f>
        <v>0</v>
      </c>
      <c r="E761" s="162">
        <f>+'2.2.3.5.CantidadCap'!E164</f>
        <v>0</v>
      </c>
      <c r="F761" s="162">
        <f>+'2.2.3.5.CantidadCap'!F164</f>
        <v>0</v>
      </c>
      <c r="G761" s="162">
        <f>+'2.2.3.5.CantidadCap'!G164</f>
        <v>46373.183652405693</v>
      </c>
      <c r="H761" s="162">
        <f>+'2.2.3.5.CantidadCap'!H164</f>
        <v>46373.183652405693</v>
      </c>
      <c r="I761" s="162">
        <f>+'2.2.3.5.CantidadCap'!I164</f>
        <v>46373.183652405693</v>
      </c>
      <c r="J761" s="162">
        <f>+'2.2.3.5.CantidadCap'!J164</f>
        <v>43324.607823624523</v>
      </c>
      <c r="K761" s="162">
        <f>+'2.2.3.5.CantidadCap'!K164</f>
        <v>43324.607823624523</v>
      </c>
      <c r="L761" s="162">
        <f>+'2.2.3.5.CantidadCap'!L164</f>
        <v>36740.885833970729</v>
      </c>
      <c r="M761" s="162">
        <f>+'2.2.3.5.CantidadCap'!M164</f>
        <v>29921.106013985394</v>
      </c>
      <c r="N761" s="162">
        <f>+'2.2.3.5.CantidadCap'!N164</f>
        <v>23304.836139609964</v>
      </c>
    </row>
    <row r="762" spans="2:14" x14ac:dyDescent="0.2">
      <c r="B762" s="228" t="s">
        <v>550</v>
      </c>
      <c r="C762" s="162">
        <f>+'2.2.3.5.CantidadCap'!C165</f>
        <v>0</v>
      </c>
      <c r="D762" s="162">
        <f>+'2.2.3.5.CantidadCap'!D165</f>
        <v>0</v>
      </c>
      <c r="E762" s="162">
        <f>+'2.2.3.5.CantidadCap'!E165</f>
        <v>0</v>
      </c>
      <c r="F762" s="162">
        <f>+'2.2.3.5.CantidadCap'!F165</f>
        <v>0</v>
      </c>
      <c r="G762" s="162">
        <f>+'2.2.3.5.CantidadCap'!G165</f>
        <v>86384.8646314371</v>
      </c>
      <c r="H762" s="162">
        <f>+'2.2.3.5.CantidadCap'!H165</f>
        <v>86384.8646314371</v>
      </c>
      <c r="I762" s="162">
        <f>+'2.2.3.5.CantidadCap'!I165</f>
        <v>86384.8646314371</v>
      </c>
      <c r="J762" s="162">
        <f>+'2.2.3.5.CantidadCap'!J165</f>
        <v>80705.918534876168</v>
      </c>
      <c r="K762" s="162">
        <f>+'2.2.3.5.CantidadCap'!K165</f>
        <v>80705.918534876168</v>
      </c>
      <c r="L762" s="162">
        <f>+'2.2.3.5.CantidadCap'!L165</f>
        <v>68441.633703576794</v>
      </c>
      <c r="M762" s="162">
        <f>+'2.2.3.5.CantidadCap'!M165</f>
        <v>55737.615774131118</v>
      </c>
      <c r="N762" s="162">
        <f>+'2.2.3.5.CantidadCap'!N165</f>
        <v>43412.70011280739</v>
      </c>
    </row>
    <row r="763" spans="2:14" x14ac:dyDescent="0.2">
      <c r="B763" s="228" t="s">
        <v>551</v>
      </c>
      <c r="C763" s="162">
        <f>+'2.2.3.5.CantidadCap'!C166</f>
        <v>0</v>
      </c>
      <c r="D763" s="162">
        <f>+'2.2.3.5.CantidadCap'!D166</f>
        <v>0</v>
      </c>
      <c r="E763" s="162">
        <f>+'2.2.3.5.CantidadCap'!E166</f>
        <v>0</v>
      </c>
      <c r="F763" s="162">
        <f>+'2.2.3.5.CantidadCap'!F166</f>
        <v>0</v>
      </c>
      <c r="G763" s="162">
        <f>+'2.2.3.5.CantidadCap'!G166</f>
        <v>5192185.0215316406</v>
      </c>
      <c r="H763" s="162">
        <f>+'2.2.3.5.CantidadCap'!H166</f>
        <v>5192185.0215316406</v>
      </c>
      <c r="I763" s="162">
        <f>+'2.2.3.5.CantidadCap'!I166</f>
        <v>5192185.0215316406</v>
      </c>
      <c r="J763" s="162">
        <f>+'2.2.3.5.CantidadCap'!J166</f>
        <v>5051273.4018203486</v>
      </c>
      <c r="K763" s="162">
        <f>+'2.2.3.5.CantidadCap'!K166</f>
        <v>5051273.4018203486</v>
      </c>
      <c r="L763" s="162">
        <f>+'2.2.3.5.CantidadCap'!L166</f>
        <v>4710700.1492129918</v>
      </c>
      <c r="M763" s="162">
        <f>+'2.2.3.5.CantidadCap'!M166</f>
        <v>4343170.7266632756</v>
      </c>
      <c r="N763" s="162">
        <f>+'2.2.3.5.CantidadCap'!N166</f>
        <v>4000934.0265540229</v>
      </c>
    </row>
    <row r="764" spans="2:14" x14ac:dyDescent="0.2">
      <c r="B764" s="228" t="s">
        <v>416</v>
      </c>
      <c r="C764" s="162">
        <f>+'2.2.3.5.CantidadCap'!C167</f>
        <v>0</v>
      </c>
      <c r="D764" s="162">
        <f>+'2.2.3.5.CantidadCap'!D167</f>
        <v>0</v>
      </c>
      <c r="E764" s="162">
        <f>+'2.2.3.5.CantidadCap'!E167</f>
        <v>0</v>
      </c>
      <c r="F764" s="162">
        <f>+'2.2.3.5.CantidadCap'!F167</f>
        <v>0</v>
      </c>
      <c r="G764" s="162">
        <f>+'2.2.3.5.CantidadCap'!G167</f>
        <v>0</v>
      </c>
      <c r="H764" s="162">
        <f>+'2.2.3.5.CantidadCap'!H167</f>
        <v>0</v>
      </c>
      <c r="I764" s="162">
        <f>+'2.2.3.5.CantidadCap'!I167</f>
        <v>0</v>
      </c>
      <c r="J764" s="162">
        <f>+'2.2.3.5.CantidadCap'!J167</f>
        <v>0</v>
      </c>
      <c r="K764" s="162">
        <f>+'2.2.3.5.CantidadCap'!K167</f>
        <v>10667642.000498846</v>
      </c>
      <c r="L764" s="162">
        <f>+'2.2.3.5.CantidadCap'!L167</f>
        <v>9856954.17591298</v>
      </c>
      <c r="M764" s="162">
        <f>+'2.2.3.5.CantidadCap'!M167</f>
        <v>8302610.0377295259</v>
      </c>
      <c r="N764" s="162">
        <f>+'2.2.3.5.CantidadCap'!N167</f>
        <v>6802429.5902309706</v>
      </c>
    </row>
    <row r="765" spans="2:14" x14ac:dyDescent="0.2">
      <c r="B765" s="228" t="s">
        <v>487</v>
      </c>
      <c r="C765" s="162">
        <f>+'2.2.3.5.CantidadCap'!C168</f>
        <v>0</v>
      </c>
      <c r="D765" s="162">
        <f>+'2.2.3.5.CantidadCap'!D168</f>
        <v>0</v>
      </c>
      <c r="E765" s="162">
        <f>+'2.2.3.5.CantidadCap'!E168</f>
        <v>0</v>
      </c>
      <c r="F765" s="162">
        <f>+'2.2.3.5.CantidadCap'!F168</f>
        <v>0</v>
      </c>
      <c r="G765" s="162">
        <f>+'2.2.3.5.CantidadCap'!G168</f>
        <v>0</v>
      </c>
      <c r="H765" s="162">
        <f>+'2.2.3.5.CantidadCap'!H168</f>
        <v>0</v>
      </c>
      <c r="I765" s="162">
        <f>+'2.2.3.5.CantidadCap'!I168</f>
        <v>0</v>
      </c>
      <c r="J765" s="162">
        <f>+'2.2.3.5.CantidadCap'!J168</f>
        <v>0</v>
      </c>
      <c r="K765" s="162">
        <f>+'2.2.3.5.CantidadCap'!K168</f>
        <v>307127.95734982844</v>
      </c>
      <c r="L765" s="162">
        <f>+'2.2.3.5.CantidadCap'!L168</f>
        <v>283787.75755667919</v>
      </c>
      <c r="M765" s="162">
        <f>+'2.2.3.5.CantidadCap'!M168</f>
        <v>239037.23629278224</v>
      </c>
      <c r="N765" s="162">
        <f>+'2.2.3.5.CantidadCap'!N168</f>
        <v>195846.12091087902</v>
      </c>
    </row>
    <row r="766" spans="2:14" x14ac:dyDescent="0.2">
      <c r="B766" s="228" t="s">
        <v>552</v>
      </c>
      <c r="C766" s="162">
        <f>+'2.2.3.5.CantidadCap'!C169</f>
        <v>0</v>
      </c>
      <c r="D766" s="162">
        <f>+'2.2.3.5.CantidadCap'!D169</f>
        <v>0</v>
      </c>
      <c r="E766" s="162">
        <f>+'2.2.3.5.CantidadCap'!E169</f>
        <v>0</v>
      </c>
      <c r="F766" s="162">
        <f>+'2.2.3.5.CantidadCap'!F169</f>
        <v>0</v>
      </c>
      <c r="G766" s="162">
        <f>+'2.2.3.5.CantidadCap'!G169</f>
        <v>0</v>
      </c>
      <c r="H766" s="162">
        <f>+'2.2.3.5.CantidadCap'!H169</f>
        <v>38797412.887101576</v>
      </c>
      <c r="I766" s="162">
        <f>+'2.2.3.5.CantidadCap'!I169</f>
        <v>38797412.887101576</v>
      </c>
      <c r="J766" s="162">
        <f>+'2.2.3.5.CantidadCap'!J169</f>
        <v>38072086.250420354</v>
      </c>
      <c r="K766" s="162">
        <f>+'2.2.3.5.CantidadCap'!K169</f>
        <v>38072086.250420354</v>
      </c>
      <c r="L766" s="162">
        <f>+'2.2.3.5.CantidadCap'!L169</f>
        <v>36175455.688578777</v>
      </c>
      <c r="M766" s="162">
        <f>+'2.2.3.5.CantidadCap'!M169</f>
        <v>34076541.71455536</v>
      </c>
      <c r="N766" s="162">
        <f>+'2.2.3.5.CantidadCap'!N169</f>
        <v>32170719.132021368</v>
      </c>
    </row>
    <row r="767" spans="2:14" x14ac:dyDescent="0.2">
      <c r="B767" s="228" t="s">
        <v>553</v>
      </c>
      <c r="C767" s="162">
        <f>+'2.2.3.5.CantidadCap'!C170</f>
        <v>0</v>
      </c>
      <c r="D767" s="162">
        <f>+'2.2.3.5.CantidadCap'!D170</f>
        <v>0</v>
      </c>
      <c r="E767" s="162">
        <f>+'2.2.3.5.CantidadCap'!E170</f>
        <v>0</v>
      </c>
      <c r="F767" s="162">
        <f>+'2.2.3.5.CantidadCap'!F170</f>
        <v>0</v>
      </c>
      <c r="G767" s="162">
        <f>+'2.2.3.5.CantidadCap'!G170</f>
        <v>0</v>
      </c>
      <c r="H767" s="162">
        <f>+'2.2.3.5.CantidadCap'!H170</f>
        <v>22097778.199891347</v>
      </c>
      <c r="I767" s="162">
        <f>+'2.2.3.5.CantidadCap'!I170</f>
        <v>22097778.199891347</v>
      </c>
      <c r="J767" s="162">
        <f>+'2.2.3.5.CantidadCap'!J170</f>
        <v>21498062.722639535</v>
      </c>
      <c r="K767" s="162">
        <f>+'2.2.3.5.CantidadCap'!K170</f>
        <v>21498062.722639535</v>
      </c>
      <c r="L767" s="162">
        <f>+'2.2.3.5.CantidadCap'!L170</f>
        <v>20048593.536598686</v>
      </c>
      <c r="M767" s="162">
        <f>+'2.2.3.5.CantidadCap'!M170</f>
        <v>18484399.728450842</v>
      </c>
      <c r="N767" s="162">
        <f>+'2.2.3.5.CantidadCap'!N170</f>
        <v>17027850.961502992</v>
      </c>
    </row>
    <row r="768" spans="2:14" x14ac:dyDescent="0.2">
      <c r="B768" s="225" t="s">
        <v>320</v>
      </c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</row>
    <row r="769" spans="2:14" x14ac:dyDescent="0.2">
      <c r="B769" s="227" t="s">
        <v>315</v>
      </c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</row>
    <row r="770" spans="2:14" x14ac:dyDescent="0.2">
      <c r="B770" s="228" t="s">
        <v>417</v>
      </c>
      <c r="C770" s="162">
        <f>+'2.2.3.5.CantidadCap'!C173</f>
        <v>0</v>
      </c>
      <c r="D770" s="162">
        <f>+'2.2.3.5.CantidadCap'!D173</f>
        <v>0</v>
      </c>
      <c r="E770" s="162">
        <f>+'2.2.3.5.CantidadCap'!E173</f>
        <v>0</v>
      </c>
      <c r="F770" s="162">
        <f>+'2.2.3.5.CantidadCap'!F173</f>
        <v>0</v>
      </c>
      <c r="G770" s="162">
        <f>+'2.2.3.5.CantidadCap'!G173</f>
        <v>0</v>
      </c>
      <c r="H770" s="162">
        <f>+'2.2.3.5.CantidadCap'!H173</f>
        <v>0</v>
      </c>
      <c r="I770" s="162">
        <f>+'2.2.3.5.CantidadCap'!I173</f>
        <v>0</v>
      </c>
      <c r="J770" s="162">
        <f>+'2.2.3.5.CantidadCap'!J173</f>
        <v>0</v>
      </c>
      <c r="K770" s="162">
        <f>+'2.2.3.5.CantidadCap'!K173</f>
        <v>0</v>
      </c>
      <c r="L770" s="162">
        <f>+'2.2.3.5.CantidadCap'!L173</f>
        <v>0</v>
      </c>
      <c r="M770" s="162">
        <f>+'2.2.3.5.CantidadCap'!M173</f>
        <v>789784.46044989617</v>
      </c>
      <c r="N770" s="162">
        <f>+'2.2.3.5.CantidadCap'!N173</f>
        <v>773623.93500640546</v>
      </c>
    </row>
    <row r="771" spans="2:14" x14ac:dyDescent="0.2">
      <c r="B771" s="227" t="s">
        <v>317</v>
      </c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</row>
    <row r="772" spans="2:14" x14ac:dyDescent="0.2">
      <c r="B772" s="228" t="s">
        <v>554</v>
      </c>
      <c r="C772" s="162">
        <f>+'2.2.3.5.CantidadCap'!C175</f>
        <v>0</v>
      </c>
      <c r="D772" s="162">
        <f>+'2.2.3.5.CantidadCap'!D175</f>
        <v>0</v>
      </c>
      <c r="E772" s="162">
        <f>+'2.2.3.5.CantidadCap'!E175</f>
        <v>0</v>
      </c>
      <c r="F772" s="162">
        <f>+'2.2.3.5.CantidadCap'!F175</f>
        <v>0</v>
      </c>
      <c r="G772" s="162">
        <f>+'2.2.3.5.CantidadCap'!G175</f>
        <v>0</v>
      </c>
      <c r="H772" s="162">
        <f>+'2.2.3.5.CantidadCap'!H175</f>
        <v>0</v>
      </c>
      <c r="I772" s="162">
        <f>+'2.2.3.5.CantidadCap'!I175</f>
        <v>0</v>
      </c>
      <c r="J772" s="162">
        <f>+'2.2.3.5.CantidadCap'!J175</f>
        <v>0</v>
      </c>
      <c r="K772" s="162">
        <f>+'2.2.3.5.CantidadCap'!K175</f>
        <v>0</v>
      </c>
      <c r="L772" s="162">
        <f>+'2.2.3.5.CantidadCap'!L175</f>
        <v>563145.4971198102</v>
      </c>
      <c r="M772" s="162">
        <f>+'2.2.3.5.CantidadCap'!M175</f>
        <v>523573.8778420075</v>
      </c>
      <c r="N772" s="162">
        <f>+'2.2.3.5.CantidadCap'!N175</f>
        <v>443626.7997234487</v>
      </c>
    </row>
    <row r="773" spans="2:14" x14ac:dyDescent="0.2">
      <c r="B773" s="228" t="s">
        <v>555</v>
      </c>
      <c r="C773" s="162">
        <f>+'2.2.3.5.CantidadCap'!C176</f>
        <v>0</v>
      </c>
      <c r="D773" s="162">
        <f>+'2.2.3.5.CantidadCap'!D176</f>
        <v>0</v>
      </c>
      <c r="E773" s="162">
        <f>+'2.2.3.5.CantidadCap'!E176</f>
        <v>0</v>
      </c>
      <c r="F773" s="162">
        <f>+'2.2.3.5.CantidadCap'!F176</f>
        <v>0</v>
      </c>
      <c r="G773" s="162">
        <f>+'2.2.3.5.CantidadCap'!G176</f>
        <v>0</v>
      </c>
      <c r="H773" s="162">
        <f>+'2.2.3.5.CantidadCap'!H176</f>
        <v>0</v>
      </c>
      <c r="I773" s="162">
        <f>+'2.2.3.5.CantidadCap'!I176</f>
        <v>0</v>
      </c>
      <c r="J773" s="162">
        <f>+'2.2.3.5.CantidadCap'!J176</f>
        <v>0</v>
      </c>
      <c r="K773" s="162">
        <f>+'2.2.3.5.CantidadCap'!K176</f>
        <v>0</v>
      </c>
      <c r="L773" s="162">
        <f>+'2.2.3.5.CantidadCap'!L176</f>
        <v>735330.27141903283</v>
      </c>
      <c r="M773" s="162">
        <f>+'2.2.3.5.CantidadCap'!M176</f>
        <v>683659.41603111057</v>
      </c>
      <c r="N773" s="162">
        <f>+'2.2.3.5.CantidadCap'!N176</f>
        <v>579268.08740867581</v>
      </c>
    </row>
    <row r="774" spans="2:14" x14ac:dyDescent="0.2">
      <c r="B774" s="228" t="s">
        <v>556</v>
      </c>
      <c r="C774" s="162">
        <f>+'2.2.3.5.CantidadCap'!C177</f>
        <v>0</v>
      </c>
      <c r="D774" s="162">
        <f>+'2.2.3.5.CantidadCap'!D177</f>
        <v>0</v>
      </c>
      <c r="E774" s="162">
        <f>+'2.2.3.5.CantidadCap'!E177</f>
        <v>0</v>
      </c>
      <c r="F774" s="162">
        <f>+'2.2.3.5.CantidadCap'!F177</f>
        <v>0</v>
      </c>
      <c r="G774" s="162">
        <f>+'2.2.3.5.CantidadCap'!G177</f>
        <v>0</v>
      </c>
      <c r="H774" s="162">
        <f>+'2.2.3.5.CantidadCap'!H177</f>
        <v>0</v>
      </c>
      <c r="I774" s="162">
        <f>+'2.2.3.5.CantidadCap'!I177</f>
        <v>0</v>
      </c>
      <c r="J774" s="162">
        <f>+'2.2.3.5.CantidadCap'!J177</f>
        <v>0</v>
      </c>
      <c r="K774" s="162">
        <f>+'2.2.3.5.CantidadCap'!K177</f>
        <v>0</v>
      </c>
      <c r="L774" s="162">
        <f>+'2.2.3.5.CantidadCap'!L177</f>
        <v>167120.51623159836</v>
      </c>
      <c r="M774" s="162">
        <f>+'2.2.3.5.CantidadCap'!M177</f>
        <v>155377.14000707056</v>
      </c>
      <c r="N774" s="162">
        <f>+'2.2.3.5.CantidadCap'!N177</f>
        <v>131651.83804742631</v>
      </c>
    </row>
    <row r="775" spans="2:14" x14ac:dyDescent="0.2">
      <c r="B775" s="228" t="s">
        <v>557</v>
      </c>
      <c r="C775" s="162">
        <f>+'2.2.3.5.CantidadCap'!C178</f>
        <v>0</v>
      </c>
      <c r="D775" s="162">
        <f>+'2.2.3.5.CantidadCap'!D178</f>
        <v>0</v>
      </c>
      <c r="E775" s="162">
        <f>+'2.2.3.5.CantidadCap'!E178</f>
        <v>0</v>
      </c>
      <c r="F775" s="162">
        <f>+'2.2.3.5.CantidadCap'!F178</f>
        <v>0</v>
      </c>
      <c r="G775" s="162">
        <f>+'2.2.3.5.CantidadCap'!G178</f>
        <v>0</v>
      </c>
      <c r="H775" s="162">
        <f>+'2.2.3.5.CantidadCap'!H178</f>
        <v>0</v>
      </c>
      <c r="I775" s="162">
        <f>+'2.2.3.5.CantidadCap'!I178</f>
        <v>0</v>
      </c>
      <c r="J775" s="162">
        <f>+'2.2.3.5.CantidadCap'!J178</f>
        <v>0</v>
      </c>
      <c r="K775" s="162">
        <f>+'2.2.3.5.CantidadCap'!K178</f>
        <v>0</v>
      </c>
      <c r="L775" s="162">
        <f>+'2.2.3.5.CantidadCap'!L178</f>
        <v>142812.07750700225</v>
      </c>
      <c r="M775" s="162">
        <f>+'2.2.3.5.CantidadCap'!M178</f>
        <v>132776.82873331488</v>
      </c>
      <c r="N775" s="162">
        <f>+'2.2.3.5.CantidadCap'!N178</f>
        <v>112502.47978598249</v>
      </c>
    </row>
    <row r="776" spans="2:14" x14ac:dyDescent="0.2">
      <c r="B776" s="228" t="s">
        <v>558</v>
      </c>
      <c r="C776" s="162">
        <f>+'2.2.3.5.CantidadCap'!C179</f>
        <v>0</v>
      </c>
      <c r="D776" s="162">
        <f>+'2.2.3.5.CantidadCap'!D179</f>
        <v>0</v>
      </c>
      <c r="E776" s="162">
        <f>+'2.2.3.5.CantidadCap'!E179</f>
        <v>0</v>
      </c>
      <c r="F776" s="162">
        <f>+'2.2.3.5.CantidadCap'!F179</f>
        <v>0</v>
      </c>
      <c r="G776" s="162">
        <f>+'2.2.3.5.CantidadCap'!G179</f>
        <v>0</v>
      </c>
      <c r="H776" s="162">
        <f>+'2.2.3.5.CantidadCap'!H179</f>
        <v>0</v>
      </c>
      <c r="I776" s="162">
        <f>+'2.2.3.5.CantidadCap'!I179</f>
        <v>0</v>
      </c>
      <c r="J776" s="162">
        <f>+'2.2.3.5.CantidadCap'!J179</f>
        <v>0</v>
      </c>
      <c r="K776" s="162">
        <f>+'2.2.3.5.CantidadCap'!K179</f>
        <v>0</v>
      </c>
      <c r="L776" s="162">
        <f>+'2.2.3.5.CantidadCap'!L179</f>
        <v>1800850.168847163</v>
      </c>
      <c r="M776" s="162">
        <f>+'2.2.3.5.CantidadCap'!M179</f>
        <v>1674306.3935307362</v>
      </c>
      <c r="N776" s="162">
        <f>+'2.2.3.5.CantidadCap'!N179</f>
        <v>1418648.2912019636</v>
      </c>
    </row>
    <row r="777" spans="2:14" x14ac:dyDescent="0.2">
      <c r="B777" s="228" t="s">
        <v>321</v>
      </c>
      <c r="C777" s="162">
        <f>+'2.2.3.5.CantidadCap'!C180</f>
        <v>0</v>
      </c>
      <c r="D777" s="162">
        <f>+'2.2.3.5.CantidadCap'!D180</f>
        <v>0</v>
      </c>
      <c r="E777" s="162">
        <f>+'2.2.3.5.CantidadCap'!E180</f>
        <v>0</v>
      </c>
      <c r="F777" s="162">
        <f>+'2.2.3.5.CantidadCap'!F180</f>
        <v>0</v>
      </c>
      <c r="G777" s="162">
        <f>+'2.2.3.5.CantidadCap'!G180</f>
        <v>0</v>
      </c>
      <c r="H777" s="162">
        <f>+'2.2.3.5.CantidadCap'!H180</f>
        <v>0</v>
      </c>
      <c r="I777" s="162">
        <f>+'2.2.3.5.CantidadCap'!I180</f>
        <v>0</v>
      </c>
      <c r="J777" s="162">
        <f>+'2.2.3.5.CantidadCap'!J180</f>
        <v>0</v>
      </c>
      <c r="K777" s="162">
        <f>+'2.2.3.5.CantidadCap'!K180</f>
        <v>0</v>
      </c>
      <c r="L777" s="162">
        <f>+'2.2.3.5.CantidadCap'!L180</f>
        <v>834589.72954446694</v>
      </c>
      <c r="M777" s="162">
        <f>+'2.2.3.5.CantidadCap'!M180</f>
        <v>775944.02039894648</v>
      </c>
      <c r="N777" s="162">
        <f>+'2.2.3.5.CantidadCap'!N180</f>
        <v>657461.30030957155</v>
      </c>
    </row>
    <row r="778" spans="2:14" x14ac:dyDescent="0.2">
      <c r="B778" s="228" t="s">
        <v>559</v>
      </c>
      <c r="C778" s="162">
        <f>+'2.2.3.5.CantidadCap'!C181</f>
        <v>0</v>
      </c>
      <c r="D778" s="162">
        <f>+'2.2.3.5.CantidadCap'!D181</f>
        <v>0</v>
      </c>
      <c r="E778" s="162">
        <f>+'2.2.3.5.CantidadCap'!E181</f>
        <v>0</v>
      </c>
      <c r="F778" s="162">
        <f>+'2.2.3.5.CantidadCap'!F181</f>
        <v>0</v>
      </c>
      <c r="G778" s="162">
        <f>+'2.2.3.5.CantidadCap'!G181</f>
        <v>0</v>
      </c>
      <c r="H778" s="162">
        <f>+'2.2.3.5.CantidadCap'!H181</f>
        <v>0</v>
      </c>
      <c r="I778" s="162">
        <f>+'2.2.3.5.CantidadCap'!I181</f>
        <v>0</v>
      </c>
      <c r="J778" s="162">
        <f>+'2.2.3.5.CantidadCap'!J181</f>
        <v>0</v>
      </c>
      <c r="K778" s="162">
        <f>+'2.2.3.5.CantidadCap'!K181</f>
        <v>0</v>
      </c>
      <c r="L778" s="162">
        <f>+'2.2.3.5.CantidadCap'!L181</f>
        <v>842692.54245266563</v>
      </c>
      <c r="M778" s="162">
        <f>+'2.2.3.5.CantidadCap'!M181</f>
        <v>783477.45749019831</v>
      </c>
      <c r="N778" s="162">
        <f>+'2.2.3.5.CantidadCap'!N181</f>
        <v>663844.41973005282</v>
      </c>
    </row>
    <row r="779" spans="2:14" x14ac:dyDescent="0.2">
      <c r="B779" s="228" t="s">
        <v>560</v>
      </c>
      <c r="C779" s="162">
        <f>+'2.2.3.5.CantidadCap'!C182</f>
        <v>0</v>
      </c>
      <c r="D779" s="162">
        <f>+'2.2.3.5.CantidadCap'!D182</f>
        <v>0</v>
      </c>
      <c r="E779" s="162">
        <f>+'2.2.3.5.CantidadCap'!E182</f>
        <v>0</v>
      </c>
      <c r="F779" s="162">
        <f>+'2.2.3.5.CantidadCap'!F182</f>
        <v>0</v>
      </c>
      <c r="G779" s="162">
        <f>+'2.2.3.5.CantidadCap'!G182</f>
        <v>0</v>
      </c>
      <c r="H779" s="162">
        <f>+'2.2.3.5.CantidadCap'!H182</f>
        <v>0</v>
      </c>
      <c r="I779" s="162">
        <f>+'2.2.3.5.CantidadCap'!I182</f>
        <v>0</v>
      </c>
      <c r="J779" s="162">
        <f>+'2.2.3.5.CantidadCap'!J182</f>
        <v>0</v>
      </c>
      <c r="K779" s="162">
        <f>+'2.2.3.5.CantidadCap'!K182</f>
        <v>0</v>
      </c>
      <c r="L779" s="162">
        <f>+'2.2.3.5.CantidadCap'!L182</f>
        <v>3160097.0341974963</v>
      </c>
      <c r="M779" s="162">
        <f>+'2.2.3.5.CantidadCap'!M182</f>
        <v>2938040.4655882437</v>
      </c>
      <c r="N779" s="162">
        <f>+'2.2.3.5.CantidadCap'!N182</f>
        <v>2489416.5739876982</v>
      </c>
    </row>
    <row r="780" spans="2:14" x14ac:dyDescent="0.2">
      <c r="B780" s="228" t="s">
        <v>559</v>
      </c>
      <c r="C780" s="162">
        <f>+'2.2.3.5.CantidadCap'!C183</f>
        <v>0</v>
      </c>
      <c r="D780" s="162">
        <f>+'2.2.3.5.CantidadCap'!D183</f>
        <v>0</v>
      </c>
      <c r="E780" s="162">
        <f>+'2.2.3.5.CantidadCap'!E183</f>
        <v>0</v>
      </c>
      <c r="F780" s="162">
        <f>+'2.2.3.5.CantidadCap'!F183</f>
        <v>0</v>
      </c>
      <c r="G780" s="162">
        <f>+'2.2.3.5.CantidadCap'!G183</f>
        <v>0</v>
      </c>
      <c r="H780" s="162">
        <f>+'2.2.3.5.CantidadCap'!H183</f>
        <v>0</v>
      </c>
      <c r="I780" s="162">
        <f>+'2.2.3.5.CantidadCap'!I183</f>
        <v>0</v>
      </c>
      <c r="J780" s="162">
        <f>+'2.2.3.5.CantidadCap'!J183</f>
        <v>0</v>
      </c>
      <c r="K780" s="162">
        <f>+'2.2.3.5.CantidadCap'!K183</f>
        <v>0</v>
      </c>
      <c r="L780" s="162">
        <f>+'2.2.3.5.CantidadCap'!L183</f>
        <v>842692.54245266563</v>
      </c>
      <c r="M780" s="162">
        <f>+'2.2.3.5.CantidadCap'!M183</f>
        <v>783477.45749019831</v>
      </c>
      <c r="N780" s="162">
        <f>+'2.2.3.5.CantidadCap'!N183</f>
        <v>663844.41973005282</v>
      </c>
    </row>
    <row r="781" spans="2:14" x14ac:dyDescent="0.2">
      <c r="B781" s="228" t="s">
        <v>556</v>
      </c>
      <c r="C781" s="162">
        <f>+'2.2.3.5.CantidadCap'!C184</f>
        <v>0</v>
      </c>
      <c r="D781" s="162">
        <f>+'2.2.3.5.CantidadCap'!D184</f>
        <v>0</v>
      </c>
      <c r="E781" s="162">
        <f>+'2.2.3.5.CantidadCap'!E184</f>
        <v>0</v>
      </c>
      <c r="F781" s="162">
        <f>+'2.2.3.5.CantidadCap'!F184</f>
        <v>0</v>
      </c>
      <c r="G781" s="162">
        <f>+'2.2.3.5.CantidadCap'!G184</f>
        <v>0</v>
      </c>
      <c r="H781" s="162">
        <f>+'2.2.3.5.CantidadCap'!H184</f>
        <v>0</v>
      </c>
      <c r="I781" s="162">
        <f>+'2.2.3.5.CantidadCap'!I184</f>
        <v>0</v>
      </c>
      <c r="J781" s="162">
        <f>+'2.2.3.5.CantidadCap'!J184</f>
        <v>0</v>
      </c>
      <c r="K781" s="162">
        <f>+'2.2.3.5.CantidadCap'!K184</f>
        <v>0</v>
      </c>
      <c r="L781" s="162">
        <f>+'2.2.3.5.CantidadCap'!L184</f>
        <v>167120.51623159836</v>
      </c>
      <c r="M781" s="162">
        <f>+'2.2.3.5.CantidadCap'!M184</f>
        <v>155377.14000707056</v>
      </c>
      <c r="N781" s="162">
        <f>+'2.2.3.5.CantidadCap'!N184</f>
        <v>131651.83804742631</v>
      </c>
    </row>
    <row r="782" spans="2:14" x14ac:dyDescent="0.2">
      <c r="B782" s="228" t="s">
        <v>561</v>
      </c>
      <c r="C782" s="162">
        <f>+'2.2.3.5.CantidadCap'!C185</f>
        <v>0</v>
      </c>
      <c r="D782" s="162">
        <f>+'2.2.3.5.CantidadCap'!D185</f>
        <v>0</v>
      </c>
      <c r="E782" s="162">
        <f>+'2.2.3.5.CantidadCap'!E185</f>
        <v>0</v>
      </c>
      <c r="F782" s="162">
        <f>+'2.2.3.5.CantidadCap'!F185</f>
        <v>0</v>
      </c>
      <c r="G782" s="162">
        <f>+'2.2.3.5.CantidadCap'!G185</f>
        <v>0</v>
      </c>
      <c r="H782" s="162">
        <f>+'2.2.3.5.CantidadCap'!H185</f>
        <v>0</v>
      </c>
      <c r="I782" s="162">
        <f>+'2.2.3.5.CantidadCap'!I185</f>
        <v>0</v>
      </c>
      <c r="J782" s="162">
        <f>+'2.2.3.5.CantidadCap'!J185</f>
        <v>0</v>
      </c>
      <c r="K782" s="162">
        <f>+'2.2.3.5.CantidadCap'!K185</f>
        <v>0</v>
      </c>
      <c r="L782" s="162">
        <f>+'2.2.3.5.CantidadCap'!L185</f>
        <v>587453.93584440637</v>
      </c>
      <c r="M782" s="162">
        <f>+'2.2.3.5.CantidadCap'!M185</f>
        <v>546174.18911576329</v>
      </c>
      <c r="N782" s="162">
        <f>+'2.2.3.5.CantidadCap'!N185</f>
        <v>462776.1579848926</v>
      </c>
    </row>
    <row r="783" spans="2:14" x14ac:dyDescent="0.2">
      <c r="B783" s="228" t="s">
        <v>418</v>
      </c>
      <c r="C783" s="162">
        <f>+'2.2.3.5.CantidadCap'!C186</f>
        <v>0</v>
      </c>
      <c r="D783" s="162">
        <f>+'2.2.3.5.CantidadCap'!D186</f>
        <v>0</v>
      </c>
      <c r="E783" s="162">
        <f>+'2.2.3.5.CantidadCap'!E186</f>
        <v>0</v>
      </c>
      <c r="F783" s="162">
        <f>+'2.2.3.5.CantidadCap'!F186</f>
        <v>0</v>
      </c>
      <c r="G783" s="162">
        <f>+'2.2.3.5.CantidadCap'!G186</f>
        <v>0</v>
      </c>
      <c r="H783" s="162">
        <f>+'2.2.3.5.CantidadCap'!H186</f>
        <v>0</v>
      </c>
      <c r="I783" s="162">
        <f>+'2.2.3.5.CantidadCap'!I186</f>
        <v>0</v>
      </c>
      <c r="J783" s="162">
        <f>+'2.2.3.5.CantidadCap'!J186</f>
        <v>0</v>
      </c>
      <c r="K783" s="162">
        <f>+'2.2.3.5.CantidadCap'!K186</f>
        <v>0</v>
      </c>
      <c r="L783" s="162">
        <f>+'2.2.3.5.CantidadCap'!L186</f>
        <v>173197.6259127474</v>
      </c>
      <c r="M783" s="162">
        <f>+'2.2.3.5.CantidadCap'!M186</f>
        <v>161027.21782550952</v>
      </c>
      <c r="N783" s="162">
        <f>+'2.2.3.5.CantidadCap'!N186</f>
        <v>136439.17761278729</v>
      </c>
    </row>
    <row r="784" spans="2:14" x14ac:dyDescent="0.2">
      <c r="B784" s="228" t="s">
        <v>562</v>
      </c>
      <c r="C784" s="162">
        <f>+'2.2.3.5.CantidadCap'!C187</f>
        <v>0</v>
      </c>
      <c r="D784" s="162">
        <f>+'2.2.3.5.CantidadCap'!D187</f>
        <v>0</v>
      </c>
      <c r="E784" s="162">
        <f>+'2.2.3.5.CantidadCap'!E187</f>
        <v>0</v>
      </c>
      <c r="F784" s="162">
        <f>+'2.2.3.5.CantidadCap'!F187</f>
        <v>0</v>
      </c>
      <c r="G784" s="162">
        <f>+'2.2.3.5.CantidadCap'!G187</f>
        <v>0</v>
      </c>
      <c r="H784" s="162">
        <f>+'2.2.3.5.CantidadCap'!H187</f>
        <v>0</v>
      </c>
      <c r="I784" s="162">
        <f>+'2.2.3.5.CantidadCap'!I187</f>
        <v>0</v>
      </c>
      <c r="J784" s="162">
        <f>+'2.2.3.5.CantidadCap'!J187</f>
        <v>0</v>
      </c>
      <c r="K784" s="162">
        <f>+'2.2.3.5.CantidadCap'!K187</f>
        <v>0</v>
      </c>
      <c r="L784" s="162">
        <f>+'2.2.3.5.CantidadCap'!L187</f>
        <v>364626.58086894191</v>
      </c>
      <c r="M784" s="162">
        <f>+'2.2.3.5.CantidadCap'!M187</f>
        <v>339004.66910633584</v>
      </c>
      <c r="N784" s="162">
        <f>+'2.2.3.5.CantidadCap'!N187</f>
        <v>287240.37392165745</v>
      </c>
    </row>
    <row r="785" spans="2:14" x14ac:dyDescent="0.2">
      <c r="B785" s="228" t="s">
        <v>563</v>
      </c>
      <c r="C785" s="162">
        <f>+'2.2.3.5.CantidadCap'!C188</f>
        <v>0</v>
      </c>
      <c r="D785" s="162">
        <f>+'2.2.3.5.CantidadCap'!D188</f>
        <v>0</v>
      </c>
      <c r="E785" s="162">
        <f>+'2.2.3.5.CantidadCap'!E188</f>
        <v>0</v>
      </c>
      <c r="F785" s="162">
        <f>+'2.2.3.5.CantidadCap'!F188</f>
        <v>0</v>
      </c>
      <c r="G785" s="162">
        <f>+'2.2.3.5.CantidadCap'!G188</f>
        <v>0</v>
      </c>
      <c r="H785" s="162">
        <f>+'2.2.3.5.CantidadCap'!H188</f>
        <v>0</v>
      </c>
      <c r="I785" s="162">
        <f>+'2.2.3.5.CantidadCap'!I188</f>
        <v>0</v>
      </c>
      <c r="J785" s="162">
        <f>+'2.2.3.5.CantidadCap'!J188</f>
        <v>0</v>
      </c>
      <c r="K785" s="162">
        <f>+'2.2.3.5.CantidadCap'!K188</f>
        <v>0</v>
      </c>
      <c r="L785" s="162">
        <f>+'2.2.3.5.CantidadCap'!L188</f>
        <v>0</v>
      </c>
      <c r="M785" s="162">
        <f>+'2.2.3.5.CantidadCap'!M188</f>
        <v>546007.16212501738</v>
      </c>
      <c r="N785" s="162">
        <f>+'2.2.3.5.CantidadCap'!N188</f>
        <v>506957.98900912073</v>
      </c>
    </row>
    <row r="786" spans="2:14" x14ac:dyDescent="0.2">
      <c r="B786" s="228" t="s">
        <v>564</v>
      </c>
      <c r="C786" s="162">
        <f>+'2.2.3.5.CantidadCap'!C189</f>
        <v>0</v>
      </c>
      <c r="D786" s="162">
        <f>+'2.2.3.5.CantidadCap'!D189</f>
        <v>0</v>
      </c>
      <c r="E786" s="162">
        <f>+'2.2.3.5.CantidadCap'!E189</f>
        <v>0</v>
      </c>
      <c r="F786" s="162">
        <f>+'2.2.3.5.CantidadCap'!F189</f>
        <v>0</v>
      </c>
      <c r="G786" s="162">
        <f>+'2.2.3.5.CantidadCap'!G189</f>
        <v>0</v>
      </c>
      <c r="H786" s="162">
        <f>+'2.2.3.5.CantidadCap'!H189</f>
        <v>0</v>
      </c>
      <c r="I786" s="162">
        <f>+'2.2.3.5.CantidadCap'!I189</f>
        <v>0</v>
      </c>
      <c r="J786" s="162">
        <f>+'2.2.3.5.CantidadCap'!J189</f>
        <v>0</v>
      </c>
      <c r="K786" s="162">
        <f>+'2.2.3.5.CantidadCap'!K189</f>
        <v>0</v>
      </c>
      <c r="L786" s="162">
        <f>+'2.2.3.5.CantidadCap'!L189</f>
        <v>0</v>
      </c>
      <c r="M786" s="162">
        <f>+'2.2.3.5.CantidadCap'!M189</f>
        <v>40623.690766779779</v>
      </c>
      <c r="N786" s="162">
        <f>+'2.2.3.5.CantidadCap'!N189</f>
        <v>37718.37808336223</v>
      </c>
    </row>
    <row r="787" spans="2:14" x14ac:dyDescent="0.2">
      <c r="B787" s="227" t="s">
        <v>319</v>
      </c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</row>
    <row r="788" spans="2:14" x14ac:dyDescent="0.2">
      <c r="B788" s="228" t="s">
        <v>322</v>
      </c>
      <c r="C788" s="162">
        <f>+'2.2.3.5.CantidadCap'!C191</f>
        <v>0</v>
      </c>
      <c r="D788" s="162">
        <f>+'2.2.3.5.CantidadCap'!D191</f>
        <v>0</v>
      </c>
      <c r="E788" s="162">
        <f>+'2.2.3.5.CantidadCap'!E191</f>
        <v>0</v>
      </c>
      <c r="F788" s="162">
        <f>+'2.2.3.5.CantidadCap'!F191</f>
        <v>0</v>
      </c>
      <c r="G788" s="162">
        <f>+'2.2.3.5.CantidadCap'!G191</f>
        <v>0</v>
      </c>
      <c r="H788" s="162">
        <f>+'2.2.3.5.CantidadCap'!H191</f>
        <v>0</v>
      </c>
      <c r="I788" s="162">
        <f>+'2.2.3.5.CantidadCap'!I191</f>
        <v>0</v>
      </c>
      <c r="J788" s="162">
        <f>+'2.2.3.5.CantidadCap'!J191</f>
        <v>0</v>
      </c>
      <c r="K788" s="162">
        <f>+'2.2.3.5.CantidadCap'!K191</f>
        <v>0</v>
      </c>
      <c r="L788" s="162">
        <f>+'2.2.3.5.CantidadCap'!L191</f>
        <v>0</v>
      </c>
      <c r="M788" s="162">
        <f>+'2.2.3.5.CantidadCap'!M191</f>
        <v>0</v>
      </c>
      <c r="N788" s="162">
        <f>+'2.2.3.5.CantidadCap'!N191</f>
        <v>784966.47898500436</v>
      </c>
    </row>
    <row r="789" spans="2:14" x14ac:dyDescent="0.2">
      <c r="B789" s="229" t="s">
        <v>323</v>
      </c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</row>
    <row r="790" spans="2:14" x14ac:dyDescent="0.2">
      <c r="B790" s="225" t="s">
        <v>324</v>
      </c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</row>
    <row r="791" spans="2:14" x14ac:dyDescent="0.2">
      <c r="B791" s="226" t="s">
        <v>325</v>
      </c>
      <c r="C791" s="162">
        <f>+'2.2.3.5.CantidadCap'!C194</f>
        <v>9468.75</v>
      </c>
      <c r="D791" s="162">
        <f>+'2.2.3.5.CantidadCap'!D194</f>
        <v>7791.558883320261</v>
      </c>
      <c r="E791" s="162">
        <f>+'2.2.3.5.CantidadCap'!E194</f>
        <v>4589.9252332162969</v>
      </c>
      <c r="F791" s="162">
        <f>+'2.2.3.5.CantidadCap'!F194</f>
        <v>1532.7413498960361</v>
      </c>
      <c r="G791" s="162">
        <f>+'2.2.3.5.CantidadCap'!G194</f>
        <v>0</v>
      </c>
      <c r="H791" s="162">
        <f>+'2.2.3.5.CantidadCap'!H194</f>
        <v>0</v>
      </c>
      <c r="I791" s="162">
        <f>+'2.2.3.5.CantidadCap'!I194</f>
        <v>0</v>
      </c>
      <c r="J791" s="162">
        <f>+'2.2.3.5.CantidadCap'!J194</f>
        <v>0</v>
      </c>
      <c r="K791" s="162">
        <f>+'2.2.3.5.CantidadCap'!K194</f>
        <v>0</v>
      </c>
      <c r="L791" s="162">
        <f>+'2.2.3.5.CantidadCap'!L194</f>
        <v>0</v>
      </c>
      <c r="M791" s="162">
        <f>+'2.2.3.5.CantidadCap'!M194</f>
        <v>0</v>
      </c>
      <c r="N791" s="162">
        <f>+'2.2.3.5.CantidadCap'!N194</f>
        <v>0</v>
      </c>
    </row>
    <row r="792" spans="2:14" x14ac:dyDescent="0.2">
      <c r="B792" s="245" t="s">
        <v>326</v>
      </c>
      <c r="C792" s="162">
        <f>+'2.2.3.5.CantidadCap'!C195</f>
        <v>0</v>
      </c>
      <c r="D792" s="162">
        <f>+'2.2.3.5.CantidadCap'!D195</f>
        <v>1222958.7026853324</v>
      </c>
      <c r="E792" s="162">
        <f>+'2.2.3.5.CantidadCap'!E195</f>
        <v>747407.92598537658</v>
      </c>
      <c r="F792" s="162">
        <f>+'2.2.3.5.CantidadCap'!F195</f>
        <v>312840.92237269238</v>
      </c>
      <c r="G792" s="162">
        <f>+'2.2.3.5.CantidadCap'!G195</f>
        <v>511143.09651126596</v>
      </c>
      <c r="H792" s="162">
        <f>+'2.2.3.5.CantidadCap'!H195</f>
        <v>511143.09651126596</v>
      </c>
      <c r="I792" s="162">
        <f>+'2.2.3.5.CantidadCap'!I195</f>
        <v>511143.09651126596</v>
      </c>
      <c r="J792" s="162">
        <f>+'2.2.3.5.CantidadCap'!J195</f>
        <v>1687541.4610817793</v>
      </c>
      <c r="K792" s="162">
        <f>+'2.2.3.5.CantidadCap'!K195</f>
        <v>1687541.4610817793</v>
      </c>
      <c r="L792" s="162">
        <f>+'2.2.3.5.CantidadCap'!L195</f>
        <v>1998870.441369829</v>
      </c>
      <c r="M792" s="162">
        <f>+'2.2.3.5.CantidadCap'!M195</f>
        <v>645559.72906933376</v>
      </c>
      <c r="N792" s="162">
        <f>+'2.2.3.5.CantidadCap'!N195</f>
        <v>29308.192862347612</v>
      </c>
    </row>
    <row r="793" spans="2:14" x14ac:dyDescent="0.2">
      <c r="B793" s="226" t="s">
        <v>319</v>
      </c>
      <c r="C793" s="162">
        <f>+'2.2.3.5.CantidadCap'!C196</f>
        <v>0</v>
      </c>
      <c r="D793" s="162">
        <f>+'2.2.3.5.CantidadCap'!D196</f>
        <v>0</v>
      </c>
      <c r="E793" s="162">
        <f>+'2.2.3.5.CantidadCap'!E196</f>
        <v>0</v>
      </c>
      <c r="F793" s="162">
        <f>+'2.2.3.5.CantidadCap'!F196</f>
        <v>106552.46217514777</v>
      </c>
      <c r="G793" s="162">
        <f>+'2.2.3.5.CantidadCap'!G196</f>
        <v>90028.036908879105</v>
      </c>
      <c r="H793" s="162">
        <f>+'2.2.3.5.CantidadCap'!H196</f>
        <v>90028.036908879105</v>
      </c>
      <c r="I793" s="162">
        <f>+'2.2.3.5.CantidadCap'!I196</f>
        <v>90028.036908879105</v>
      </c>
      <c r="J793" s="162">
        <f>+'2.2.3.5.CantidadCap'!J196</f>
        <v>55371.615687347257</v>
      </c>
      <c r="K793" s="162">
        <f>+'2.2.3.5.CantidadCap'!K196</f>
        <v>55371.615687347257</v>
      </c>
      <c r="L793" s="162">
        <f>+'2.2.3.5.CantidadCap'!L196</f>
        <v>18619.809866042036</v>
      </c>
      <c r="M793" s="162">
        <f>+'2.2.3.5.CantidadCap'!M196</f>
        <v>0</v>
      </c>
      <c r="N793" s="162">
        <f>+'2.2.3.5.CantidadCap'!N196</f>
        <v>0</v>
      </c>
    </row>
    <row r="794" spans="2:14" x14ac:dyDescent="0.2">
      <c r="B794" s="226" t="s">
        <v>488</v>
      </c>
      <c r="C794" s="162">
        <f>+'2.2.3.5.CantidadCap'!C197</f>
        <v>0</v>
      </c>
      <c r="D794" s="162">
        <f>+'2.2.3.5.CantidadCap'!D197</f>
        <v>0</v>
      </c>
      <c r="E794" s="162">
        <f>+'2.2.3.5.CantidadCap'!E197</f>
        <v>0</v>
      </c>
      <c r="F794" s="162">
        <f>+'2.2.3.5.CantidadCap'!F197</f>
        <v>0</v>
      </c>
      <c r="G794" s="162">
        <f>+'2.2.3.5.CantidadCap'!G197</f>
        <v>0</v>
      </c>
      <c r="H794" s="162">
        <f>+'2.2.3.5.CantidadCap'!H197</f>
        <v>0</v>
      </c>
      <c r="I794" s="162">
        <f>+'2.2.3.5.CantidadCap'!I197</f>
        <v>0</v>
      </c>
      <c r="J794" s="162">
        <f>+'2.2.3.5.CantidadCap'!J197</f>
        <v>0</v>
      </c>
      <c r="K794" s="162">
        <f>+'2.2.3.5.CantidadCap'!K197</f>
        <v>0</v>
      </c>
      <c r="L794" s="162">
        <f>+'2.2.3.5.CantidadCap'!L197</f>
        <v>0</v>
      </c>
      <c r="M794" s="162">
        <f>+'2.2.3.5.CantidadCap'!M197</f>
        <v>537179.38738903846</v>
      </c>
      <c r="N794" s="162">
        <f>+'2.2.3.5.CantidadCap'!N197</f>
        <v>526187.65281797061</v>
      </c>
    </row>
    <row r="795" spans="2:14" x14ac:dyDescent="0.2">
      <c r="B795" s="226" t="s">
        <v>327</v>
      </c>
      <c r="C795" s="162">
        <f>+'2.2.3.5.CantidadCap'!C198</f>
        <v>0</v>
      </c>
      <c r="D795" s="162">
        <f>+'2.2.3.5.CantidadCap'!D198</f>
        <v>0</v>
      </c>
      <c r="E795" s="162">
        <f>+'2.2.3.5.CantidadCap'!E198</f>
        <v>0</v>
      </c>
      <c r="F795" s="162">
        <f>+'2.2.3.5.CantidadCap'!F198</f>
        <v>0</v>
      </c>
      <c r="G795" s="162">
        <f>+'2.2.3.5.CantidadCap'!G198</f>
        <v>0</v>
      </c>
      <c r="H795" s="162">
        <f>+'2.2.3.5.CantidadCap'!H198</f>
        <v>0</v>
      </c>
      <c r="I795" s="162">
        <f>+'2.2.3.5.CantidadCap'!I198</f>
        <v>0</v>
      </c>
      <c r="J795" s="162">
        <f>+'2.2.3.5.CantidadCap'!J198</f>
        <v>6251487.7736756792</v>
      </c>
      <c r="K795" s="162">
        <f>+'2.2.3.5.CantidadCap'!K198</f>
        <v>6251487.7736756792</v>
      </c>
      <c r="L795" s="162">
        <f>+'2.2.3.5.CantidadCap'!L198</f>
        <v>5965240.0206356179</v>
      </c>
      <c r="M795" s="162">
        <f>+'2.2.3.5.CantidadCap'!M198</f>
        <v>5478495.8457359727</v>
      </c>
      <c r="N795" s="162">
        <f>+'2.2.3.5.CantidadCap'!N198</f>
        <v>5184361.0795664079</v>
      </c>
    </row>
    <row r="796" spans="2:14" x14ac:dyDescent="0.2">
      <c r="B796" s="226" t="s">
        <v>440</v>
      </c>
      <c r="C796" s="162">
        <f>+'2.2.3.5.CantidadCap'!C199</f>
        <v>0</v>
      </c>
      <c r="D796" s="162">
        <f>+'2.2.3.5.CantidadCap'!D199</f>
        <v>0</v>
      </c>
      <c r="E796" s="162">
        <f>+'2.2.3.5.CantidadCap'!E199</f>
        <v>0</v>
      </c>
      <c r="F796" s="162">
        <f>+'2.2.3.5.CantidadCap'!F199</f>
        <v>0</v>
      </c>
      <c r="G796" s="162">
        <f>+'2.2.3.5.CantidadCap'!G199</f>
        <v>0</v>
      </c>
      <c r="H796" s="162">
        <f>+'2.2.3.5.CantidadCap'!H199</f>
        <v>0</v>
      </c>
      <c r="I796" s="162">
        <f>+'2.2.3.5.CantidadCap'!I199</f>
        <v>0</v>
      </c>
      <c r="J796" s="162">
        <f>+'2.2.3.5.CantidadCap'!J199</f>
        <v>412858.5242905214</v>
      </c>
      <c r="K796" s="162">
        <f>+'2.2.3.5.CantidadCap'!K199</f>
        <v>412858.5242905214</v>
      </c>
      <c r="L796" s="162">
        <f>+'2.2.3.5.CantidadCap'!L199</f>
        <v>393954.25235076982</v>
      </c>
      <c r="M796" s="162">
        <f>+'2.2.3.5.CantidadCap'!M199</f>
        <v>361808.86727903044</v>
      </c>
      <c r="N796" s="162">
        <f>+'2.2.3.5.CantidadCap'!N199</f>
        <v>342383.72403318464</v>
      </c>
    </row>
    <row r="797" spans="2:14" x14ac:dyDescent="0.2">
      <c r="B797" s="226" t="s">
        <v>489</v>
      </c>
      <c r="C797" s="162">
        <f>+'2.2.3.5.CantidadCap'!C200</f>
        <v>0</v>
      </c>
      <c r="D797" s="162">
        <f>+'2.2.3.5.CantidadCap'!D200</f>
        <v>0</v>
      </c>
      <c r="E797" s="162">
        <f>+'2.2.3.5.CantidadCap'!E200</f>
        <v>0</v>
      </c>
      <c r="F797" s="162">
        <f>+'2.2.3.5.CantidadCap'!F200</f>
        <v>0</v>
      </c>
      <c r="G797" s="162">
        <f>+'2.2.3.5.CantidadCap'!G200</f>
        <v>0</v>
      </c>
      <c r="H797" s="162">
        <f>+'2.2.3.5.CantidadCap'!H200</f>
        <v>0</v>
      </c>
      <c r="I797" s="162">
        <f>+'2.2.3.5.CantidadCap'!I200</f>
        <v>0</v>
      </c>
      <c r="J797" s="162">
        <f>+'2.2.3.5.CantidadCap'!J200</f>
        <v>6086.8611642667784</v>
      </c>
      <c r="K797" s="162">
        <f>+'2.2.3.5.CantidadCap'!K200</f>
        <v>6086.8611642667784</v>
      </c>
      <c r="L797" s="162">
        <f>+'2.2.3.5.CantidadCap'!L200</f>
        <v>5811.5983078013578</v>
      </c>
      <c r="M797" s="162">
        <f>+'2.2.3.5.CantidadCap'!M200</f>
        <v>5344.3648024002578</v>
      </c>
      <c r="N797" s="162">
        <f>+'2.2.3.5.CantidadCap'!N200</f>
        <v>5064.6639690467746</v>
      </c>
    </row>
    <row r="798" spans="2:14" x14ac:dyDescent="0.2">
      <c r="B798" s="226" t="s">
        <v>444</v>
      </c>
      <c r="C798" s="162">
        <f>+'2.2.3.5.CantidadCap'!C201</f>
        <v>0</v>
      </c>
      <c r="D798" s="162">
        <f>+'2.2.3.5.CantidadCap'!D201</f>
        <v>0</v>
      </c>
      <c r="E798" s="162">
        <f>+'2.2.3.5.CantidadCap'!E201</f>
        <v>0</v>
      </c>
      <c r="F798" s="162">
        <f>+'2.2.3.5.CantidadCap'!F201</f>
        <v>0</v>
      </c>
      <c r="G798" s="162">
        <f>+'2.2.3.5.CantidadCap'!G201</f>
        <v>0</v>
      </c>
      <c r="H798" s="162">
        <f>+'2.2.3.5.CantidadCap'!H201</f>
        <v>0</v>
      </c>
      <c r="I798" s="162">
        <f>+'2.2.3.5.CantidadCap'!I201</f>
        <v>0</v>
      </c>
      <c r="J798" s="162">
        <f>+'2.2.3.5.CantidadCap'!J201</f>
        <v>61433.099780636403</v>
      </c>
      <c r="K798" s="162">
        <f>+'2.2.3.5.CantidadCap'!K201</f>
        <v>61433.099780636403</v>
      </c>
      <c r="L798" s="162">
        <f>+'2.2.3.5.CantidadCap'!L201</f>
        <v>58620.155500629669</v>
      </c>
      <c r="M798" s="162">
        <f>+'2.2.3.5.CantidadCap'!M201</f>
        <v>53836.941560714695</v>
      </c>
      <c r="N798" s="162">
        <f>+'2.2.3.5.CantidadCap'!N201</f>
        <v>50946.491944042944</v>
      </c>
    </row>
    <row r="799" spans="2:14" x14ac:dyDescent="0.2">
      <c r="B799" s="226" t="s">
        <v>316</v>
      </c>
      <c r="C799" s="162">
        <f>+'2.2.3.5.CantidadCap'!C202</f>
        <v>0</v>
      </c>
      <c r="D799" s="162">
        <f>+'2.2.3.5.CantidadCap'!D202</f>
        <v>0</v>
      </c>
      <c r="E799" s="162">
        <f>+'2.2.3.5.CantidadCap'!E202</f>
        <v>0</v>
      </c>
      <c r="F799" s="162">
        <f>+'2.2.3.5.CantidadCap'!F202</f>
        <v>0</v>
      </c>
      <c r="G799" s="162">
        <f>+'2.2.3.5.CantidadCap'!G202</f>
        <v>0</v>
      </c>
      <c r="H799" s="162">
        <f>+'2.2.3.5.CantidadCap'!H202</f>
        <v>0</v>
      </c>
      <c r="I799" s="162">
        <f>+'2.2.3.5.CantidadCap'!I202</f>
        <v>0</v>
      </c>
      <c r="J799" s="162">
        <f>+'2.2.3.5.CantidadCap'!J202</f>
        <v>0</v>
      </c>
      <c r="K799" s="162">
        <f>+'2.2.3.5.CantidadCap'!K202</f>
        <v>0</v>
      </c>
      <c r="L799" s="162">
        <f>+'2.2.3.5.CantidadCap'!L202</f>
        <v>816129.58375255775</v>
      </c>
      <c r="M799" s="162">
        <f>+'2.2.3.5.CantidadCap'!M202</f>
        <v>787521.50730026467</v>
      </c>
      <c r="N799" s="162">
        <f>+'2.2.3.5.CantidadCap'!N202</f>
        <v>745665.88211247465</v>
      </c>
    </row>
    <row r="800" spans="2:14" x14ac:dyDescent="0.2">
      <c r="B800" s="225" t="s">
        <v>317</v>
      </c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</row>
    <row r="801" spans="2:14" x14ac:dyDescent="0.2">
      <c r="B801" s="226" t="s">
        <v>318</v>
      </c>
      <c r="C801" s="162">
        <f>+'2.2.3.5.CantidadCap'!C204</f>
        <v>826371.86</v>
      </c>
      <c r="D801" s="162">
        <f>+'2.2.3.5.CantidadCap'!D204</f>
        <v>773381.36110007903</v>
      </c>
      <c r="E801" s="162">
        <f>+'2.2.3.5.CantidadCap'!E204</f>
        <v>681238.26869849442</v>
      </c>
      <c r="F801" s="162">
        <f>+'2.2.3.5.CantidadCap'!F204</f>
        <v>603451.91910031706</v>
      </c>
      <c r="G801" s="162">
        <f>+'2.2.3.5.CantidadCap'!G204</f>
        <v>532886.34908551187</v>
      </c>
      <c r="H801" s="162">
        <f>+'2.2.3.5.CantidadCap'!H204</f>
        <v>532886.34908551187</v>
      </c>
      <c r="I801" s="162">
        <f>+'2.2.3.5.CantidadCap'!I204</f>
        <v>532886.34908551187</v>
      </c>
      <c r="J801" s="162">
        <f>+'2.2.3.5.CantidadCap'!J204</f>
        <v>461978.85206125886</v>
      </c>
      <c r="K801" s="162">
        <f>+'2.2.3.5.CantidadCap'!K204</f>
        <v>461978.85206125886</v>
      </c>
      <c r="L801" s="162">
        <f>+'2.2.3.5.CantidadCap'!L204</f>
        <v>378899.99883215316</v>
      </c>
      <c r="M801" s="162">
        <f>+'2.2.3.5.CantidadCap'!M204</f>
        <v>293286.94522578683</v>
      </c>
      <c r="N801" s="162">
        <f>+'2.2.3.5.CantidadCap'!N204</f>
        <v>209796.76555793977</v>
      </c>
    </row>
    <row r="802" spans="2:14" x14ac:dyDescent="0.2">
      <c r="B802" s="226" t="s">
        <v>299</v>
      </c>
      <c r="C802" s="162">
        <f>+'2.2.3.5.CantidadCap'!C205</f>
        <v>0</v>
      </c>
      <c r="D802" s="162">
        <f>+'2.2.3.5.CantidadCap'!D205</f>
        <v>0</v>
      </c>
      <c r="E802" s="162">
        <f>+'2.2.3.5.CantidadCap'!E205</f>
        <v>0</v>
      </c>
      <c r="F802" s="162">
        <f>+'2.2.3.5.CantidadCap'!F205</f>
        <v>0</v>
      </c>
      <c r="G802" s="162">
        <f>+'2.2.3.5.CantidadCap'!G205</f>
        <v>0</v>
      </c>
      <c r="H802" s="162">
        <f>+'2.2.3.5.CantidadCap'!H205</f>
        <v>0</v>
      </c>
      <c r="I802" s="162">
        <f>+'2.2.3.5.CantidadCap'!I205</f>
        <v>0</v>
      </c>
      <c r="J802" s="162">
        <f>+'2.2.3.5.CantidadCap'!J205</f>
        <v>0</v>
      </c>
      <c r="K802" s="162">
        <f>+'2.2.3.5.CantidadCap'!K205</f>
        <v>0</v>
      </c>
      <c r="L802" s="162">
        <f>+'2.2.3.5.CantidadCap'!L205</f>
        <v>0</v>
      </c>
      <c r="M802" s="162">
        <f>+'2.2.3.5.CantidadCap'!M205</f>
        <v>0</v>
      </c>
      <c r="N802" s="162">
        <f>+'2.2.3.5.CantidadCap'!N205</f>
        <v>0</v>
      </c>
    </row>
    <row r="803" spans="2:14" x14ac:dyDescent="0.2">
      <c r="B803" s="226" t="s">
        <v>293</v>
      </c>
      <c r="C803" s="162">
        <f>+'2.2.3.5.CantidadCap'!C206</f>
        <v>5800.05</v>
      </c>
      <c r="D803" s="162">
        <f>+'2.2.3.5.CantidadCap'!D206</f>
        <v>5307.7402202480362</v>
      </c>
      <c r="E803" s="162">
        <f>+'2.2.3.5.CantidadCap'!E206</f>
        <v>4419.5910825313758</v>
      </c>
      <c r="F803" s="162">
        <f>+'2.2.3.5.CantidadCap'!F206</f>
        <v>3629.9513810372659</v>
      </c>
      <c r="G803" s="162">
        <f>+'2.2.3.5.CantidadCap'!G206</f>
        <v>2873.8061806726405</v>
      </c>
      <c r="H803" s="162">
        <f>+'2.2.3.5.CantidadCap'!H206</f>
        <v>2873.8061806726405</v>
      </c>
      <c r="I803" s="162">
        <f>+'2.2.3.5.CantidadCap'!I206</f>
        <v>2873.8061806726405</v>
      </c>
      <c r="J803" s="162">
        <f>+'2.2.3.5.CantidadCap'!J206</f>
        <v>2103.9961424077014</v>
      </c>
      <c r="K803" s="162">
        <f>+'2.2.3.5.CantidadCap'!K206</f>
        <v>2103.9961424077014</v>
      </c>
      <c r="L803" s="162">
        <f>+'2.2.3.5.CantidadCap'!L206</f>
        <v>1267.8790519907552</v>
      </c>
      <c r="M803" s="162">
        <f>+'2.2.3.5.CantidadCap'!M206</f>
        <v>419.61357150176826</v>
      </c>
      <c r="N803" s="162">
        <f>+'2.2.3.5.CantidadCap'!N206</f>
        <v>1.1544746845030135E-12</v>
      </c>
    </row>
    <row r="804" spans="2:14" x14ac:dyDescent="0.2">
      <c r="B804" s="226" t="s">
        <v>490</v>
      </c>
      <c r="C804" s="162">
        <f>+'2.2.3.5.CantidadCap'!C207</f>
        <v>0</v>
      </c>
      <c r="D804" s="162">
        <f>+'2.2.3.5.CantidadCap'!D207</f>
        <v>53075.831147383666</v>
      </c>
      <c r="E804" s="162">
        <f>+'2.2.3.5.CantidadCap'!E207</f>
        <v>49346.447174164881</v>
      </c>
      <c r="F804" s="162">
        <f>+'2.2.3.5.CantidadCap'!F207</f>
        <v>41916.904171505812</v>
      </c>
      <c r="G804" s="162">
        <f>+'2.2.3.5.CantidadCap'!G207</f>
        <v>34926.320288934628</v>
      </c>
      <c r="H804" s="162">
        <f>+'2.2.3.5.CantidadCap'!H207</f>
        <v>34926.320288934628</v>
      </c>
      <c r="I804" s="162">
        <f>+'2.2.3.5.CantidadCap'!I207</f>
        <v>34926.320288934628</v>
      </c>
      <c r="J804" s="162">
        <f>+'2.2.3.5.CantidadCap'!J207</f>
        <v>27838.874542982674</v>
      </c>
      <c r="K804" s="162">
        <f>+'2.2.3.5.CantidadCap'!K207</f>
        <v>27838.874542982674</v>
      </c>
      <c r="L804" s="162">
        <f>+'2.2.3.5.CantidadCap'!L207</f>
        <v>19949.488741688714</v>
      </c>
      <c r="M804" s="162">
        <f>+'2.2.3.5.CantidadCap'!M207</f>
        <v>11903.569746291918</v>
      </c>
      <c r="N804" s="162">
        <f>+'2.2.3.5.CantidadCap'!N207</f>
        <v>3975.0078296840206</v>
      </c>
    </row>
    <row r="805" spans="2:14" x14ac:dyDescent="0.2">
      <c r="B805" s="226" t="s">
        <v>328</v>
      </c>
      <c r="C805" s="162">
        <f>+'2.2.3.5.CantidadCap'!C208</f>
        <v>0</v>
      </c>
      <c r="D805" s="162">
        <f>+'2.2.3.5.CantidadCap'!D208</f>
        <v>0</v>
      </c>
      <c r="E805" s="162">
        <f>+'2.2.3.5.CantidadCap'!E208</f>
        <v>162854.65104266087</v>
      </c>
      <c r="F805" s="162">
        <f>+'2.2.3.5.CantidadCap'!F208</f>
        <v>151594.01731399377</v>
      </c>
      <c r="G805" s="162">
        <f>+'2.2.3.5.CantidadCap'!G208</f>
        <v>130670.98656082306</v>
      </c>
      <c r="H805" s="162">
        <f>+'2.2.3.5.CantidadCap'!H208</f>
        <v>130670.98656082306</v>
      </c>
      <c r="I805" s="162">
        <f>+'2.2.3.5.CantidadCap'!I208</f>
        <v>130670.98656082306</v>
      </c>
      <c r="J805" s="162">
        <f>+'2.2.3.5.CantidadCap'!J208</f>
        <v>109550.19885852204</v>
      </c>
      <c r="K805" s="162">
        <f>+'2.2.3.5.CantidadCap'!K208</f>
        <v>109550.19885852204</v>
      </c>
      <c r="L805" s="162">
        <f>+'2.2.3.5.CantidadCap'!L208</f>
        <v>85438.391094006045</v>
      </c>
      <c r="M805" s="162">
        <f>+'2.2.3.5.CantidadCap'!M208</f>
        <v>60719.794158490899</v>
      </c>
      <c r="N805" s="162">
        <f>+'2.2.3.5.CantidadCap'!N208</f>
        <v>36488.431269464338</v>
      </c>
    </row>
    <row r="806" spans="2:14" x14ac:dyDescent="0.2">
      <c r="B806" s="226" t="s">
        <v>321</v>
      </c>
      <c r="C806" s="162">
        <f>+'2.2.3.5.CantidadCap'!C209</f>
        <v>0</v>
      </c>
      <c r="D806" s="162">
        <f>+'2.2.3.5.CantidadCap'!D209</f>
        <v>0</v>
      </c>
      <c r="E806" s="162">
        <f>+'2.2.3.5.CantidadCap'!E209</f>
        <v>0</v>
      </c>
      <c r="F806" s="162">
        <f>+'2.2.3.5.CantidadCap'!F209</f>
        <v>556391.49167797784</v>
      </c>
      <c r="G806" s="162">
        <f>+'2.2.3.5.CantidadCap'!G209</f>
        <v>524936.07692379225</v>
      </c>
      <c r="H806" s="162">
        <f>+'2.2.3.5.CantidadCap'!H209</f>
        <v>524936.07692379225</v>
      </c>
      <c r="I806" s="162">
        <f>+'2.2.3.5.CantidadCap'!I209</f>
        <v>524936.07692379225</v>
      </c>
      <c r="J806" s="162">
        <f>+'2.2.3.5.CantidadCap'!J209</f>
        <v>455086.46757224202</v>
      </c>
      <c r="K806" s="162">
        <f>+'2.2.3.5.CantidadCap'!K209</f>
        <v>455086.46757224202</v>
      </c>
      <c r="L806" s="162">
        <f>+'2.2.3.5.CantidadCap'!L209</f>
        <v>373247.08969315869</v>
      </c>
      <c r="M806" s="162">
        <f>+'2.2.3.5.CantidadCap'!M209</f>
        <v>288911.31984145148</v>
      </c>
      <c r="N806" s="162">
        <f>+'2.2.3.5.CantidadCap'!N209</f>
        <v>206666.7522113857</v>
      </c>
    </row>
    <row r="807" spans="2:14" x14ac:dyDescent="0.2">
      <c r="B807" s="226" t="s">
        <v>329</v>
      </c>
      <c r="C807" s="162">
        <f>+'2.2.3.5.CantidadCap'!C210</f>
        <v>0</v>
      </c>
      <c r="D807" s="162">
        <f>+'2.2.3.5.CantidadCap'!D210</f>
        <v>0</v>
      </c>
      <c r="E807" s="162">
        <f>+'2.2.3.5.CantidadCap'!E210</f>
        <v>0</v>
      </c>
      <c r="F807" s="162">
        <f>+'2.2.3.5.CantidadCap'!F210</f>
        <v>0</v>
      </c>
      <c r="G807" s="162">
        <f>+'2.2.3.5.CantidadCap'!G210</f>
        <v>0</v>
      </c>
      <c r="H807" s="162">
        <f>+'2.2.3.5.CantidadCap'!H210</f>
        <v>0</v>
      </c>
      <c r="I807" s="162">
        <f>+'2.2.3.5.CantidadCap'!I210</f>
        <v>0</v>
      </c>
      <c r="J807" s="162">
        <f>+'2.2.3.5.CantidadCap'!J210</f>
        <v>226000.58858300443</v>
      </c>
      <c r="K807" s="162">
        <f>+'2.2.3.5.CantidadCap'!K210</f>
        <v>226000.58858300443</v>
      </c>
      <c r="L807" s="162">
        <f>+'2.2.3.5.CantidadCap'!L210</f>
        <v>208825.66599890255</v>
      </c>
      <c r="M807" s="162">
        <f>+'2.2.3.5.CantidadCap'!M210</f>
        <v>175895.92481771403</v>
      </c>
      <c r="N807" s="162">
        <f>+'2.2.3.5.CantidadCap'!N210</f>
        <v>144113.67489785975</v>
      </c>
    </row>
    <row r="808" spans="2:14" x14ac:dyDescent="0.2">
      <c r="B808" s="226" t="s">
        <v>330</v>
      </c>
      <c r="C808" s="162">
        <f>+'2.2.3.5.CantidadCap'!C211</f>
        <v>0</v>
      </c>
      <c r="D808" s="162">
        <f>+'2.2.3.5.CantidadCap'!D211</f>
        <v>0</v>
      </c>
      <c r="E808" s="162">
        <f>+'2.2.3.5.CantidadCap'!E211</f>
        <v>0</v>
      </c>
      <c r="F808" s="162">
        <f>+'2.2.3.5.CantidadCap'!F211</f>
        <v>0</v>
      </c>
      <c r="G808" s="162">
        <f>+'2.2.3.5.CantidadCap'!G211</f>
        <v>0</v>
      </c>
      <c r="H808" s="162">
        <f>+'2.2.3.5.CantidadCap'!H211</f>
        <v>0</v>
      </c>
      <c r="I808" s="162">
        <f>+'2.2.3.5.CantidadCap'!I211</f>
        <v>0</v>
      </c>
      <c r="J808" s="162">
        <f>+'2.2.3.5.CantidadCap'!J211</f>
        <v>56271.73864326968</v>
      </c>
      <c r="K808" s="162">
        <f>+'2.2.3.5.CantidadCap'!K211</f>
        <v>56271.73864326968</v>
      </c>
      <c r="L808" s="162">
        <f>+'2.2.3.5.CantidadCap'!L211</f>
        <v>50404.732803482446</v>
      </c>
      <c r="M808" s="162">
        <f>+'2.2.3.5.CantidadCap'!M211</f>
        <v>39015.703759355354</v>
      </c>
      <c r="N808" s="162">
        <f>+'2.2.3.5.CantidadCap'!N211</f>
        <v>27909.078763727444</v>
      </c>
    </row>
    <row r="809" spans="2:14" x14ac:dyDescent="0.2">
      <c r="B809" s="226" t="s">
        <v>331</v>
      </c>
      <c r="C809" s="162">
        <f>+'2.2.3.5.CantidadCap'!C212</f>
        <v>0</v>
      </c>
      <c r="D809" s="162">
        <f>+'2.2.3.5.CantidadCap'!D212</f>
        <v>0</v>
      </c>
      <c r="E809" s="162">
        <f>+'2.2.3.5.CantidadCap'!E212</f>
        <v>0</v>
      </c>
      <c r="F809" s="162">
        <f>+'2.2.3.5.CantidadCap'!F212</f>
        <v>0</v>
      </c>
      <c r="G809" s="162">
        <f>+'2.2.3.5.CantidadCap'!G212</f>
        <v>0</v>
      </c>
      <c r="H809" s="162">
        <f>+'2.2.3.5.CantidadCap'!H212</f>
        <v>0</v>
      </c>
      <c r="I809" s="162">
        <f>+'2.2.3.5.CantidadCap'!I212</f>
        <v>0</v>
      </c>
      <c r="J809" s="162">
        <f>+'2.2.3.5.CantidadCap'!J212</f>
        <v>50080.786367793364</v>
      </c>
      <c r="K809" s="162">
        <f>+'2.2.3.5.CantidadCap'!K212</f>
        <v>50080.786367793364</v>
      </c>
      <c r="L809" s="162">
        <f>+'2.2.3.5.CantidadCap'!L212</f>
        <v>43620.582506783692</v>
      </c>
      <c r="M809" s="162">
        <f>+'2.2.3.5.CantidadCap'!M212</f>
        <v>31000.499388748322</v>
      </c>
      <c r="N809" s="162">
        <f>+'2.2.3.5.CantidadCap'!N212</f>
        <v>18629.173681202865</v>
      </c>
    </row>
    <row r="810" spans="2:14" x14ac:dyDescent="0.2">
      <c r="B810" s="226" t="s">
        <v>332</v>
      </c>
      <c r="C810" s="162">
        <f>+'2.2.3.5.CantidadCap'!C213</f>
        <v>0</v>
      </c>
      <c r="D810" s="162">
        <f>+'2.2.3.5.CantidadCap'!D213</f>
        <v>0</v>
      </c>
      <c r="E810" s="162">
        <f>+'2.2.3.5.CantidadCap'!E213</f>
        <v>0</v>
      </c>
      <c r="F810" s="162">
        <f>+'2.2.3.5.CantidadCap'!F213</f>
        <v>0</v>
      </c>
      <c r="G810" s="162">
        <f>+'2.2.3.5.CantidadCap'!G213</f>
        <v>0</v>
      </c>
      <c r="H810" s="162">
        <f>+'2.2.3.5.CantidadCap'!H213</f>
        <v>0</v>
      </c>
      <c r="I810" s="162">
        <f>+'2.2.3.5.CantidadCap'!I213</f>
        <v>0</v>
      </c>
      <c r="J810" s="162">
        <f>+'2.2.3.5.CantidadCap'!J213</f>
        <v>0</v>
      </c>
      <c r="K810" s="162">
        <f>+'2.2.3.5.CantidadCap'!K213</f>
        <v>0</v>
      </c>
      <c r="L810" s="162">
        <f>+'2.2.3.5.CantidadCap'!L213</f>
        <v>20797.86464657063</v>
      </c>
      <c r="M810" s="162">
        <f>+'2.2.3.5.CantidadCap'!M213</f>
        <v>20130.864877385866</v>
      </c>
      <c r="N810" s="162">
        <f>+'2.2.3.5.CantidadCap'!N213</f>
        <v>18766.847844138843</v>
      </c>
    </row>
    <row r="811" spans="2:14" x14ac:dyDescent="0.2">
      <c r="B811" s="226" t="s">
        <v>333</v>
      </c>
      <c r="C811" s="162">
        <f>+'2.2.3.5.CantidadCap'!C214</f>
        <v>0</v>
      </c>
      <c r="D811" s="162">
        <f>+'2.2.3.5.CantidadCap'!D214</f>
        <v>0</v>
      </c>
      <c r="E811" s="162">
        <f>+'2.2.3.5.CantidadCap'!E214</f>
        <v>0</v>
      </c>
      <c r="F811" s="162">
        <f>+'2.2.3.5.CantidadCap'!F214</f>
        <v>0</v>
      </c>
      <c r="G811" s="162">
        <f>+'2.2.3.5.CantidadCap'!G214</f>
        <v>0</v>
      </c>
      <c r="H811" s="162">
        <f>+'2.2.3.5.CantidadCap'!H214</f>
        <v>0</v>
      </c>
      <c r="I811" s="162">
        <f>+'2.2.3.5.CantidadCap'!I214</f>
        <v>0</v>
      </c>
      <c r="J811" s="162">
        <f>+'2.2.3.5.CantidadCap'!J214</f>
        <v>0</v>
      </c>
      <c r="K811" s="162">
        <f>+'2.2.3.5.CantidadCap'!K214</f>
        <v>0</v>
      </c>
      <c r="L811" s="162">
        <f>+'2.2.3.5.CantidadCap'!L214</f>
        <v>468649.38897613814</v>
      </c>
      <c r="M811" s="162">
        <f>+'2.2.3.5.CantidadCap'!M214</f>
        <v>445787.56873127178</v>
      </c>
      <c r="N811" s="162">
        <f>+'2.2.3.5.CantidadCap'!N214</f>
        <v>399390.78535324114</v>
      </c>
    </row>
    <row r="812" spans="2:14" x14ac:dyDescent="0.2">
      <c r="B812" s="226" t="s">
        <v>334</v>
      </c>
      <c r="C812" s="162">
        <f>+'2.2.3.5.CantidadCap'!C215</f>
        <v>0</v>
      </c>
      <c r="D812" s="162">
        <f>+'2.2.3.5.CantidadCap'!D215</f>
        <v>0</v>
      </c>
      <c r="E812" s="162">
        <f>+'2.2.3.5.CantidadCap'!E215</f>
        <v>0</v>
      </c>
      <c r="F812" s="162">
        <f>+'2.2.3.5.CantidadCap'!F215</f>
        <v>0</v>
      </c>
      <c r="G812" s="162">
        <f>+'2.2.3.5.CantidadCap'!G215</f>
        <v>0</v>
      </c>
      <c r="H812" s="162">
        <f>+'2.2.3.5.CantidadCap'!H215</f>
        <v>0</v>
      </c>
      <c r="I812" s="162">
        <f>+'2.2.3.5.CantidadCap'!I215</f>
        <v>0</v>
      </c>
      <c r="J812" s="162">
        <f>+'2.2.3.5.CantidadCap'!J215</f>
        <v>0</v>
      </c>
      <c r="K812" s="162">
        <f>+'2.2.3.5.CantidadCap'!K215</f>
        <v>0</v>
      </c>
      <c r="L812" s="162">
        <f>+'2.2.3.5.CantidadCap'!L215</f>
        <v>0</v>
      </c>
      <c r="M812" s="162">
        <f>+'2.2.3.5.CantidadCap'!M215</f>
        <v>0</v>
      </c>
      <c r="N812" s="162">
        <f>+'2.2.3.5.CantidadCap'!N215</f>
        <v>162968.66240349106</v>
      </c>
    </row>
    <row r="813" spans="2:14" x14ac:dyDescent="0.2">
      <c r="B813" s="226" t="s">
        <v>335</v>
      </c>
      <c r="C813" s="162">
        <f>+'2.2.3.5.CantidadCap'!C216</f>
        <v>0</v>
      </c>
      <c r="D813" s="162">
        <f>+'2.2.3.5.CantidadCap'!D216</f>
        <v>0</v>
      </c>
      <c r="E813" s="162">
        <f>+'2.2.3.5.CantidadCap'!E216</f>
        <v>0</v>
      </c>
      <c r="F813" s="162">
        <f>+'2.2.3.5.CantidadCap'!F216</f>
        <v>0</v>
      </c>
      <c r="G813" s="162">
        <f>+'2.2.3.5.CantidadCap'!G216</f>
        <v>0</v>
      </c>
      <c r="H813" s="162">
        <f>+'2.2.3.5.CantidadCap'!H216</f>
        <v>0</v>
      </c>
      <c r="I813" s="162">
        <f>+'2.2.3.5.CantidadCap'!I216</f>
        <v>0</v>
      </c>
      <c r="J813" s="162">
        <f>+'2.2.3.5.CantidadCap'!J216</f>
        <v>0</v>
      </c>
      <c r="K813" s="162">
        <f>+'2.2.3.5.CantidadCap'!K216</f>
        <v>0</v>
      </c>
      <c r="L813" s="162">
        <f>+'2.2.3.5.CantidadCap'!L216</f>
        <v>0</v>
      </c>
      <c r="M813" s="162">
        <f>+'2.2.3.5.CantidadCap'!M216</f>
        <v>0</v>
      </c>
      <c r="N813" s="162">
        <f>+'2.2.3.5.CantidadCap'!N216</f>
        <v>1583991.7646300152</v>
      </c>
    </row>
    <row r="814" spans="2:14" x14ac:dyDescent="0.2">
      <c r="B814" s="226" t="s">
        <v>336</v>
      </c>
      <c r="C814" s="162">
        <f>+'2.2.3.5.CantidadCap'!C217</f>
        <v>0</v>
      </c>
      <c r="D814" s="162">
        <f>+'2.2.3.5.CantidadCap'!D217</f>
        <v>0</v>
      </c>
      <c r="E814" s="162">
        <f>+'2.2.3.5.CantidadCap'!E217</f>
        <v>0</v>
      </c>
      <c r="F814" s="162">
        <f>+'2.2.3.5.CantidadCap'!F217</f>
        <v>0</v>
      </c>
      <c r="G814" s="162">
        <f>+'2.2.3.5.CantidadCap'!G217</f>
        <v>0</v>
      </c>
      <c r="H814" s="162">
        <f>+'2.2.3.5.CantidadCap'!H217</f>
        <v>0</v>
      </c>
      <c r="I814" s="162">
        <f>+'2.2.3.5.CantidadCap'!I217</f>
        <v>0</v>
      </c>
      <c r="J814" s="162">
        <f>+'2.2.3.5.CantidadCap'!J217</f>
        <v>0</v>
      </c>
      <c r="K814" s="162">
        <f>+'2.2.3.5.CantidadCap'!K217</f>
        <v>0</v>
      </c>
      <c r="L814" s="162">
        <f>+'2.2.3.5.CantidadCap'!L217</f>
        <v>0</v>
      </c>
      <c r="M814" s="162">
        <f>+'2.2.3.5.CantidadCap'!M217</f>
        <v>0</v>
      </c>
      <c r="N814" s="162">
        <f>+'2.2.3.5.CantidadCap'!N217</f>
        <v>572935.50307415309</v>
      </c>
    </row>
    <row r="815" spans="2:14" x14ac:dyDescent="0.2">
      <c r="B815" s="226" t="s">
        <v>491</v>
      </c>
      <c r="C815" s="162">
        <f>+'2.2.3.5.CantidadCap'!C218</f>
        <v>0</v>
      </c>
      <c r="D815" s="162">
        <f>+'2.2.3.5.CantidadCap'!D218</f>
        <v>0</v>
      </c>
      <c r="E815" s="162">
        <f>+'2.2.3.5.CantidadCap'!E218</f>
        <v>0</v>
      </c>
      <c r="F815" s="162">
        <f>+'2.2.3.5.CantidadCap'!F218</f>
        <v>0</v>
      </c>
      <c r="G815" s="162">
        <f>+'2.2.3.5.CantidadCap'!G218</f>
        <v>0</v>
      </c>
      <c r="H815" s="162">
        <f>+'2.2.3.5.CantidadCap'!H218</f>
        <v>0</v>
      </c>
      <c r="I815" s="162">
        <f>+'2.2.3.5.CantidadCap'!I218</f>
        <v>0</v>
      </c>
      <c r="J815" s="162">
        <f>+'2.2.3.5.CantidadCap'!J218</f>
        <v>0</v>
      </c>
      <c r="K815" s="162">
        <f>+'2.2.3.5.CantidadCap'!K218</f>
        <v>0</v>
      </c>
      <c r="L815" s="162">
        <f>+'2.2.3.5.CantidadCap'!L218</f>
        <v>0</v>
      </c>
      <c r="M815" s="162">
        <f>+'2.2.3.5.CantidadCap'!M218</f>
        <v>0</v>
      </c>
      <c r="N815" s="162">
        <f>+'2.2.3.5.CantidadCap'!N218</f>
        <v>120169.05043965913</v>
      </c>
    </row>
    <row r="816" spans="2:14" x14ac:dyDescent="0.2">
      <c r="B816" s="225" t="s">
        <v>337</v>
      </c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</row>
    <row r="817" spans="2:14" x14ac:dyDescent="0.2">
      <c r="B817" s="226" t="s">
        <v>338</v>
      </c>
      <c r="C817" s="162">
        <f>+'2.2.3.5.CantidadCap'!C220</f>
        <v>3599</v>
      </c>
      <c r="D817" s="162">
        <f>+'2.2.3.5.CantidadCap'!D220</f>
        <v>141608.88783105722</v>
      </c>
      <c r="E817" s="162">
        <f>+'2.2.3.5.CantidadCap'!E220</f>
        <v>1660113.719101361</v>
      </c>
      <c r="F817" s="162">
        <f>+'2.2.3.5.CantidadCap'!F220</f>
        <v>2548933.9677948281</v>
      </c>
      <c r="G817" s="162">
        <f>+'2.2.3.5.CantidadCap'!G220</f>
        <v>1786087.230410412</v>
      </c>
      <c r="H817" s="162">
        <f>+'2.2.3.5.CantidadCap'!H220</f>
        <v>1786087.230410412</v>
      </c>
      <c r="I817" s="162">
        <f>+'2.2.3.5.CantidadCap'!I220</f>
        <v>1786087.230410412</v>
      </c>
      <c r="J817" s="162">
        <f>+'2.2.3.5.CantidadCap'!J220</f>
        <v>1184105.9788271224</v>
      </c>
      <c r="K817" s="162">
        <f>+'2.2.3.5.CantidadCap'!K220</f>
        <v>1184105.9788271224</v>
      </c>
      <c r="L817" s="162">
        <f>+'2.2.3.5.CantidadCap'!L220</f>
        <v>426648.38494123443</v>
      </c>
      <c r="M817" s="162">
        <f>+'2.2.3.5.CantidadCap'!M220</f>
        <v>52848.593263110852</v>
      </c>
      <c r="N817" s="162">
        <f>+'2.2.3.5.CantidadCap'!N220</f>
        <v>88073.66210528274</v>
      </c>
    </row>
    <row r="818" spans="2:14" x14ac:dyDescent="0.2">
      <c r="B818" s="31" t="s">
        <v>339</v>
      </c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</row>
    <row r="819" spans="2:14" x14ac:dyDescent="0.2">
      <c r="B819" s="230" t="s">
        <v>315</v>
      </c>
      <c r="C819" s="163">
        <f>+'2.2.3.5.CantidadCap'!C222</f>
        <v>30527949</v>
      </c>
      <c r="D819" s="163">
        <f>+'2.2.3.5.CantidadCap'!D222</f>
        <v>29583574.967785165</v>
      </c>
      <c r="E819" s="163">
        <f>+'2.2.3.5.CantidadCap'!E222</f>
        <v>28425872.124535657</v>
      </c>
      <c r="F819" s="163">
        <f>+'2.2.3.5.CantidadCap'!F222</f>
        <v>28144035.960179031</v>
      </c>
      <c r="G819" s="163">
        <f>+'2.2.3.5.CantidadCap'!G222</f>
        <v>28653945.45978193</v>
      </c>
      <c r="H819" s="163">
        <f>+'2.2.3.5.CantidadCap'!H222</f>
        <v>28653945.45978193</v>
      </c>
      <c r="I819" s="163">
        <f>+'2.2.3.5.CantidadCap'!I222</f>
        <v>28653945.45978193</v>
      </c>
      <c r="J819" s="163">
        <f>+'2.2.3.5.CantidadCap'!J222</f>
        <v>29066326.295391344</v>
      </c>
      <c r="K819" s="163">
        <f>+'2.2.3.5.CantidadCap'!K222</f>
        <v>29066326.295391344</v>
      </c>
      <c r="L819" s="163">
        <f>+'2.2.3.5.CantidadCap'!L222</f>
        <v>27590067.748131625</v>
      </c>
      <c r="M819" s="163">
        <f>+'2.2.3.5.CantidadCap'!M222</f>
        <v>25365283.592105549</v>
      </c>
      <c r="N819" s="163">
        <f>+'2.2.3.5.CantidadCap'!N222</f>
        <v>24030905.006720774</v>
      </c>
    </row>
    <row r="820" spans="2:14" x14ac:dyDescent="0.2">
      <c r="B820" s="176" t="s">
        <v>317</v>
      </c>
      <c r="C820" s="164">
        <f>+'2.2.3.5.CantidadCap'!C223</f>
        <v>27780819</v>
      </c>
      <c r="D820" s="164">
        <f>+'2.2.3.5.CantidadCap'!D223</f>
        <v>25999394.038774427</v>
      </c>
      <c r="E820" s="164">
        <f>+'2.2.3.5.CantidadCap'!E223</f>
        <v>22901744.30502297</v>
      </c>
      <c r="F820" s="164">
        <f>+'2.2.3.5.CantidadCap'!F223</f>
        <v>20286736.941561095</v>
      </c>
      <c r="G820" s="164">
        <f>+'2.2.3.5.CantidadCap'!G223</f>
        <v>17914476.433787838</v>
      </c>
      <c r="H820" s="164">
        <f>+'2.2.3.5.CantidadCap'!H223</f>
        <v>17914476.433787838</v>
      </c>
      <c r="I820" s="164">
        <f>+'2.2.3.5.CantidadCap'!I223</f>
        <v>17914476.433787838</v>
      </c>
      <c r="J820" s="164">
        <f>+'2.2.3.5.CantidadCap'!J223</f>
        <v>15530721.085954707</v>
      </c>
      <c r="K820" s="164">
        <f>+'2.2.3.5.CantidadCap'!K223</f>
        <v>15530721.085954707</v>
      </c>
      <c r="L820" s="164">
        <f>+'2.2.3.5.CantidadCap'!L223</f>
        <v>12737791.297317721</v>
      </c>
      <c r="M820" s="164">
        <f>+'2.2.3.5.CantidadCap'!M223</f>
        <v>9859667.2209778521</v>
      </c>
      <c r="N820" s="164">
        <f>+'2.2.3.5.CantidadCap'!N223</f>
        <v>7052909.5348800458</v>
      </c>
    </row>
    <row r="821" spans="2:14" x14ac:dyDescent="0.2"/>
    <row r="822" spans="2:14" x14ac:dyDescent="0.2"/>
  </sheetData>
  <hyperlinks>
    <hyperlink ref="A2" location="Índice!A1" display="Índice" xr:uid="{00000000-0004-0000-11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L17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1" customWidth="1"/>
    <col min="2" max="2" width="30.28515625" style="1" customWidth="1"/>
    <col min="3" max="10" width="9.85546875" style="1" customWidth="1"/>
    <col min="11" max="11" width="11.42578125" style="1" customWidth="1"/>
    <col min="12" max="12" width="0" style="1" hidden="1" customWidth="1"/>
    <col min="13" max="16384" width="11.42578125" style="1" hidden="1"/>
  </cols>
  <sheetData>
    <row r="1" spans="1:10" x14ac:dyDescent="0.2"/>
    <row r="2" spans="1:10" x14ac:dyDescent="0.2">
      <c r="A2" s="5" t="s">
        <v>13</v>
      </c>
    </row>
    <row r="3" spans="1:10" x14ac:dyDescent="0.2"/>
    <row r="4" spans="1:10" x14ac:dyDescent="0.2">
      <c r="B4" s="7" t="s">
        <v>584</v>
      </c>
    </row>
    <row r="5" spans="1:10" x14ac:dyDescent="0.2"/>
    <row r="6" spans="1:10" x14ac:dyDescent="0.2"/>
    <row r="7" spans="1:10" x14ac:dyDescent="0.2">
      <c r="B7" s="25"/>
      <c r="C7" s="37">
        <v>2012</v>
      </c>
      <c r="D7" s="37">
        <v>2013</v>
      </c>
      <c r="E7" s="37">
        <v>2014</v>
      </c>
      <c r="F7" s="37">
        <v>2015</v>
      </c>
      <c r="G7" s="37">
        <v>2016</v>
      </c>
      <c r="H7" s="37">
        <v>2017</v>
      </c>
      <c r="I7" s="37">
        <v>2018</v>
      </c>
      <c r="J7" s="37">
        <v>2019</v>
      </c>
    </row>
    <row r="8" spans="1:10" x14ac:dyDescent="0.2">
      <c r="B8" s="30" t="s">
        <v>47</v>
      </c>
      <c r="C8" s="60">
        <v>2.9999999999999997E-4</v>
      </c>
      <c r="D8" s="60">
        <v>1.1200000000000002E-2</v>
      </c>
      <c r="E8" s="60">
        <v>-1.3000000000000001E-2</v>
      </c>
      <c r="F8" s="60">
        <v>4.5000000000000005E-3</v>
      </c>
      <c r="G8" s="60">
        <v>1.06E-2</v>
      </c>
      <c r="H8" s="60">
        <v>-1.8E-3</v>
      </c>
      <c r="I8" s="61">
        <v>1.1000000000000001E-3</v>
      </c>
      <c r="J8" s="62">
        <v>-1.49E-2</v>
      </c>
    </row>
    <row r="9" spans="1:10" x14ac:dyDescent="0.2">
      <c r="B9" s="43"/>
      <c r="C9" s="24"/>
      <c r="D9" s="24"/>
      <c r="E9" s="24"/>
      <c r="F9" s="24"/>
      <c r="G9" s="24"/>
      <c r="H9" s="24"/>
      <c r="I9" s="24"/>
      <c r="J9" s="24"/>
    </row>
    <row r="10" spans="1:10" x14ac:dyDescent="0.2">
      <c r="B10" s="31" t="s">
        <v>21</v>
      </c>
      <c r="C10" s="63">
        <f>+AVERAGE(C8:J8)</f>
        <v>-2.4999999999999979E-4</v>
      </c>
    </row>
    <row r="11" spans="1:10" x14ac:dyDescent="0.2">
      <c r="B11" s="44"/>
    </row>
    <row r="12" spans="1:10" x14ac:dyDescent="0.2">
      <c r="B12" s="44"/>
    </row>
    <row r="13" spans="1:10" hidden="1" x14ac:dyDescent="0.2">
      <c r="B13" s="64"/>
    </row>
    <row r="14" spans="1:10" hidden="1" x14ac:dyDescent="0.2">
      <c r="B14" s="44"/>
    </row>
    <row r="15" spans="1:10" hidden="1" x14ac:dyDescent="0.2"/>
    <row r="16" spans="1:10" hidden="1" x14ac:dyDescent="0.2"/>
    <row r="17" ht="12.75" hidden="1" customHeight="1" x14ac:dyDescent="0.2"/>
  </sheetData>
  <hyperlinks>
    <hyperlink ref="A2" location="Índice!A1" display="Índice" xr:uid="{00000000-0004-0000-12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M50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65" customWidth="1"/>
    <col min="2" max="2" width="56.42578125" style="66" customWidth="1"/>
    <col min="3" max="11" width="9.140625" style="65" customWidth="1"/>
    <col min="12" max="12" width="9.85546875" style="65" customWidth="1"/>
    <col min="13" max="13" width="0" style="65" hidden="1" customWidth="1"/>
    <col min="14" max="16384" width="9.7109375" style="65" hidden="1"/>
  </cols>
  <sheetData>
    <row r="1" spans="1:11" ht="12.75" customHeight="1" x14ac:dyDescent="0.2">
      <c r="D1" s="67"/>
    </row>
    <row r="2" spans="1:11" x14ac:dyDescent="0.2">
      <c r="A2" s="5" t="s">
        <v>13</v>
      </c>
      <c r="E2" s="68"/>
      <c r="F2" s="69"/>
    </row>
    <row r="3" spans="1:11" ht="12.75" customHeight="1" x14ac:dyDescent="0.2"/>
    <row r="4" spans="1:11" x14ac:dyDescent="0.2">
      <c r="B4" s="70" t="s">
        <v>587</v>
      </c>
    </row>
    <row r="5" spans="1:11" ht="12.75" customHeight="1" x14ac:dyDescent="0.2"/>
    <row r="6" spans="1:11" ht="12.75" customHeight="1" x14ac:dyDescent="0.2"/>
    <row r="7" spans="1:11" x14ac:dyDescent="0.2">
      <c r="B7" s="71"/>
      <c r="C7" s="72">
        <v>2011</v>
      </c>
      <c r="D7" s="72">
        <v>2012</v>
      </c>
      <c r="E7" s="72">
        <v>2013</v>
      </c>
      <c r="F7" s="72">
        <v>2014</v>
      </c>
      <c r="G7" s="72">
        <v>2015</v>
      </c>
      <c r="H7" s="72">
        <v>2016</v>
      </c>
      <c r="I7" s="72">
        <v>2017</v>
      </c>
      <c r="J7" s="72">
        <v>2018</v>
      </c>
      <c r="K7" s="72">
        <v>2019</v>
      </c>
    </row>
    <row r="8" spans="1:11" ht="12.75" customHeight="1" x14ac:dyDescent="0.2">
      <c r="B8" s="73" t="s">
        <v>48</v>
      </c>
      <c r="C8" s="74">
        <v>6.1722582105578105</v>
      </c>
      <c r="D8" s="74">
        <v>6.6294869457641452</v>
      </c>
      <c r="E8" s="74">
        <v>7.0180128391180059</v>
      </c>
      <c r="F8" s="74">
        <v>7.5310888743703783</v>
      </c>
      <c r="G8" s="74">
        <v>8.0452822692696522</v>
      </c>
      <c r="H8" s="74">
        <v>8.7994883461756626</v>
      </c>
      <c r="I8" s="74">
        <v>8.6694884037919522</v>
      </c>
      <c r="J8" s="74">
        <v>8.9056255362449512</v>
      </c>
      <c r="K8" s="74">
        <v>9.144318777680267</v>
      </c>
    </row>
    <row r="9" spans="1:11" x14ac:dyDescent="0.2">
      <c r="B9" s="65" t="s">
        <v>49</v>
      </c>
      <c r="C9" s="75">
        <v>2.7116379281537202</v>
      </c>
      <c r="D9" s="75">
        <v>2.5849351851851865</v>
      </c>
      <c r="E9" s="75">
        <v>2.7851309523809533</v>
      </c>
      <c r="F9" s="75">
        <v>2.9322233766233765</v>
      </c>
      <c r="G9" s="75">
        <v>3.3246396825396833</v>
      </c>
      <c r="H9" s="75">
        <v>3.3969415204678364</v>
      </c>
      <c r="I9" s="75">
        <v>3.2477012227538538</v>
      </c>
      <c r="J9" s="75">
        <v>3.359493141945773</v>
      </c>
      <c r="K9" s="76">
        <v>3.3642015873015865</v>
      </c>
    </row>
    <row r="10" spans="1:11" x14ac:dyDescent="0.2">
      <c r="B10" s="73" t="s">
        <v>50</v>
      </c>
      <c r="C10" s="74">
        <f t="shared" ref="C10:K10" si="0">+C8/C9</f>
        <v>2.2762103105558533</v>
      </c>
      <c r="D10" s="74">
        <f t="shared" si="0"/>
        <v>2.5646627365201051</v>
      </c>
      <c r="E10" s="74">
        <f t="shared" si="0"/>
        <v>2.5198143136208535</v>
      </c>
      <c r="F10" s="74">
        <f t="shared" si="0"/>
        <v>2.5683885253799659</v>
      </c>
      <c r="G10" s="74">
        <f t="shared" si="0"/>
        <v>2.4198960000152203</v>
      </c>
      <c r="H10" s="74">
        <f t="shared" si="0"/>
        <v>2.5904150227949088</v>
      </c>
      <c r="I10" s="74">
        <f t="shared" si="0"/>
        <v>2.6694230192889332</v>
      </c>
      <c r="J10" s="74">
        <f t="shared" si="0"/>
        <v>2.6508836779726042</v>
      </c>
      <c r="K10" s="74">
        <f t="shared" si="0"/>
        <v>2.7181245060332104</v>
      </c>
    </row>
    <row r="11" spans="1:11" x14ac:dyDescent="0.2">
      <c r="B11" s="73"/>
      <c r="C11" s="77"/>
      <c r="D11" s="77"/>
      <c r="E11" s="77"/>
      <c r="F11" s="77"/>
      <c r="G11" s="77"/>
      <c r="H11" s="77"/>
      <c r="I11" s="77"/>
      <c r="J11" s="77"/>
      <c r="K11" s="77"/>
    </row>
    <row r="12" spans="1:11" x14ac:dyDescent="0.2">
      <c r="B12" s="78" t="s">
        <v>51</v>
      </c>
      <c r="C12" s="79"/>
      <c r="D12" s="79">
        <f t="shared" ref="D12:K12" si="1">D10/C10-1</f>
        <v>0.1267248569372359</v>
      </c>
      <c r="E12" s="79">
        <f t="shared" si="1"/>
        <v>-1.7487064579923994E-2</v>
      </c>
      <c r="F12" s="79">
        <f t="shared" si="1"/>
        <v>1.9276901276631619E-2</v>
      </c>
      <c r="G12" s="79">
        <f t="shared" si="1"/>
        <v>-5.7815444936539562E-2</v>
      </c>
      <c r="H12" s="79">
        <f t="shared" si="1"/>
        <v>7.0465434373467195E-2</v>
      </c>
      <c r="I12" s="79">
        <f t="shared" si="1"/>
        <v>3.0500130596362585E-2</v>
      </c>
      <c r="J12" s="79">
        <f t="shared" si="1"/>
        <v>-6.9450743409216198E-3</v>
      </c>
      <c r="K12" s="79">
        <f t="shared" si="1"/>
        <v>2.5365438936208573E-2</v>
      </c>
    </row>
    <row r="13" spans="1:11" x14ac:dyDescent="0.2"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2">
      <c r="B14" s="71"/>
      <c r="C14" s="72">
        <v>2011</v>
      </c>
      <c r="D14" s="72">
        <v>2012</v>
      </c>
      <c r="E14" s="72">
        <v>2013</v>
      </c>
      <c r="F14" s="72">
        <v>2014</v>
      </c>
      <c r="G14" s="72">
        <v>2015</v>
      </c>
      <c r="H14" s="72">
        <v>2016</v>
      </c>
      <c r="I14" s="72">
        <v>2017</v>
      </c>
      <c r="J14" s="72">
        <v>2018</v>
      </c>
      <c r="K14" s="72">
        <v>2019</v>
      </c>
    </row>
    <row r="15" spans="1:11" x14ac:dyDescent="0.2">
      <c r="B15" s="73"/>
      <c r="C15" s="81"/>
      <c r="D15" s="81"/>
      <c r="E15" s="81"/>
      <c r="F15" s="81"/>
      <c r="G15" s="81"/>
      <c r="H15" s="81"/>
      <c r="I15" s="81"/>
      <c r="J15" s="82"/>
      <c r="K15" s="82"/>
    </row>
    <row r="16" spans="1:11" x14ac:dyDescent="0.2">
      <c r="B16" s="83" t="s">
        <v>52</v>
      </c>
      <c r="C16" s="84">
        <v>95.515124</v>
      </c>
      <c r="D16" s="84">
        <v>93.999886000000004</v>
      </c>
      <c r="E16" s="84">
        <v>100</v>
      </c>
      <c r="F16" s="84">
        <v>104.575384</v>
      </c>
      <c r="G16" s="84">
        <v>114.870019</v>
      </c>
      <c r="H16" s="84">
        <v>115.929575</v>
      </c>
      <c r="I16" s="84">
        <v>111.97458399999999</v>
      </c>
      <c r="J16" s="84">
        <v>115.340603</v>
      </c>
      <c r="K16" s="85">
        <v>116.151459</v>
      </c>
    </row>
    <row r="17" spans="1:11" x14ac:dyDescent="0.2">
      <c r="B17" s="73" t="s">
        <v>53</v>
      </c>
      <c r="C17" s="75">
        <v>100.24452599999999</v>
      </c>
      <c r="D17" s="75">
        <v>97.985309999999998</v>
      </c>
      <c r="E17" s="75">
        <v>100</v>
      </c>
      <c r="F17" s="75">
        <v>102.948802</v>
      </c>
      <c r="G17" s="75">
        <v>105.79188499999999</v>
      </c>
      <c r="H17" s="75">
        <v>109.168869</v>
      </c>
      <c r="I17" s="75">
        <v>112.010761</v>
      </c>
      <c r="J17" s="75">
        <v>115.794792</v>
      </c>
      <c r="K17" s="76">
        <v>115.087805</v>
      </c>
    </row>
    <row r="18" spans="1:11" x14ac:dyDescent="0.2">
      <c r="B18" s="73"/>
      <c r="C18" s="75"/>
      <c r="D18" s="75"/>
      <c r="E18" s="75"/>
      <c r="F18" s="75"/>
      <c r="G18" s="75"/>
      <c r="H18" s="75"/>
      <c r="I18" s="75"/>
      <c r="J18" s="75"/>
      <c r="K18" s="76"/>
    </row>
    <row r="19" spans="1:11" x14ac:dyDescent="0.2">
      <c r="B19" s="73" t="s">
        <v>75</v>
      </c>
      <c r="C19" s="75">
        <f>+(C16/$C$16)*100</f>
        <v>100</v>
      </c>
      <c r="D19" s="75">
        <f t="shared" ref="D19:K19" si="2">+(D16/$C$16)*100</f>
        <v>98.413614581079329</v>
      </c>
      <c r="E19" s="75">
        <f t="shared" si="2"/>
        <v>104.69546163181445</v>
      </c>
      <c r="F19" s="75">
        <f t="shared" si="2"/>
        <v>109.48568103204263</v>
      </c>
      <c r="G19" s="75">
        <f t="shared" si="2"/>
        <v>120.26369666860298</v>
      </c>
      <c r="H19" s="75">
        <f t="shared" si="2"/>
        <v>121.37300371405055</v>
      </c>
      <c r="I19" s="75">
        <f t="shared" si="2"/>
        <v>117.23230762910384</v>
      </c>
      <c r="J19" s="75">
        <f t="shared" si="2"/>
        <v>120.75637675976843</v>
      </c>
      <c r="K19" s="75">
        <f t="shared" si="2"/>
        <v>121.6053061921377</v>
      </c>
    </row>
    <row r="20" spans="1:11" x14ac:dyDescent="0.2">
      <c r="B20" s="73" t="s">
        <v>76</v>
      </c>
      <c r="C20" s="75">
        <f>+(C17/$C$17)*100</f>
        <v>100</v>
      </c>
      <c r="D20" s="75">
        <f t="shared" ref="D20:K20" si="3">+(D17/$C$17)*100</f>
        <v>97.746294894945194</v>
      </c>
      <c r="E20" s="75">
        <f t="shared" si="3"/>
        <v>99.756070471119799</v>
      </c>
      <c r="F20" s="75">
        <f t="shared" si="3"/>
        <v>102.69767947229357</v>
      </c>
      <c r="G20" s="75">
        <f t="shared" si="3"/>
        <v>105.53382735332602</v>
      </c>
      <c r="H20" s="75">
        <f t="shared" si="3"/>
        <v>108.90257389216444</v>
      </c>
      <c r="I20" s="75">
        <f t="shared" si="3"/>
        <v>111.73753367839755</v>
      </c>
      <c r="J20" s="75">
        <f t="shared" si="3"/>
        <v>115.5123343094066</v>
      </c>
      <c r="K20" s="75">
        <f t="shared" si="3"/>
        <v>114.80707185946493</v>
      </c>
    </row>
    <row r="21" spans="1:11" x14ac:dyDescent="0.2">
      <c r="B21" s="73"/>
      <c r="C21" s="75"/>
      <c r="D21" s="75"/>
      <c r="E21" s="75"/>
      <c r="F21" s="75"/>
      <c r="G21" s="75"/>
      <c r="H21" s="75"/>
      <c r="I21" s="75"/>
      <c r="J21" s="75"/>
      <c r="K21" s="76"/>
    </row>
    <row r="22" spans="1:11" x14ac:dyDescent="0.2">
      <c r="B22" s="73" t="s">
        <v>54</v>
      </c>
      <c r="C22" s="75">
        <v>2.6968947368421099</v>
      </c>
      <c r="D22" s="75">
        <v>2.5675555555555598</v>
      </c>
      <c r="E22" s="75">
        <v>2.7860999999999998</v>
      </c>
      <c r="F22" s="75">
        <v>2.9631428571428602</v>
      </c>
      <c r="G22" s="75">
        <v>3.3850952380952402</v>
      </c>
      <c r="H22" s="75">
        <v>3.3979523809523799</v>
      </c>
      <c r="I22" s="75">
        <v>3.24831578947368</v>
      </c>
      <c r="J22" s="75">
        <v>3.3663157894736799</v>
      </c>
      <c r="K22" s="76">
        <v>3.3573809523809501</v>
      </c>
    </row>
    <row r="23" spans="1:11" x14ac:dyDescent="0.2">
      <c r="B23" s="73" t="s">
        <v>79</v>
      </c>
      <c r="C23" s="75">
        <f>+(C22/$C$22)*100</f>
        <v>100</v>
      </c>
      <c r="D23" s="75">
        <f t="shared" ref="D23:K23" si="4">+(D22/$C$22)*100</f>
        <v>95.204144250806095</v>
      </c>
      <c r="E23" s="75">
        <f t="shared" si="4"/>
        <v>103.30770281610411</v>
      </c>
      <c r="F23" s="75">
        <f t="shared" si="4"/>
        <v>109.87239570990856</v>
      </c>
      <c r="G23" s="75">
        <f t="shared" si="4"/>
        <v>125.51825593530464</v>
      </c>
      <c r="H23" s="75">
        <f t="shared" si="4"/>
        <v>125.99499470754884</v>
      </c>
      <c r="I23" s="75">
        <f t="shared" si="4"/>
        <v>120.44651743720813</v>
      </c>
      <c r="J23" s="75">
        <f t="shared" si="4"/>
        <v>124.82191994691713</v>
      </c>
      <c r="K23" s="75">
        <f t="shared" si="4"/>
        <v>124.4906190262445</v>
      </c>
    </row>
    <row r="24" spans="1:11" x14ac:dyDescent="0.2">
      <c r="B24" s="73"/>
      <c r="C24" s="81"/>
      <c r="D24" s="81"/>
      <c r="E24" s="81"/>
      <c r="F24" s="81"/>
      <c r="G24" s="81"/>
      <c r="H24" s="81"/>
      <c r="I24" s="81"/>
      <c r="J24" s="82"/>
      <c r="K24" s="82"/>
    </row>
    <row r="25" spans="1:11" x14ac:dyDescent="0.2">
      <c r="B25" s="73" t="s">
        <v>77</v>
      </c>
      <c r="C25" s="75">
        <f t="shared" ref="C25:K25" si="5">+(C19/C23)*100</f>
        <v>100</v>
      </c>
      <c r="D25" s="75">
        <f t="shared" si="5"/>
        <v>103.37114561086563</v>
      </c>
      <c r="E25" s="75">
        <f t="shared" si="5"/>
        <v>101.34332559710543</v>
      </c>
      <c r="F25" s="75">
        <f t="shared" si="5"/>
        <v>99.648032906384458</v>
      </c>
      <c r="G25" s="75">
        <f t="shared" si="5"/>
        <v>95.813709147289302</v>
      </c>
      <c r="H25" s="75">
        <f t="shared" si="5"/>
        <v>96.331607454544894</v>
      </c>
      <c r="I25" s="75">
        <f t="shared" si="5"/>
        <v>97.331421550000456</v>
      </c>
      <c r="J25" s="75">
        <f t="shared" si="5"/>
        <v>96.742925289982992</v>
      </c>
      <c r="K25" s="75">
        <f t="shared" si="5"/>
        <v>97.682305014887476</v>
      </c>
    </row>
    <row r="26" spans="1:11" x14ac:dyDescent="0.2">
      <c r="B26" s="86" t="s">
        <v>78</v>
      </c>
      <c r="C26" s="87">
        <f t="shared" ref="C26:K26" si="6">+(C20/C23)*100</f>
        <v>100</v>
      </c>
      <c r="D26" s="87">
        <f t="shared" si="6"/>
        <v>102.67021006716057</v>
      </c>
      <c r="E26" s="87">
        <f t="shared" si="6"/>
        <v>96.562083708988766</v>
      </c>
      <c r="F26" s="87">
        <f t="shared" si="6"/>
        <v>93.4699555868809</v>
      </c>
      <c r="G26" s="87">
        <f t="shared" si="6"/>
        <v>84.078468559761447</v>
      </c>
      <c r="H26" s="87">
        <f t="shared" si="6"/>
        <v>86.434047753199891</v>
      </c>
      <c r="I26" s="87">
        <f t="shared" si="6"/>
        <v>92.769418374133735</v>
      </c>
      <c r="J26" s="87">
        <f t="shared" si="6"/>
        <v>92.541706103006888</v>
      </c>
      <c r="K26" s="87">
        <f t="shared" si="6"/>
        <v>92.221464362115398</v>
      </c>
    </row>
    <row r="27" spans="1:11" x14ac:dyDescent="0.2">
      <c r="B27" s="73"/>
      <c r="C27" s="81"/>
      <c r="D27" s="81"/>
      <c r="E27" s="81"/>
      <c r="F27" s="81"/>
      <c r="G27" s="81"/>
      <c r="H27" s="81"/>
      <c r="I27" s="81"/>
      <c r="J27" s="82"/>
      <c r="K27" s="82"/>
    </row>
    <row r="28" spans="1:11" x14ac:dyDescent="0.2">
      <c r="A28" s="88"/>
      <c r="B28" s="89" t="s">
        <v>55</v>
      </c>
      <c r="C28" s="90"/>
      <c r="D28" s="90"/>
      <c r="E28" s="90"/>
      <c r="F28" s="90"/>
      <c r="G28" s="90"/>
      <c r="H28" s="90"/>
      <c r="I28" s="90"/>
      <c r="J28" s="90"/>
      <c r="K28" s="90"/>
    </row>
    <row r="29" spans="1:11" ht="12.75" customHeight="1" x14ac:dyDescent="0.2">
      <c r="A29" s="91"/>
      <c r="B29" s="73" t="s">
        <v>56</v>
      </c>
      <c r="C29" s="93"/>
      <c r="D29" s="93">
        <f t="shared" ref="D29:K29" si="7">+D25/C25-1</f>
        <v>3.3711456108656224E-2</v>
      </c>
      <c r="E29" s="93">
        <f t="shared" si="7"/>
        <v>-1.9616886334933303E-2</v>
      </c>
      <c r="F29" s="93">
        <f t="shared" si="7"/>
        <v>-1.6728212546139321E-2</v>
      </c>
      <c r="G29" s="93">
        <f t="shared" si="7"/>
        <v>-3.8478669846873537E-2</v>
      </c>
      <c r="H29" s="93">
        <f t="shared" si="7"/>
        <v>5.4052631075940383E-3</v>
      </c>
      <c r="I29" s="93">
        <f t="shared" si="7"/>
        <v>1.0378878977259198E-2</v>
      </c>
      <c r="J29" s="93">
        <f t="shared" si="7"/>
        <v>-6.0463132115577967E-3</v>
      </c>
      <c r="K29" s="93">
        <f t="shared" si="7"/>
        <v>9.7100611966067785E-3</v>
      </c>
    </row>
    <row r="30" spans="1:11" x14ac:dyDescent="0.2">
      <c r="A30" s="88"/>
      <c r="B30" s="94" t="s">
        <v>57</v>
      </c>
      <c r="C30" s="95"/>
      <c r="D30" s="95">
        <v>0.45373611259810742</v>
      </c>
      <c r="E30" s="95">
        <v>0.43424199321631213</v>
      </c>
      <c r="F30" s="95">
        <v>0.42067315361301644</v>
      </c>
      <c r="G30" s="95">
        <v>0.42329301398577374</v>
      </c>
      <c r="H30" s="95">
        <v>0.40839155808537231</v>
      </c>
      <c r="I30" s="95">
        <v>0.40123758200978349</v>
      </c>
      <c r="J30" s="95">
        <v>0.39690573075618851</v>
      </c>
      <c r="K30" s="95">
        <v>0.4043149110739499</v>
      </c>
    </row>
    <row r="31" spans="1:11" x14ac:dyDescent="0.2">
      <c r="A31" s="88"/>
      <c r="B31" s="94"/>
      <c r="C31" s="95"/>
      <c r="D31" s="95"/>
      <c r="E31" s="95"/>
      <c r="F31" s="95"/>
      <c r="G31" s="95"/>
      <c r="H31" s="95"/>
      <c r="I31" s="95"/>
      <c r="J31" s="82"/>
      <c r="K31" s="82"/>
    </row>
    <row r="32" spans="1:11" x14ac:dyDescent="0.2">
      <c r="A32" s="88"/>
      <c r="B32" s="89" t="s">
        <v>58</v>
      </c>
      <c r="C32" s="97"/>
      <c r="D32" s="97"/>
      <c r="E32" s="97"/>
      <c r="F32" s="97"/>
      <c r="G32" s="97"/>
      <c r="H32" s="97"/>
      <c r="I32" s="97"/>
      <c r="J32" s="97"/>
      <c r="K32" s="97"/>
    </row>
    <row r="33" spans="1:11" ht="12.75" customHeight="1" x14ac:dyDescent="0.2">
      <c r="A33" s="91"/>
      <c r="B33" s="73" t="s">
        <v>59</v>
      </c>
      <c r="C33" s="92"/>
      <c r="D33" s="92">
        <f t="shared" ref="D33:K33" si="8">+(D26/C26)-1</f>
        <v>2.6702100671605722E-2</v>
      </c>
      <c r="E33" s="92">
        <f t="shared" si="8"/>
        <v>-5.9492683945773894E-2</v>
      </c>
      <c r="F33" s="92">
        <f t="shared" si="8"/>
        <v>-3.2022176855945661E-2</v>
      </c>
      <c r="G33" s="92">
        <f t="shared" si="8"/>
        <v>-0.10047599753473735</v>
      </c>
      <c r="H33" s="92">
        <f t="shared" si="8"/>
        <v>2.8016437903648717E-2</v>
      </c>
      <c r="I33" s="92">
        <f t="shared" si="8"/>
        <v>7.3297164550520488E-2</v>
      </c>
      <c r="J33" s="92">
        <f t="shared" si="8"/>
        <v>-2.4546049238822754E-3</v>
      </c>
      <c r="K33" s="92">
        <f t="shared" si="8"/>
        <v>-3.4605126096879379E-3</v>
      </c>
    </row>
    <row r="34" spans="1:11" x14ac:dyDescent="0.2">
      <c r="A34" s="88"/>
      <c r="B34" s="94" t="s">
        <v>60</v>
      </c>
      <c r="C34" s="95"/>
      <c r="D34" s="95">
        <f t="shared" ref="D34:K34" si="9">1-D30</f>
        <v>0.54626388740189258</v>
      </c>
      <c r="E34" s="95">
        <f t="shared" si="9"/>
        <v>0.56575800678368782</v>
      </c>
      <c r="F34" s="95">
        <f t="shared" si="9"/>
        <v>0.57932684638698362</v>
      </c>
      <c r="G34" s="95">
        <f t="shared" si="9"/>
        <v>0.57670698601422621</v>
      </c>
      <c r="H34" s="95">
        <f t="shared" si="9"/>
        <v>0.59160844191462769</v>
      </c>
      <c r="I34" s="95">
        <f t="shared" si="9"/>
        <v>0.59876241799021646</v>
      </c>
      <c r="J34" s="95">
        <f t="shared" si="9"/>
        <v>0.60309426924381149</v>
      </c>
      <c r="K34" s="95">
        <f t="shared" si="9"/>
        <v>0.5956850889260501</v>
      </c>
    </row>
    <row r="35" spans="1:11" x14ac:dyDescent="0.2">
      <c r="A35" s="88"/>
      <c r="B35" s="94"/>
      <c r="C35" s="96"/>
      <c r="D35" s="96"/>
      <c r="E35" s="96"/>
      <c r="F35" s="96"/>
      <c r="G35" s="96"/>
      <c r="H35" s="96"/>
      <c r="I35" s="96"/>
      <c r="J35" s="82"/>
      <c r="K35" s="82"/>
    </row>
    <row r="36" spans="1:11" x14ac:dyDescent="0.2">
      <c r="A36" s="88"/>
      <c r="B36" s="78" t="s">
        <v>61</v>
      </c>
      <c r="C36" s="79"/>
      <c r="D36" s="79">
        <f t="shared" ref="D36:K36" si="10">D29*D30+D33*D34</f>
        <v>2.9882498359431426E-2</v>
      </c>
      <c r="E36" s="79">
        <f t="shared" si="10"/>
        <v>-4.2176938110152218E-2</v>
      </c>
      <c r="F36" s="79">
        <f t="shared" si="10"/>
        <v>-2.5588416658494512E-2</v>
      </c>
      <c r="G36" s="79">
        <f t="shared" si="10"/>
        <v>-7.4232961838677808E-2</v>
      </c>
      <c r="H36" s="79">
        <f t="shared" si="10"/>
        <v>1.8782224998547249E-2</v>
      </c>
      <c r="I36" s="79">
        <f t="shared" si="10"/>
        <v>4.8051983782904081E-2</v>
      </c>
      <c r="J36" s="79">
        <f t="shared" si="10"/>
        <v>-3.8801745264651867E-3</v>
      </c>
      <c r="K36" s="79">
        <f t="shared" si="10"/>
        <v>1.8645467675970041E-3</v>
      </c>
    </row>
    <row r="37" spans="1:11" x14ac:dyDescent="0.2">
      <c r="A37" s="68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B38" s="98"/>
      <c r="C38" s="99">
        <v>2011</v>
      </c>
      <c r="D38" s="99">
        <v>2012</v>
      </c>
      <c r="E38" s="99">
        <v>2013</v>
      </c>
      <c r="F38" s="99">
        <v>2014</v>
      </c>
      <c r="G38" s="99">
        <v>2015</v>
      </c>
      <c r="H38" s="99">
        <v>2016</v>
      </c>
      <c r="I38" s="99">
        <v>2017</v>
      </c>
      <c r="J38" s="99">
        <v>2018</v>
      </c>
      <c r="K38" s="99">
        <v>2019</v>
      </c>
    </row>
    <row r="39" spans="1:11" x14ac:dyDescent="0.2">
      <c r="C39" s="100"/>
      <c r="D39" s="100"/>
      <c r="E39" s="100"/>
      <c r="F39" s="100"/>
      <c r="G39" s="100"/>
      <c r="H39" s="100"/>
      <c r="I39" s="100"/>
      <c r="J39" s="66"/>
      <c r="K39" s="66"/>
    </row>
    <row r="40" spans="1:11" x14ac:dyDescent="0.2">
      <c r="B40" s="101" t="s">
        <v>51</v>
      </c>
      <c r="C40" s="102"/>
      <c r="D40" s="102">
        <f t="shared" ref="D40:K40" si="11">D12</f>
        <v>0.1267248569372359</v>
      </c>
      <c r="E40" s="102">
        <f t="shared" si="11"/>
        <v>-1.7487064579923994E-2</v>
      </c>
      <c r="F40" s="102">
        <f t="shared" si="11"/>
        <v>1.9276901276631619E-2</v>
      </c>
      <c r="G40" s="102">
        <f t="shared" si="11"/>
        <v>-5.7815444936539562E-2</v>
      </c>
      <c r="H40" s="102">
        <f t="shared" si="11"/>
        <v>7.0465434373467195E-2</v>
      </c>
      <c r="I40" s="102">
        <f t="shared" si="11"/>
        <v>3.0500130596362585E-2</v>
      </c>
      <c r="J40" s="102">
        <f t="shared" si="11"/>
        <v>-6.9450743409216198E-3</v>
      </c>
      <c r="K40" s="102">
        <f t="shared" si="11"/>
        <v>2.5365438936208573E-2</v>
      </c>
    </row>
    <row r="41" spans="1:11" x14ac:dyDescent="0.2">
      <c r="B41" s="103" t="s">
        <v>62</v>
      </c>
      <c r="C41" s="95"/>
      <c r="D41" s="95">
        <v>0.33742331288343563</v>
      </c>
      <c r="E41" s="95">
        <v>0.33742331288343563</v>
      </c>
      <c r="F41" s="95">
        <v>0.33742331288343563</v>
      </c>
      <c r="G41" s="95">
        <v>0.33742331288343563</v>
      </c>
      <c r="H41" s="95">
        <v>0.33742331288343563</v>
      </c>
      <c r="I41" s="95">
        <v>0.33742331288343563</v>
      </c>
      <c r="J41" s="95">
        <v>0.33742331288343563</v>
      </c>
      <c r="K41" s="95">
        <v>0.33742331288343563</v>
      </c>
    </row>
    <row r="42" spans="1:11" x14ac:dyDescent="0.2">
      <c r="B42" s="101"/>
      <c r="C42" s="95"/>
      <c r="D42" s="95"/>
      <c r="E42" s="95"/>
      <c r="F42" s="95"/>
      <c r="G42" s="95"/>
      <c r="H42" s="95"/>
      <c r="I42" s="95"/>
      <c r="J42" s="101"/>
      <c r="K42" s="101"/>
    </row>
    <row r="43" spans="1:11" x14ac:dyDescent="0.2">
      <c r="B43" s="101" t="s">
        <v>63</v>
      </c>
      <c r="C43" s="102"/>
      <c r="D43" s="102">
        <f t="shared" ref="D43:K43" si="12">D36</f>
        <v>2.9882498359431426E-2</v>
      </c>
      <c r="E43" s="102">
        <f t="shared" si="12"/>
        <v>-4.2176938110152218E-2</v>
      </c>
      <c r="F43" s="102">
        <f t="shared" si="12"/>
        <v>-2.5588416658494512E-2</v>
      </c>
      <c r="G43" s="102">
        <f t="shared" si="12"/>
        <v>-7.4232961838677808E-2</v>
      </c>
      <c r="H43" s="102">
        <f t="shared" si="12"/>
        <v>1.8782224998547249E-2</v>
      </c>
      <c r="I43" s="102">
        <f t="shared" si="12"/>
        <v>4.8051983782904081E-2</v>
      </c>
      <c r="J43" s="102">
        <f t="shared" si="12"/>
        <v>-3.8801745264651867E-3</v>
      </c>
      <c r="K43" s="102">
        <f t="shared" si="12"/>
        <v>1.8645467675970041E-3</v>
      </c>
    </row>
    <row r="44" spans="1:11" x14ac:dyDescent="0.2">
      <c r="B44" s="103" t="s">
        <v>64</v>
      </c>
      <c r="C44" s="95"/>
      <c r="D44" s="95">
        <f t="shared" ref="D44:K44" si="13">1-D41</f>
        <v>0.66257668711656437</v>
      </c>
      <c r="E44" s="95">
        <f t="shared" si="13"/>
        <v>0.66257668711656437</v>
      </c>
      <c r="F44" s="95">
        <f t="shared" si="13"/>
        <v>0.66257668711656437</v>
      </c>
      <c r="G44" s="95">
        <f t="shared" si="13"/>
        <v>0.66257668711656437</v>
      </c>
      <c r="H44" s="95">
        <f t="shared" si="13"/>
        <v>0.66257668711656437</v>
      </c>
      <c r="I44" s="95">
        <f t="shared" si="13"/>
        <v>0.66257668711656437</v>
      </c>
      <c r="J44" s="95">
        <f t="shared" si="13"/>
        <v>0.66257668711656437</v>
      </c>
      <c r="K44" s="95">
        <f t="shared" si="13"/>
        <v>0.66257668711656437</v>
      </c>
    </row>
    <row r="45" spans="1:11" x14ac:dyDescent="0.2">
      <c r="B45" s="82"/>
      <c r="C45" s="96"/>
      <c r="D45" s="96"/>
      <c r="E45" s="96"/>
      <c r="F45" s="96"/>
      <c r="G45" s="96"/>
      <c r="H45" s="96"/>
      <c r="I45" s="96"/>
      <c r="J45" s="82"/>
      <c r="K45" s="82"/>
    </row>
    <row r="46" spans="1:11" ht="12.75" customHeight="1" x14ac:dyDescent="0.2">
      <c r="B46" s="104" t="s">
        <v>65</v>
      </c>
      <c r="C46" s="79"/>
      <c r="D46" s="79">
        <f t="shared" ref="D46:K46" si="14">D40*D41+D44*D43</f>
        <v>6.2559367818199804E-2</v>
      </c>
      <c r="E46" s="79">
        <f t="shared" si="14"/>
        <v>-3.3845999188909563E-2</v>
      </c>
      <c r="F46" s="79">
        <f t="shared" si="14"/>
        <v>-1.0449812447255631E-2</v>
      </c>
      <c r="G46" s="79">
        <f t="shared" si="14"/>
        <v>-6.8693308896238522E-2</v>
      </c>
      <c r="H46" s="79">
        <f t="shared" si="14"/>
        <v>3.6221344726280975E-2</v>
      </c>
      <c r="I46" s="79">
        <f t="shared" si="14"/>
        <v>4.2129579333457567E-2</v>
      </c>
      <c r="J46" s="79">
        <f t="shared" si="14"/>
        <v>-4.9143431755149037E-3</v>
      </c>
      <c r="K46" s="79">
        <f t="shared" si="14"/>
        <v>9.7942956588463071E-3</v>
      </c>
    </row>
    <row r="47" spans="1:11" x14ac:dyDescent="0.2">
      <c r="B47" s="105"/>
      <c r="C47" s="106"/>
      <c r="D47" s="106"/>
      <c r="E47" s="106"/>
      <c r="F47" s="106"/>
      <c r="G47" s="106"/>
      <c r="H47" s="106"/>
      <c r="I47" s="106"/>
      <c r="J47" s="81"/>
      <c r="K47" s="81"/>
    </row>
    <row r="48" spans="1:11" x14ac:dyDescent="0.2">
      <c r="B48" s="107" t="s">
        <v>21</v>
      </c>
      <c r="C48" s="108">
        <f>+AVERAGE(D46:K46)</f>
        <v>4.1001404786082541E-3</v>
      </c>
      <c r="D48" s="66"/>
      <c r="E48" s="66"/>
      <c r="F48" s="66"/>
      <c r="G48" s="66"/>
      <c r="H48" s="66"/>
      <c r="I48" s="66"/>
      <c r="J48" s="66"/>
      <c r="K48" s="66"/>
    </row>
    <row r="49" ht="12.75" customHeight="1" x14ac:dyDescent="0.2"/>
    <row r="50" ht="12.75" customHeight="1" x14ac:dyDescent="0.2"/>
  </sheetData>
  <hyperlinks>
    <hyperlink ref="A2" location="Índice!A1" display="Índice" xr:uid="{00000000-0004-0000-13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M31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65" customWidth="1"/>
    <col min="2" max="2" width="32.5703125" style="65" customWidth="1"/>
    <col min="3" max="12" width="11.42578125" style="65" customWidth="1"/>
    <col min="13" max="13" width="0" style="65" hidden="1" customWidth="1"/>
    <col min="14" max="16384" width="11.42578125" style="65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0" t="s">
        <v>9</v>
      </c>
    </row>
    <row r="5" spans="1:11" x14ac:dyDescent="0.2"/>
    <row r="6" spans="1:11" x14ac:dyDescent="0.2"/>
    <row r="7" spans="1:11" x14ac:dyDescent="0.2">
      <c r="B7" s="109"/>
      <c r="C7" s="110">
        <v>2011</v>
      </c>
      <c r="D7" s="110">
        <v>2012</v>
      </c>
      <c r="E7" s="110">
        <v>2013</v>
      </c>
      <c r="F7" s="110">
        <v>2014</v>
      </c>
      <c r="G7" s="110">
        <v>2015</v>
      </c>
      <c r="H7" s="110">
        <v>2016</v>
      </c>
      <c r="I7" s="110">
        <v>2017</v>
      </c>
      <c r="J7" s="110">
        <v>2018</v>
      </c>
      <c r="K7" s="110">
        <v>2019</v>
      </c>
    </row>
    <row r="8" spans="1:11" x14ac:dyDescent="0.2">
      <c r="B8" s="111" t="s">
        <v>66</v>
      </c>
      <c r="C8" s="112">
        <v>97.038615499999992</v>
      </c>
      <c r="D8" s="112">
        <v>98.756892250000007</v>
      </c>
      <c r="E8" s="112">
        <v>99.132920000000013</v>
      </c>
      <c r="F8" s="112">
        <v>100.95011183333332</v>
      </c>
      <c r="G8" s="112">
        <v>102.73841633333332</v>
      </c>
      <c r="H8" s="112">
        <v>104.36584416666666</v>
      </c>
      <c r="I8" s="112">
        <v>105.56187274999998</v>
      </c>
      <c r="J8" s="112">
        <v>107.28539633333334</v>
      </c>
      <c r="K8" s="112">
        <v>108.54687299999999</v>
      </c>
    </row>
    <row r="9" spans="1:11" x14ac:dyDescent="0.2">
      <c r="B9" s="113" t="s">
        <v>80</v>
      </c>
      <c r="C9" s="114">
        <f>+(C8/$C8)*100</f>
        <v>100</v>
      </c>
      <c r="D9" s="114">
        <f t="shared" ref="D9:K9" si="0">+(D8/$C8)*100</f>
        <v>101.77071441214041</v>
      </c>
      <c r="E9" s="114">
        <f t="shared" si="0"/>
        <v>102.15821762213831</v>
      </c>
      <c r="F9" s="114">
        <f t="shared" si="0"/>
        <v>104.03086576738447</v>
      </c>
      <c r="G9" s="114">
        <f t="shared" si="0"/>
        <v>105.87374500755664</v>
      </c>
      <c r="H9" s="114">
        <f t="shared" si="0"/>
        <v>107.55083801320997</v>
      </c>
      <c r="I9" s="114">
        <f t="shared" si="0"/>
        <v>108.78336650423459</v>
      </c>
      <c r="J9" s="114">
        <f t="shared" si="0"/>
        <v>110.55948787040697</v>
      </c>
      <c r="K9" s="114">
        <f t="shared" si="0"/>
        <v>111.85946176241561</v>
      </c>
    </row>
    <row r="10" spans="1:11" x14ac:dyDescent="0.2"/>
    <row r="11" spans="1:11" x14ac:dyDescent="0.2">
      <c r="B11" s="109"/>
      <c r="C11" s="110">
        <v>2011</v>
      </c>
      <c r="D11" s="110">
        <v>2012</v>
      </c>
      <c r="E11" s="110">
        <v>2013</v>
      </c>
      <c r="F11" s="110">
        <v>2014</v>
      </c>
      <c r="G11" s="110">
        <v>2015</v>
      </c>
      <c r="H11" s="110">
        <v>2016</v>
      </c>
      <c r="I11" s="110">
        <v>2017</v>
      </c>
      <c r="J11" s="110">
        <v>2018</v>
      </c>
      <c r="K11" s="110">
        <v>2019</v>
      </c>
    </row>
    <row r="12" spans="1:11" x14ac:dyDescent="0.2">
      <c r="B12" s="111" t="s">
        <v>67</v>
      </c>
      <c r="C12" s="112">
        <v>2.7547087220274</v>
      </c>
      <c r="D12" s="112">
        <v>2.6381924723424701</v>
      </c>
      <c r="E12" s="112">
        <v>2.7027819881142299</v>
      </c>
      <c r="F12" s="112">
        <v>2.83938113275613</v>
      </c>
      <c r="G12" s="112">
        <v>3.1860907106782101</v>
      </c>
      <c r="H12" s="112">
        <v>3.3771255534670002</v>
      </c>
      <c r="I12" s="112">
        <v>3.2621647955803001</v>
      </c>
      <c r="J12" s="112">
        <v>3.2881337472469068</v>
      </c>
      <c r="K12" s="112">
        <v>3.3387580339105298</v>
      </c>
    </row>
    <row r="13" spans="1:11" x14ac:dyDescent="0.2">
      <c r="B13" s="113" t="s">
        <v>79</v>
      </c>
      <c r="C13" s="114">
        <f>+(C12/$C12)*100</f>
        <v>100</v>
      </c>
      <c r="D13" s="114">
        <f t="shared" ref="D13:K13" si="1">+(D12/$C12)*100</f>
        <v>95.770287843747894</v>
      </c>
      <c r="E13" s="114">
        <f t="shared" si="1"/>
        <v>98.114982774841124</v>
      </c>
      <c r="F13" s="114">
        <f t="shared" si="1"/>
        <v>103.07373371462711</v>
      </c>
      <c r="G13" s="114">
        <f t="shared" si="1"/>
        <v>115.65980407298102</v>
      </c>
      <c r="H13" s="114">
        <f t="shared" si="1"/>
        <v>122.59465134961769</v>
      </c>
      <c r="I13" s="114">
        <f t="shared" si="1"/>
        <v>118.42140584574854</v>
      </c>
      <c r="J13" s="114">
        <f t="shared" si="1"/>
        <v>119.36411719155986</v>
      </c>
      <c r="K13" s="114">
        <f t="shared" si="1"/>
        <v>121.20185365563019</v>
      </c>
    </row>
    <row r="14" spans="1:11" x14ac:dyDescent="0.2"/>
    <row r="15" spans="1:11" x14ac:dyDescent="0.2">
      <c r="B15" s="109"/>
      <c r="C15" s="110">
        <v>2011</v>
      </c>
      <c r="D15" s="110">
        <v>2012</v>
      </c>
      <c r="E15" s="110">
        <v>2013</v>
      </c>
      <c r="F15" s="110">
        <v>2014</v>
      </c>
      <c r="G15" s="110">
        <v>2015</v>
      </c>
      <c r="H15" s="110">
        <v>2016</v>
      </c>
      <c r="I15" s="110">
        <v>2017</v>
      </c>
      <c r="J15" s="110">
        <v>2018</v>
      </c>
      <c r="K15" s="110">
        <v>2019</v>
      </c>
    </row>
    <row r="16" spans="1:11" x14ac:dyDescent="0.2">
      <c r="B16" s="115" t="s">
        <v>68</v>
      </c>
      <c r="C16" s="116">
        <f t="shared" ref="C16:K16" si="2">+C9/C13</f>
        <v>1</v>
      </c>
      <c r="D16" s="116">
        <f t="shared" si="2"/>
        <v>1.0626543649757261</v>
      </c>
      <c r="E16" s="116">
        <f t="shared" si="2"/>
        <v>1.0412091480113266</v>
      </c>
      <c r="F16" s="116">
        <f t="shared" si="2"/>
        <v>1.0092858967873164</v>
      </c>
      <c r="G16" s="116">
        <f t="shared" si="2"/>
        <v>0.91538928200803971</v>
      </c>
      <c r="H16" s="116">
        <f t="shared" si="2"/>
        <v>0.87728817553789118</v>
      </c>
      <c r="I16" s="116">
        <f t="shared" si="2"/>
        <v>0.91861235498193539</v>
      </c>
      <c r="J16" s="116">
        <f t="shared" si="2"/>
        <v>0.9262372182837586</v>
      </c>
      <c r="K16" s="116">
        <f t="shared" si="2"/>
        <v>0.92291873753219122</v>
      </c>
    </row>
    <row r="17" spans="2:10" x14ac:dyDescent="0.2"/>
    <row r="18" spans="2:10" x14ac:dyDescent="0.2">
      <c r="B18" s="117"/>
    </row>
    <row r="19" spans="2:10" hidden="1" x14ac:dyDescent="0.2">
      <c r="B19" s="118"/>
    </row>
    <row r="20" spans="2:10" hidden="1" x14ac:dyDescent="0.2">
      <c r="B20" s="118"/>
    </row>
    <row r="21" spans="2:10" hidden="1" x14ac:dyDescent="0.2">
      <c r="C21" s="119"/>
      <c r="D21" s="119"/>
      <c r="E21" s="119"/>
      <c r="F21" s="119"/>
      <c r="G21" s="119"/>
      <c r="H21" s="119"/>
      <c r="I21" s="119"/>
      <c r="J21" s="119"/>
    </row>
    <row r="22" spans="2:10" hidden="1" x14ac:dyDescent="0.2"/>
    <row r="23" spans="2:10" hidden="1" x14ac:dyDescent="0.2"/>
    <row r="24" spans="2:10" hidden="1" x14ac:dyDescent="0.2"/>
    <row r="25" spans="2:10" hidden="1" x14ac:dyDescent="0.2">
      <c r="C25" s="119"/>
      <c r="D25" s="119"/>
      <c r="E25" s="119"/>
    </row>
    <row r="26" spans="2:10" hidden="1" x14ac:dyDescent="0.2"/>
    <row r="27" spans="2:10" hidden="1" x14ac:dyDescent="0.2"/>
    <row r="28" spans="2:10" hidden="1" x14ac:dyDescent="0.2"/>
    <row r="29" spans="2:10" hidden="1" x14ac:dyDescent="0.2"/>
    <row r="30" spans="2:10" hidden="1" x14ac:dyDescent="0.2"/>
    <row r="31" spans="2:10" hidden="1" x14ac:dyDescent="0.2"/>
  </sheetData>
  <hyperlinks>
    <hyperlink ref="A2" location="Índice!A1" display="Índice" xr:uid="{00000000-0004-0000-1400-000000000000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M21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65" customWidth="1"/>
    <col min="2" max="2" width="32.5703125" style="65" customWidth="1"/>
    <col min="3" max="12" width="11.42578125" style="65" customWidth="1"/>
    <col min="13" max="13" width="0" style="65" hidden="1" customWidth="1"/>
    <col min="14" max="16384" width="11.42578125" style="65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0" t="s">
        <v>10</v>
      </c>
    </row>
    <row r="5" spans="1:11" x14ac:dyDescent="0.2"/>
    <row r="6" spans="1:11" x14ac:dyDescent="0.2"/>
    <row r="7" spans="1:11" x14ac:dyDescent="0.2">
      <c r="B7" s="109"/>
      <c r="C7" s="110">
        <v>2011</v>
      </c>
      <c r="D7" s="110">
        <v>2012</v>
      </c>
      <c r="E7" s="110">
        <v>2013</v>
      </c>
      <c r="F7" s="110">
        <v>2014</v>
      </c>
      <c r="G7" s="110">
        <v>2015</v>
      </c>
      <c r="H7" s="110">
        <v>2016</v>
      </c>
      <c r="I7" s="110">
        <v>2017</v>
      </c>
      <c r="J7" s="110">
        <v>2018</v>
      </c>
      <c r="K7" s="110">
        <v>2019</v>
      </c>
    </row>
    <row r="8" spans="1:11" x14ac:dyDescent="0.2">
      <c r="B8" s="111" t="s">
        <v>69</v>
      </c>
      <c r="C8" s="112">
        <v>104.95073458333336</v>
      </c>
      <c r="D8" s="112">
        <v>108.78711833333335</v>
      </c>
      <c r="E8" s="112">
        <v>111.83949716666666</v>
      </c>
      <c r="F8" s="112">
        <v>115.46976366666665</v>
      </c>
      <c r="G8" s="112">
        <v>119.56645625</v>
      </c>
      <c r="H8" s="112">
        <v>123.86257933333331</v>
      </c>
      <c r="I8" s="112">
        <v>127.33547775</v>
      </c>
      <c r="J8" s="112">
        <v>129.01211741666665</v>
      </c>
      <c r="K8" s="112">
        <v>131.76761733333333</v>
      </c>
    </row>
    <row r="9" spans="1:11" x14ac:dyDescent="0.2">
      <c r="B9" s="113" t="s">
        <v>81</v>
      </c>
      <c r="C9" s="114">
        <f>+(C8/$C8)*100</f>
        <v>100</v>
      </c>
      <c r="D9" s="114">
        <f t="shared" ref="D9:K9" si="0">+(D8/$C8)*100</f>
        <v>103.65541390942225</v>
      </c>
      <c r="E9" s="114">
        <f t="shared" si="0"/>
        <v>106.5638059711373</v>
      </c>
      <c r="F9" s="114">
        <f t="shared" si="0"/>
        <v>110.02282559059265</v>
      </c>
      <c r="G9" s="114">
        <f t="shared" si="0"/>
        <v>113.92626904870437</v>
      </c>
      <c r="H9" s="114">
        <f t="shared" si="0"/>
        <v>118.01973547406047</v>
      </c>
      <c r="I9" s="114">
        <f t="shared" si="0"/>
        <v>121.32881037520764</v>
      </c>
      <c r="J9" s="114">
        <f t="shared" si="0"/>
        <v>122.92635961897722</v>
      </c>
      <c r="K9" s="114">
        <f t="shared" si="0"/>
        <v>125.55187713212884</v>
      </c>
    </row>
    <row r="10" spans="1:11" x14ac:dyDescent="0.2"/>
    <row r="11" spans="1:11" x14ac:dyDescent="0.2">
      <c r="B11" s="109"/>
      <c r="C11" s="110">
        <v>2011</v>
      </c>
      <c r="D11" s="110">
        <v>2012</v>
      </c>
      <c r="E11" s="110">
        <v>2013</v>
      </c>
      <c r="F11" s="110">
        <v>2014</v>
      </c>
      <c r="G11" s="110">
        <v>2015</v>
      </c>
      <c r="H11" s="110">
        <v>2016</v>
      </c>
      <c r="I11" s="110">
        <v>2017</v>
      </c>
      <c r="J11" s="110">
        <v>2018</v>
      </c>
      <c r="K11" s="110">
        <v>2019</v>
      </c>
    </row>
    <row r="12" spans="1:11" x14ac:dyDescent="0.2">
      <c r="B12" s="111" t="s">
        <v>67</v>
      </c>
      <c r="C12" s="112">
        <v>2.7547087220274</v>
      </c>
      <c r="D12" s="112">
        <v>2.6381924723424701</v>
      </c>
      <c r="E12" s="112">
        <v>2.7027819881142299</v>
      </c>
      <c r="F12" s="112">
        <v>2.83938113275613</v>
      </c>
      <c r="G12" s="112">
        <v>3.1860907106782101</v>
      </c>
      <c r="H12" s="112">
        <v>3.3771255534670002</v>
      </c>
      <c r="I12" s="112">
        <v>3.2621647955803001</v>
      </c>
      <c r="J12" s="112">
        <v>3.2881337472469068</v>
      </c>
      <c r="K12" s="112">
        <v>3.3387580339105298</v>
      </c>
    </row>
    <row r="13" spans="1:11" x14ac:dyDescent="0.2">
      <c r="B13" s="113" t="s">
        <v>79</v>
      </c>
      <c r="C13" s="114">
        <f>+(C12/$C12)*100</f>
        <v>100</v>
      </c>
      <c r="D13" s="114">
        <f t="shared" ref="D13:K13" si="1">+(D12/$C12)*100</f>
        <v>95.770287843747894</v>
      </c>
      <c r="E13" s="114">
        <f t="shared" si="1"/>
        <v>98.114982774841124</v>
      </c>
      <c r="F13" s="114">
        <f t="shared" si="1"/>
        <v>103.07373371462711</v>
      </c>
      <c r="G13" s="114">
        <f t="shared" si="1"/>
        <v>115.65980407298102</v>
      </c>
      <c r="H13" s="114">
        <f t="shared" si="1"/>
        <v>122.59465134961769</v>
      </c>
      <c r="I13" s="114">
        <f t="shared" si="1"/>
        <v>118.42140584574854</v>
      </c>
      <c r="J13" s="114">
        <f t="shared" si="1"/>
        <v>119.36411719155986</v>
      </c>
      <c r="K13" s="114">
        <f t="shared" si="1"/>
        <v>121.20185365563019</v>
      </c>
    </row>
    <row r="14" spans="1:11" x14ac:dyDescent="0.2"/>
    <row r="15" spans="1:11" x14ac:dyDescent="0.2">
      <c r="B15" s="109"/>
      <c r="C15" s="110">
        <v>2011</v>
      </c>
      <c r="D15" s="110">
        <v>2012</v>
      </c>
      <c r="E15" s="110">
        <v>2013</v>
      </c>
      <c r="F15" s="110">
        <v>2014</v>
      </c>
      <c r="G15" s="110">
        <v>2015</v>
      </c>
      <c r="H15" s="110">
        <v>2016</v>
      </c>
      <c r="I15" s="110">
        <v>2017</v>
      </c>
      <c r="J15" s="110">
        <v>2018</v>
      </c>
      <c r="K15" s="110">
        <v>2019</v>
      </c>
    </row>
    <row r="16" spans="1:11" x14ac:dyDescent="0.2">
      <c r="B16" s="115" t="s">
        <v>44</v>
      </c>
      <c r="C16" s="116">
        <f t="shared" ref="C16:K16" si="2">+C9/C13</f>
        <v>1</v>
      </c>
      <c r="D16" s="116">
        <f t="shared" si="2"/>
        <v>1.0823337409044773</v>
      </c>
      <c r="E16" s="116">
        <f t="shared" si="2"/>
        <v>1.0861114475827298</v>
      </c>
      <c r="F16" s="116">
        <f t="shared" si="2"/>
        <v>1.0674186490149371</v>
      </c>
      <c r="G16" s="116">
        <f t="shared" si="2"/>
        <v>0.98501177623314329</v>
      </c>
      <c r="H16" s="116">
        <f t="shared" si="2"/>
        <v>0.96268258178319388</v>
      </c>
      <c r="I16" s="116">
        <f t="shared" si="2"/>
        <v>1.0245513427973163</v>
      </c>
      <c r="J16" s="116">
        <f t="shared" si="2"/>
        <v>1.0298434949399453</v>
      </c>
      <c r="K16" s="116">
        <f t="shared" si="2"/>
        <v>1.0358907338897501</v>
      </c>
    </row>
    <row r="17" spans="3:5" x14ac:dyDescent="0.2"/>
    <row r="18" spans="3:5" x14ac:dyDescent="0.2">
      <c r="C18" s="119"/>
      <c r="D18" s="119"/>
      <c r="E18" s="119"/>
    </row>
    <row r="19" spans="3:5" hidden="1" x14ac:dyDescent="0.2"/>
    <row r="20" spans="3:5" hidden="1" x14ac:dyDescent="0.2"/>
    <row r="21" spans="3:5" hidden="1" x14ac:dyDescent="0.2"/>
  </sheetData>
  <hyperlinks>
    <hyperlink ref="A2" location="Índice!A1" display="Í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N43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8.7109375" style="65" customWidth="1"/>
    <col min="2" max="2" width="58.7109375" style="65" customWidth="1"/>
    <col min="3" max="13" width="11.42578125" style="65" customWidth="1"/>
    <col min="14" max="14" width="0" style="65" hidden="1" customWidth="1"/>
    <col min="15" max="16384" width="11.42578125" style="65" hidden="1"/>
  </cols>
  <sheetData>
    <row r="1" spans="1:12" x14ac:dyDescent="0.2"/>
    <row r="2" spans="1:12" x14ac:dyDescent="0.2">
      <c r="A2" s="5" t="s">
        <v>13</v>
      </c>
    </row>
    <row r="3" spans="1:12" x14ac:dyDescent="0.2"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2">
      <c r="B4" s="70" t="s">
        <v>11</v>
      </c>
      <c r="C4" s="88"/>
      <c r="D4" s="88"/>
      <c r="E4" s="88"/>
      <c r="F4" s="88"/>
      <c r="G4" s="88"/>
      <c r="H4" s="68"/>
      <c r="I4" s="68"/>
      <c r="J4" s="68"/>
      <c r="K4" s="68"/>
      <c r="L4" s="68"/>
    </row>
    <row r="5" spans="1:12" x14ac:dyDescent="0.2">
      <c r="B5" s="70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x14ac:dyDescent="0.2"/>
    <row r="7" spans="1:12" x14ac:dyDescent="0.2">
      <c r="B7" s="109"/>
      <c r="C7" s="110">
        <v>2010</v>
      </c>
      <c r="D7" s="110">
        <v>2011</v>
      </c>
      <c r="E7" s="110">
        <v>2012</v>
      </c>
      <c r="F7" s="110">
        <v>2013</v>
      </c>
      <c r="G7" s="110">
        <v>2014</v>
      </c>
      <c r="H7" s="110">
        <v>2015</v>
      </c>
      <c r="I7" s="110">
        <v>2016</v>
      </c>
      <c r="J7" s="110">
        <v>2017</v>
      </c>
      <c r="K7" s="110">
        <v>2018</v>
      </c>
      <c r="L7" s="110">
        <v>2019</v>
      </c>
    </row>
    <row r="8" spans="1:12" x14ac:dyDescent="0.2">
      <c r="B8" s="111" t="s">
        <v>70</v>
      </c>
      <c r="C8" s="120">
        <v>96.66296475</v>
      </c>
      <c r="D8" s="120">
        <v>96.211765416666665</v>
      </c>
      <c r="E8" s="120">
        <v>95.128097333333343</v>
      </c>
      <c r="F8" s="120">
        <v>97.193235916666666</v>
      </c>
      <c r="G8" s="120">
        <v>101.56430425000001</v>
      </c>
      <c r="H8" s="120">
        <v>110.13848383333332</v>
      </c>
      <c r="I8" s="120">
        <v>115.21303308333331</v>
      </c>
      <c r="J8" s="120">
        <v>112.48965166666666</v>
      </c>
      <c r="K8" s="120">
        <v>113.07916366666667</v>
      </c>
      <c r="L8" s="120">
        <v>114.84401875000002</v>
      </c>
    </row>
    <row r="9" spans="1:12" x14ac:dyDescent="0.2">
      <c r="B9" s="113" t="s">
        <v>82</v>
      </c>
      <c r="C9" s="121">
        <f>+(C8/$D$8)*100</f>
        <v>100.46896482086085</v>
      </c>
      <c r="D9" s="121">
        <f>+(D8/$D$8)*100</f>
        <v>100</v>
      </c>
      <c r="E9" s="121">
        <f t="shared" ref="E9:L9" si="0">+(E8/$D$8)*100</f>
        <v>98.873663653670363</v>
      </c>
      <c r="F9" s="121">
        <f t="shared" si="0"/>
        <v>101.02011484328297</v>
      </c>
      <c r="G9" s="121">
        <f t="shared" si="0"/>
        <v>105.56328928188042</v>
      </c>
      <c r="H9" s="121">
        <f t="shared" si="0"/>
        <v>114.47506794658</v>
      </c>
      <c r="I9" s="121">
        <f t="shared" si="0"/>
        <v>119.74942210485109</v>
      </c>
      <c r="J9" s="121">
        <f t="shared" si="0"/>
        <v>116.91881047967985</v>
      </c>
      <c r="K9" s="121">
        <f t="shared" si="0"/>
        <v>117.53153387940856</v>
      </c>
      <c r="L9" s="121">
        <f t="shared" si="0"/>
        <v>119.3658782298009</v>
      </c>
    </row>
    <row r="10" spans="1:12" x14ac:dyDescent="0.2"/>
    <row r="11" spans="1:12" x14ac:dyDescent="0.2">
      <c r="B11" s="109"/>
      <c r="C11" s="110">
        <v>2010</v>
      </c>
      <c r="D11" s="110">
        <v>2011</v>
      </c>
      <c r="E11" s="110">
        <v>2012</v>
      </c>
      <c r="F11" s="110">
        <v>2013</v>
      </c>
      <c r="G11" s="110">
        <v>2014</v>
      </c>
      <c r="H11" s="110">
        <v>2015</v>
      </c>
      <c r="I11" s="110">
        <v>2016</v>
      </c>
      <c r="J11" s="110">
        <v>2017</v>
      </c>
      <c r="K11" s="110">
        <v>2018</v>
      </c>
      <c r="L11" s="110">
        <v>2019</v>
      </c>
    </row>
    <row r="12" spans="1:12" x14ac:dyDescent="0.2">
      <c r="B12" s="111" t="s">
        <v>83</v>
      </c>
      <c r="C12" s="122"/>
      <c r="D12" s="122">
        <f t="shared" ref="D12:L12" si="1">+C9</f>
        <v>100.46896482086085</v>
      </c>
      <c r="E12" s="122">
        <f t="shared" si="1"/>
        <v>100</v>
      </c>
      <c r="F12" s="122">
        <f t="shared" si="1"/>
        <v>98.873663653670363</v>
      </c>
      <c r="G12" s="122">
        <f t="shared" si="1"/>
        <v>101.02011484328297</v>
      </c>
      <c r="H12" s="122">
        <f t="shared" si="1"/>
        <v>105.56328928188042</v>
      </c>
      <c r="I12" s="122">
        <f t="shared" si="1"/>
        <v>114.47506794658</v>
      </c>
      <c r="J12" s="122">
        <f t="shared" si="1"/>
        <v>119.74942210485109</v>
      </c>
      <c r="K12" s="122">
        <f t="shared" si="1"/>
        <v>116.91881047967985</v>
      </c>
      <c r="L12" s="122">
        <f t="shared" si="1"/>
        <v>117.53153387940856</v>
      </c>
    </row>
    <row r="13" spans="1:12" x14ac:dyDescent="0.2">
      <c r="B13" s="65" t="s">
        <v>84</v>
      </c>
      <c r="C13" s="119">
        <f t="shared" ref="C13:L13" si="2">+C9</f>
        <v>100.46896482086085</v>
      </c>
      <c r="D13" s="119">
        <f t="shared" si="2"/>
        <v>100</v>
      </c>
      <c r="E13" s="119">
        <f t="shared" si="2"/>
        <v>98.873663653670363</v>
      </c>
      <c r="F13" s="119">
        <f t="shared" si="2"/>
        <v>101.02011484328297</v>
      </c>
      <c r="G13" s="119">
        <f t="shared" si="2"/>
        <v>105.56328928188042</v>
      </c>
      <c r="H13" s="119">
        <f t="shared" si="2"/>
        <v>114.47506794658</v>
      </c>
      <c r="I13" s="119">
        <f t="shared" si="2"/>
        <v>119.74942210485109</v>
      </c>
      <c r="J13" s="119">
        <f t="shared" si="2"/>
        <v>116.91881047967985</v>
      </c>
      <c r="K13" s="119">
        <f t="shared" si="2"/>
        <v>117.53153387940856</v>
      </c>
      <c r="L13" s="119">
        <f t="shared" si="2"/>
        <v>119.3658782298009</v>
      </c>
    </row>
    <row r="14" spans="1:12" x14ac:dyDescent="0.2">
      <c r="B14" s="113" t="s">
        <v>71</v>
      </c>
      <c r="C14" s="123"/>
      <c r="D14" s="123">
        <f t="shared" ref="D14:L14" si="3">+D13/C13-1</f>
        <v>-4.6677580653590178E-3</v>
      </c>
      <c r="E14" s="123">
        <f t="shared" si="3"/>
        <v>-1.1263363463296372E-2</v>
      </c>
      <c r="F14" s="123">
        <f t="shared" si="3"/>
        <v>2.170902857540602E-2</v>
      </c>
      <c r="G14" s="123">
        <f t="shared" si="3"/>
        <v>4.4972968459256579E-2</v>
      </c>
      <c r="H14" s="123">
        <f t="shared" si="3"/>
        <v>8.4421191546077079E-2</v>
      </c>
      <c r="I14" s="123">
        <f t="shared" si="3"/>
        <v>4.6074260997446048E-2</v>
      </c>
      <c r="J14" s="123">
        <f t="shared" si="3"/>
        <v>-2.363778943912398E-2</v>
      </c>
      <c r="K14" s="123">
        <f t="shared" si="3"/>
        <v>5.2405887231909976E-3</v>
      </c>
      <c r="L14" s="123">
        <f t="shared" si="3"/>
        <v>1.5607252707809049E-2</v>
      </c>
    </row>
    <row r="15" spans="1:12" x14ac:dyDescent="0.2"/>
    <row r="16" spans="1:12" x14ac:dyDescent="0.2">
      <c r="B16" s="109"/>
      <c r="C16" s="110">
        <v>2010</v>
      </c>
      <c r="D16" s="110">
        <v>2011</v>
      </c>
      <c r="E16" s="110">
        <v>2012</v>
      </c>
      <c r="F16" s="110">
        <v>2013</v>
      </c>
      <c r="G16" s="110">
        <v>2014</v>
      </c>
      <c r="H16" s="110">
        <v>2015</v>
      </c>
      <c r="I16" s="110">
        <v>2016</v>
      </c>
      <c r="J16" s="110">
        <v>2017</v>
      </c>
      <c r="K16" s="110">
        <v>2018</v>
      </c>
      <c r="L16" s="110">
        <v>2019</v>
      </c>
    </row>
    <row r="17" spans="2:12" x14ac:dyDescent="0.2">
      <c r="B17" s="111" t="s">
        <v>67</v>
      </c>
      <c r="C17" s="120">
        <v>2.8257854861131699</v>
      </c>
      <c r="D17" s="120">
        <v>2.7547087220274</v>
      </c>
      <c r="E17" s="120">
        <v>2.6381924723424701</v>
      </c>
      <c r="F17" s="120">
        <v>2.7027819881142299</v>
      </c>
      <c r="G17" s="120">
        <v>2.83938113275613</v>
      </c>
      <c r="H17" s="120">
        <v>3.1860907106782101</v>
      </c>
      <c r="I17" s="120">
        <v>3.3771255534670002</v>
      </c>
      <c r="J17" s="120">
        <v>3.2621647955803001</v>
      </c>
      <c r="K17" s="120">
        <v>3.2881337472469068</v>
      </c>
      <c r="L17" s="124">
        <v>3.3387580339105298</v>
      </c>
    </row>
    <row r="18" spans="2:12" x14ac:dyDescent="0.2">
      <c r="B18" s="113" t="s">
        <v>79</v>
      </c>
      <c r="C18" s="121">
        <f>+(C17/$D17)*100</f>
        <v>102.58019163759204</v>
      </c>
      <c r="D18" s="121">
        <f>+(D17/$D17)*100</f>
        <v>100</v>
      </c>
      <c r="E18" s="121">
        <f t="shared" ref="E18:L18" si="4">+(E17/$D17)*100</f>
        <v>95.770287843747894</v>
      </c>
      <c r="F18" s="121">
        <f t="shared" si="4"/>
        <v>98.114982774841124</v>
      </c>
      <c r="G18" s="121">
        <f t="shared" si="4"/>
        <v>103.07373371462711</v>
      </c>
      <c r="H18" s="121">
        <f t="shared" si="4"/>
        <v>115.65980407298102</v>
      </c>
      <c r="I18" s="121">
        <f t="shared" si="4"/>
        <v>122.59465134961769</v>
      </c>
      <c r="J18" s="121">
        <f t="shared" si="4"/>
        <v>118.42140584574854</v>
      </c>
      <c r="K18" s="121">
        <f t="shared" si="4"/>
        <v>119.36411719155986</v>
      </c>
      <c r="L18" s="121">
        <f t="shared" si="4"/>
        <v>121.20185365563019</v>
      </c>
    </row>
    <row r="19" spans="2:12" x14ac:dyDescent="0.2"/>
    <row r="20" spans="2:12" x14ac:dyDescent="0.2">
      <c r="B20" s="109"/>
      <c r="C20" s="110">
        <v>2010</v>
      </c>
      <c r="D20" s="110">
        <v>2011</v>
      </c>
      <c r="E20" s="110">
        <v>2012</v>
      </c>
      <c r="F20" s="110">
        <v>2013</v>
      </c>
      <c r="G20" s="110">
        <v>2014</v>
      </c>
      <c r="H20" s="110">
        <v>2015</v>
      </c>
      <c r="I20" s="110">
        <v>2016</v>
      </c>
      <c r="J20" s="110">
        <v>2017</v>
      </c>
      <c r="K20" s="110">
        <v>2018</v>
      </c>
      <c r="L20" s="110">
        <v>2019</v>
      </c>
    </row>
    <row r="21" spans="2:12" x14ac:dyDescent="0.2">
      <c r="B21" s="111" t="s">
        <v>85</v>
      </c>
      <c r="C21" s="122"/>
      <c r="D21" s="122">
        <f t="shared" ref="D21:L21" si="5">+C22</f>
        <v>0.97941876708331765</v>
      </c>
      <c r="E21" s="122">
        <f t="shared" si="5"/>
        <v>1</v>
      </c>
      <c r="F21" s="122">
        <f t="shared" si="5"/>
        <v>1.032404369661974</v>
      </c>
      <c r="G21" s="122">
        <f t="shared" si="5"/>
        <v>1.029609464184575</v>
      </c>
      <c r="H21" s="122">
        <f t="shared" si="5"/>
        <v>1.0241531520934903</v>
      </c>
      <c r="I21" s="122">
        <f t="shared" si="5"/>
        <v>0.98975671681361788</v>
      </c>
      <c r="J21" s="122">
        <f t="shared" si="5"/>
        <v>0.97679157113753257</v>
      </c>
      <c r="K21" s="122">
        <f t="shared" si="5"/>
        <v>0.98731145475484461</v>
      </c>
      <c r="L21" s="122">
        <f t="shared" si="5"/>
        <v>0.98464711711300723</v>
      </c>
    </row>
    <row r="22" spans="2:12" x14ac:dyDescent="0.2">
      <c r="B22" s="113" t="s">
        <v>86</v>
      </c>
      <c r="C22" s="125">
        <f t="shared" ref="C22:L22" si="6">+C9/C18</f>
        <v>0.97941876708331765</v>
      </c>
      <c r="D22" s="125">
        <f t="shared" si="6"/>
        <v>1</v>
      </c>
      <c r="E22" s="125">
        <f t="shared" si="6"/>
        <v>1.032404369661974</v>
      </c>
      <c r="F22" s="125">
        <f t="shared" si="6"/>
        <v>1.029609464184575</v>
      </c>
      <c r="G22" s="125">
        <f t="shared" si="6"/>
        <v>1.0241531520934903</v>
      </c>
      <c r="H22" s="125">
        <f t="shared" si="6"/>
        <v>0.98975671681361788</v>
      </c>
      <c r="I22" s="125">
        <f t="shared" si="6"/>
        <v>0.97679157113753257</v>
      </c>
      <c r="J22" s="125">
        <f t="shared" si="6"/>
        <v>0.98731145475484461</v>
      </c>
      <c r="K22" s="125">
        <f t="shared" si="6"/>
        <v>0.98464711711300723</v>
      </c>
      <c r="L22" s="125">
        <f t="shared" si="6"/>
        <v>0.98485191958329421</v>
      </c>
    </row>
    <row r="23" spans="2:12" x14ac:dyDescent="0.2"/>
    <row r="24" spans="2:12" x14ac:dyDescent="0.2"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2:12" hidden="1" x14ac:dyDescent="0.2"/>
    <row r="26" spans="2:12" hidden="1" x14ac:dyDescent="0.2">
      <c r="C26" s="127"/>
      <c r="D26" s="127"/>
      <c r="E26" s="127"/>
      <c r="F26" s="127"/>
      <c r="G26" s="127"/>
      <c r="H26" s="127"/>
      <c r="I26" s="127"/>
      <c r="J26" s="127"/>
      <c r="K26" s="127"/>
      <c r="L26" s="127"/>
    </row>
    <row r="27" spans="2:12" hidden="1" x14ac:dyDescent="0.2">
      <c r="C27" s="127"/>
      <c r="D27" s="127"/>
      <c r="E27" s="127"/>
      <c r="F27" s="127"/>
      <c r="G27" s="127"/>
      <c r="H27" s="127"/>
      <c r="I27" s="127"/>
      <c r="J27" s="127"/>
      <c r="K27" s="127"/>
      <c r="L27" s="127"/>
    </row>
    <row r="28" spans="2:12" hidden="1" x14ac:dyDescent="0.2"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2:12" hidden="1" x14ac:dyDescent="0.2"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2:12" hidden="1" x14ac:dyDescent="0.2"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2:12" hidden="1" x14ac:dyDescent="0.2"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2" hidden="1" x14ac:dyDescent="0.2"/>
    <row r="33" spans="3:12" hidden="1" x14ac:dyDescent="0.2"/>
    <row r="34" spans="3:12" hidden="1" x14ac:dyDescent="0.2"/>
    <row r="35" spans="3:12" hidden="1" x14ac:dyDescent="0.2"/>
    <row r="36" spans="3:12" hidden="1" x14ac:dyDescent="0.2"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3:12" hidden="1" x14ac:dyDescent="0.2"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3:12" hidden="1" x14ac:dyDescent="0.2"/>
    <row r="39" spans="3:12" hidden="1" x14ac:dyDescent="0.2"/>
    <row r="40" spans="3:12" hidden="1" x14ac:dyDescent="0.2"/>
    <row r="41" spans="3:12" hidden="1" x14ac:dyDescent="0.2"/>
    <row r="42" spans="3:12" hidden="1" x14ac:dyDescent="0.2"/>
    <row r="43" spans="3:12" hidden="1" x14ac:dyDescent="0.2"/>
  </sheetData>
  <hyperlinks>
    <hyperlink ref="A2" location="Índice!A1" display="Í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N24"/>
  <sheetViews>
    <sheetView showGridLines="0" zoomScale="90" zoomScaleNormal="90" workbookViewId="0"/>
  </sheetViews>
  <sheetFormatPr baseColWidth="10" defaultColWidth="0" defaultRowHeight="12.75" customHeight="1" zeroHeight="1" x14ac:dyDescent="0.25"/>
  <cols>
    <col min="1" max="1" width="8.7109375" style="129" customWidth="1"/>
    <col min="2" max="2" width="59" style="129" customWidth="1"/>
    <col min="3" max="13" width="11.42578125" style="129" customWidth="1"/>
    <col min="14" max="14" width="0" style="129" hidden="1" customWidth="1"/>
    <col min="15" max="16384" width="11.42578125" style="129" hidden="1"/>
  </cols>
  <sheetData>
    <row r="1" spans="1:12" ht="12.75" customHeight="1" x14ac:dyDescent="0.25"/>
    <row r="2" spans="1:12" ht="12.75" customHeight="1" x14ac:dyDescent="0.25">
      <c r="A2" s="5" t="s">
        <v>13</v>
      </c>
    </row>
    <row r="3" spans="1:12" ht="12.75" customHeight="1" x14ac:dyDescent="0.25"/>
    <row r="4" spans="1:12" ht="12.75" customHeight="1" x14ac:dyDescent="0.25">
      <c r="B4" s="70" t="s">
        <v>72</v>
      </c>
    </row>
    <row r="5" spans="1:12" ht="12.75" customHeight="1" x14ac:dyDescent="0.25"/>
    <row r="6" spans="1:12" ht="12.75" customHeight="1" x14ac:dyDescent="0.25"/>
    <row r="7" spans="1:12" ht="12.75" customHeight="1" x14ac:dyDescent="0.25">
      <c r="B7" s="109"/>
      <c r="C7" s="110">
        <v>2010</v>
      </c>
      <c r="D7" s="110">
        <v>2011</v>
      </c>
      <c r="E7" s="110">
        <v>2012</v>
      </c>
      <c r="F7" s="110">
        <v>2013</v>
      </c>
      <c r="G7" s="110">
        <v>2014</v>
      </c>
      <c r="H7" s="110">
        <v>2015</v>
      </c>
      <c r="I7" s="110">
        <v>2016</v>
      </c>
      <c r="J7" s="110">
        <v>2017</v>
      </c>
      <c r="K7" s="110">
        <v>2018</v>
      </c>
      <c r="L7" s="110">
        <v>2019</v>
      </c>
    </row>
    <row r="8" spans="1:12" ht="12.75" customHeight="1" x14ac:dyDescent="0.25">
      <c r="B8" s="111" t="s">
        <v>73</v>
      </c>
      <c r="C8" s="120">
        <v>97.711687583333344</v>
      </c>
      <c r="D8" s="120">
        <v>100.437293</v>
      </c>
      <c r="E8" s="120">
        <v>99.114972749999993</v>
      </c>
      <c r="F8" s="120">
        <v>99.522779416666665</v>
      </c>
      <c r="G8" s="120">
        <v>101.31067341666665</v>
      </c>
      <c r="H8" s="120">
        <v>105.13885891666666</v>
      </c>
      <c r="I8" s="120">
        <v>108.38787416666666</v>
      </c>
      <c r="J8" s="120">
        <v>110.53250766666666</v>
      </c>
      <c r="K8" s="120">
        <v>114.75756141666666</v>
      </c>
      <c r="L8" s="120">
        <v>115.42165941666667</v>
      </c>
    </row>
    <row r="9" spans="1:12" ht="12.75" customHeight="1" x14ac:dyDescent="0.25">
      <c r="B9" s="113" t="s">
        <v>91</v>
      </c>
      <c r="C9" s="121">
        <f>+(C8/$D$8)*100</f>
        <v>97.286261571519404</v>
      </c>
      <c r="D9" s="121">
        <f>+(D8/$D$8)*100</f>
        <v>100</v>
      </c>
      <c r="E9" s="121">
        <f t="shared" ref="E9:L9" si="0">+(E8/$D$8)*100</f>
        <v>98.68343698789252</v>
      </c>
      <c r="F9" s="121">
        <f t="shared" si="0"/>
        <v>99.089468108889264</v>
      </c>
      <c r="G9" s="121">
        <f t="shared" si="0"/>
        <v>100.86957781375754</v>
      </c>
      <c r="H9" s="121">
        <f t="shared" si="0"/>
        <v>104.68109581235593</v>
      </c>
      <c r="I9" s="121">
        <f t="shared" si="0"/>
        <v>107.91596520494302</v>
      </c>
      <c r="J9" s="121">
        <f t="shared" si="0"/>
        <v>110.05126120500546</v>
      </c>
      <c r="K9" s="121">
        <f t="shared" si="0"/>
        <v>114.25791953260496</v>
      </c>
      <c r="L9" s="121">
        <f t="shared" si="0"/>
        <v>114.91912612247192</v>
      </c>
    </row>
    <row r="10" spans="1:12" ht="12.75" customHeight="1" x14ac:dyDescent="0.25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12" ht="12.75" customHeight="1" x14ac:dyDescent="0.25">
      <c r="B11" s="109"/>
      <c r="C11" s="110">
        <v>2010</v>
      </c>
      <c r="D11" s="110">
        <v>2011</v>
      </c>
      <c r="E11" s="110">
        <v>2012</v>
      </c>
      <c r="F11" s="110">
        <v>2013</v>
      </c>
      <c r="G11" s="110">
        <v>2014</v>
      </c>
      <c r="H11" s="110">
        <v>2015</v>
      </c>
      <c r="I11" s="110">
        <v>2016</v>
      </c>
      <c r="J11" s="110">
        <v>2017</v>
      </c>
      <c r="K11" s="110">
        <v>2018</v>
      </c>
      <c r="L11" s="110">
        <v>2019</v>
      </c>
    </row>
    <row r="12" spans="1:12" ht="12.75" customHeight="1" x14ac:dyDescent="0.25">
      <c r="B12" s="111" t="s">
        <v>87</v>
      </c>
      <c r="C12" s="122"/>
      <c r="D12" s="122">
        <f t="shared" ref="D12:L12" si="1">+C9</f>
        <v>97.286261571519404</v>
      </c>
      <c r="E12" s="122">
        <f t="shared" si="1"/>
        <v>100</v>
      </c>
      <c r="F12" s="122">
        <f t="shared" si="1"/>
        <v>98.68343698789252</v>
      </c>
      <c r="G12" s="122">
        <f t="shared" si="1"/>
        <v>99.089468108889264</v>
      </c>
      <c r="H12" s="122">
        <f t="shared" si="1"/>
        <v>100.86957781375754</v>
      </c>
      <c r="I12" s="122">
        <f t="shared" si="1"/>
        <v>104.68109581235593</v>
      </c>
      <c r="J12" s="122">
        <f t="shared" si="1"/>
        <v>107.91596520494302</v>
      </c>
      <c r="K12" s="122">
        <f t="shared" si="1"/>
        <v>110.05126120500546</v>
      </c>
      <c r="L12" s="122">
        <f t="shared" si="1"/>
        <v>114.25791953260496</v>
      </c>
    </row>
    <row r="13" spans="1:12" ht="12.75" customHeight="1" x14ac:dyDescent="0.25">
      <c r="B13" s="65" t="s">
        <v>88</v>
      </c>
      <c r="C13" s="119">
        <f t="shared" ref="C13:L13" si="2">+C9</f>
        <v>97.286261571519404</v>
      </c>
      <c r="D13" s="119">
        <f t="shared" si="2"/>
        <v>100</v>
      </c>
      <c r="E13" s="119">
        <f t="shared" si="2"/>
        <v>98.68343698789252</v>
      </c>
      <c r="F13" s="119">
        <f t="shared" si="2"/>
        <v>99.089468108889264</v>
      </c>
      <c r="G13" s="119">
        <f t="shared" si="2"/>
        <v>100.86957781375754</v>
      </c>
      <c r="H13" s="119">
        <f t="shared" si="2"/>
        <v>104.68109581235593</v>
      </c>
      <c r="I13" s="119">
        <f t="shared" si="2"/>
        <v>107.91596520494302</v>
      </c>
      <c r="J13" s="119">
        <f t="shared" si="2"/>
        <v>110.05126120500546</v>
      </c>
      <c r="K13" s="119">
        <f t="shared" si="2"/>
        <v>114.25791953260496</v>
      </c>
      <c r="L13" s="119">
        <f t="shared" si="2"/>
        <v>114.91912612247192</v>
      </c>
    </row>
    <row r="14" spans="1:12" ht="12.75" customHeight="1" x14ac:dyDescent="0.25">
      <c r="B14" s="113" t="s">
        <v>71</v>
      </c>
      <c r="C14" s="123"/>
      <c r="D14" s="123">
        <f t="shared" ref="D14:L14" si="3">+D13/C13-1</f>
        <v>2.7894364370097735E-2</v>
      </c>
      <c r="E14" s="123">
        <f t="shared" si="3"/>
        <v>-1.3165630121074745E-2</v>
      </c>
      <c r="F14" s="123">
        <f t="shared" si="3"/>
        <v>4.1144809442192898E-3</v>
      </c>
      <c r="G14" s="123">
        <f t="shared" si="3"/>
        <v>1.7964671108256614E-2</v>
      </c>
      <c r="H14" s="123">
        <f t="shared" si="3"/>
        <v>3.7786596129467886E-2</v>
      </c>
      <c r="I14" s="123">
        <f t="shared" si="3"/>
        <v>3.0902135361533523E-2</v>
      </c>
      <c r="J14" s="123">
        <f t="shared" si="3"/>
        <v>1.9786655255386032E-2</v>
      </c>
      <c r="K14" s="123">
        <f t="shared" si="3"/>
        <v>3.8224535380501079E-2</v>
      </c>
      <c r="L14" s="123">
        <f t="shared" si="3"/>
        <v>5.7869650749091672E-3</v>
      </c>
    </row>
    <row r="15" spans="1:12" ht="12.75" customHeight="1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2" ht="12.75" customHeight="1" x14ac:dyDescent="0.25">
      <c r="B16" s="109"/>
      <c r="C16" s="110">
        <v>2010</v>
      </c>
      <c r="D16" s="110">
        <v>2011</v>
      </c>
      <c r="E16" s="110">
        <v>2012</v>
      </c>
      <c r="F16" s="110">
        <v>2013</v>
      </c>
      <c r="G16" s="110">
        <v>2014</v>
      </c>
      <c r="H16" s="110">
        <v>2015</v>
      </c>
      <c r="I16" s="110">
        <v>2016</v>
      </c>
      <c r="J16" s="110">
        <v>2017</v>
      </c>
      <c r="K16" s="110">
        <v>2018</v>
      </c>
      <c r="L16" s="110">
        <v>2019</v>
      </c>
    </row>
    <row r="17" spans="2:12" ht="12.75" customHeight="1" x14ac:dyDescent="0.25">
      <c r="B17" s="111" t="s">
        <v>67</v>
      </c>
      <c r="C17" s="120">
        <v>2.8257854861131699</v>
      </c>
      <c r="D17" s="120">
        <v>2.7547087220274</v>
      </c>
      <c r="E17" s="120">
        <v>2.6381924723424701</v>
      </c>
      <c r="F17" s="120">
        <v>2.7027819881142299</v>
      </c>
      <c r="G17" s="120">
        <v>2.83938113275613</v>
      </c>
      <c r="H17" s="120">
        <v>3.1860907106782101</v>
      </c>
      <c r="I17" s="120">
        <v>3.3771255534670002</v>
      </c>
      <c r="J17" s="120">
        <v>3.2621647955803001</v>
      </c>
      <c r="K17" s="120">
        <v>3.2881337472469068</v>
      </c>
      <c r="L17" s="124">
        <v>3.3387580339105298</v>
      </c>
    </row>
    <row r="18" spans="2:12" ht="12.75" customHeight="1" x14ac:dyDescent="0.25">
      <c r="B18" s="113" t="s">
        <v>79</v>
      </c>
      <c r="C18" s="121">
        <f>+(C17/$D17)*100</f>
        <v>102.58019163759204</v>
      </c>
      <c r="D18" s="121">
        <f>+(D17/$D17)*100</f>
        <v>100</v>
      </c>
      <c r="E18" s="121">
        <f t="shared" ref="E18:L18" si="4">+(E17/$D17)*100</f>
        <v>95.770287843747894</v>
      </c>
      <c r="F18" s="121">
        <f t="shared" si="4"/>
        <v>98.114982774841124</v>
      </c>
      <c r="G18" s="121">
        <f t="shared" si="4"/>
        <v>103.07373371462711</v>
      </c>
      <c r="H18" s="121">
        <f t="shared" si="4"/>
        <v>115.65980407298102</v>
      </c>
      <c r="I18" s="121">
        <f t="shared" si="4"/>
        <v>122.59465134961769</v>
      </c>
      <c r="J18" s="121">
        <f t="shared" si="4"/>
        <v>118.42140584574854</v>
      </c>
      <c r="K18" s="121">
        <f t="shared" si="4"/>
        <v>119.36411719155986</v>
      </c>
      <c r="L18" s="121">
        <f t="shared" si="4"/>
        <v>121.20185365563019</v>
      </c>
    </row>
    <row r="19" spans="2:12" ht="12.75" customHeight="1" x14ac:dyDescent="0.25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2:12" ht="12.75" customHeight="1" x14ac:dyDescent="0.25">
      <c r="B20" s="109"/>
      <c r="C20" s="110">
        <v>2010</v>
      </c>
      <c r="D20" s="110">
        <v>2011</v>
      </c>
      <c r="E20" s="110">
        <v>2012</v>
      </c>
      <c r="F20" s="110">
        <v>2013</v>
      </c>
      <c r="G20" s="110">
        <v>2014</v>
      </c>
      <c r="H20" s="110">
        <v>2015</v>
      </c>
      <c r="I20" s="110">
        <v>2016</v>
      </c>
      <c r="J20" s="110">
        <v>2017</v>
      </c>
      <c r="K20" s="110">
        <v>2018</v>
      </c>
      <c r="L20" s="110">
        <v>2019</v>
      </c>
    </row>
    <row r="21" spans="2:12" ht="12.75" customHeight="1" x14ac:dyDescent="0.25">
      <c r="B21" s="111" t="s">
        <v>89</v>
      </c>
      <c r="C21" s="122"/>
      <c r="D21" s="122">
        <f t="shared" ref="D21:L21" si="5">+C22</f>
        <v>0.94839227748008426</v>
      </c>
      <c r="E21" s="122">
        <f t="shared" si="5"/>
        <v>1</v>
      </c>
      <c r="F21" s="122">
        <f t="shared" si="5"/>
        <v>1.0304180890517685</v>
      </c>
      <c r="G21" s="122">
        <f t="shared" si="5"/>
        <v>1.0099320746586118</v>
      </c>
      <c r="H21" s="122">
        <f t="shared" si="5"/>
        <v>0.97861573631385024</v>
      </c>
      <c r="I21" s="122">
        <f t="shared" si="5"/>
        <v>0.90507758206388156</v>
      </c>
      <c r="J21" s="122">
        <f t="shared" si="5"/>
        <v>0.88026650442674104</v>
      </c>
      <c r="K21" s="122">
        <f t="shared" si="5"/>
        <v>0.92931898940934943</v>
      </c>
      <c r="L21" s="122">
        <f t="shared" si="5"/>
        <v>0.9572216694673803</v>
      </c>
    </row>
    <row r="22" spans="2:12" ht="12.75" customHeight="1" x14ac:dyDescent="0.25">
      <c r="B22" s="113" t="s">
        <v>90</v>
      </c>
      <c r="C22" s="125">
        <f t="shared" ref="C22:L22" si="6">+C9/C18</f>
        <v>0.94839227748008426</v>
      </c>
      <c r="D22" s="125">
        <f t="shared" si="6"/>
        <v>1</v>
      </c>
      <c r="E22" s="125">
        <f t="shared" si="6"/>
        <v>1.0304180890517685</v>
      </c>
      <c r="F22" s="125">
        <f t="shared" si="6"/>
        <v>1.0099320746586118</v>
      </c>
      <c r="G22" s="125">
        <f t="shared" si="6"/>
        <v>0.97861573631385024</v>
      </c>
      <c r="H22" s="125">
        <f t="shared" si="6"/>
        <v>0.90507758206388156</v>
      </c>
      <c r="I22" s="125">
        <f t="shared" si="6"/>
        <v>0.88026650442674104</v>
      </c>
      <c r="J22" s="125">
        <f t="shared" si="6"/>
        <v>0.92931898940934943</v>
      </c>
      <c r="K22" s="125">
        <f t="shared" si="6"/>
        <v>0.9572216694673803</v>
      </c>
      <c r="L22" s="125">
        <f t="shared" si="6"/>
        <v>0.94816310688606031</v>
      </c>
    </row>
    <row r="23" spans="2:12" ht="12.75" customHeight="1" x14ac:dyDescent="0.25"/>
    <row r="24" spans="2:12" ht="12.75" customHeight="1" x14ac:dyDescent="0.25"/>
  </sheetData>
  <hyperlinks>
    <hyperlink ref="A2" location="Índice!A1" display="Índice" xr:uid="{00000000-0004-0000-17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M14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8.7109375" style="65" customWidth="1"/>
    <col min="2" max="2" width="25.140625" style="65" customWidth="1"/>
    <col min="3" max="12" width="11.42578125" style="65" customWidth="1"/>
    <col min="13" max="13" width="0" style="65" hidden="1" customWidth="1"/>
    <col min="14" max="16384" width="11.42578125" style="65" hidden="1"/>
  </cols>
  <sheetData>
    <row r="1" spans="1:11" x14ac:dyDescent="0.2"/>
    <row r="2" spans="1:11" x14ac:dyDescent="0.2">
      <c r="A2" s="5" t="s">
        <v>13</v>
      </c>
    </row>
    <row r="3" spans="1:11" x14ac:dyDescent="0.2"/>
    <row r="4" spans="1:11" x14ac:dyDescent="0.2">
      <c r="B4" s="70" t="s">
        <v>441</v>
      </c>
      <c r="C4" s="69"/>
      <c r="D4" s="69"/>
      <c r="E4" s="69"/>
      <c r="F4" s="69"/>
      <c r="G4" s="69"/>
      <c r="H4" s="69"/>
      <c r="I4" s="69"/>
      <c r="J4" s="69"/>
    </row>
    <row r="5" spans="1:11" x14ac:dyDescent="0.2">
      <c r="B5" s="70"/>
    </row>
    <row r="6" spans="1:11" x14ac:dyDescent="0.2"/>
    <row r="7" spans="1:11" x14ac:dyDescent="0.2">
      <c r="B7" s="109"/>
      <c r="C7" s="130">
        <v>2011</v>
      </c>
      <c r="D7" s="130">
        <v>2012</v>
      </c>
      <c r="E7" s="130">
        <v>2013</v>
      </c>
      <c r="F7" s="130">
        <v>2014</v>
      </c>
      <c r="G7" s="130">
        <v>2015</v>
      </c>
      <c r="H7" s="130">
        <v>2016</v>
      </c>
      <c r="I7" s="130">
        <v>2017</v>
      </c>
      <c r="J7" s="130">
        <v>2018</v>
      </c>
      <c r="K7" s="130">
        <v>2019</v>
      </c>
    </row>
    <row r="8" spans="1:11" x14ac:dyDescent="0.2">
      <c r="B8" s="115" t="s">
        <v>74</v>
      </c>
      <c r="C8" s="270">
        <v>0.33499999999999996</v>
      </c>
      <c r="D8" s="270">
        <v>0.33499999999999996</v>
      </c>
      <c r="E8" s="270">
        <v>0.33499999999999996</v>
      </c>
      <c r="F8" s="270">
        <v>0.33499999999999996</v>
      </c>
      <c r="G8" s="270">
        <v>0.316</v>
      </c>
      <c r="H8" s="270">
        <v>0.316</v>
      </c>
      <c r="I8" s="270">
        <v>0.33024999999999999</v>
      </c>
      <c r="J8" s="270">
        <v>0.33024999999999999</v>
      </c>
      <c r="K8" s="270">
        <v>0.33024999999999999</v>
      </c>
    </row>
    <row r="9" spans="1:11" x14ac:dyDescent="0.2"/>
    <row r="10" spans="1:11" x14ac:dyDescent="0.2">
      <c r="B10" s="117"/>
    </row>
    <row r="11" spans="1:11" hidden="1" x14ac:dyDescent="0.2">
      <c r="B11" s="118"/>
    </row>
    <row r="12" spans="1:11" hidden="1" x14ac:dyDescent="0.2"/>
    <row r="13" spans="1:11" hidden="1" x14ac:dyDescent="0.2"/>
    <row r="14" spans="1:11" hidden="1" x14ac:dyDescent="0.2"/>
  </sheetData>
  <hyperlinks>
    <hyperlink ref="A2" location="Índice!A1" display="Índice" xr:uid="{00000000-0004-0000-18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Confidencialidad</vt:lpstr>
      <vt:lpstr>1. Factor X</vt:lpstr>
      <vt:lpstr>2.PTFEmpresa</vt:lpstr>
      <vt:lpstr>2.1.ÍndCantProd</vt:lpstr>
      <vt:lpstr>2.2.ÍndCantInsum</vt:lpstr>
      <vt:lpstr>2.2.1.ManoObra</vt:lpstr>
      <vt:lpstr>2.2.2.ProdIntermed</vt:lpstr>
      <vt:lpstr>2.2.3.1.TasasDeprec</vt:lpstr>
      <vt:lpstr>2.2.3.2.Inv-Ajus-Depr</vt:lpstr>
      <vt:lpstr>2.2.3.3.StockCapTotal</vt:lpstr>
      <vt:lpstr>2.2.3.4.StockCapReal</vt:lpstr>
      <vt:lpstr>2.2.3.5.CantidadCap</vt:lpstr>
      <vt:lpstr>2.2.3.6.WACC</vt:lpstr>
      <vt:lpstr>2.2.3.7.PrecioCapital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6.4.IPMC</vt:lpstr>
      <vt:lpstr>6.5.TasaImpuestos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Abel Flores Quispe</dc:creator>
  <cp:lastModifiedBy>Alex Abel Flores Quispe</cp:lastModifiedBy>
  <dcterms:created xsi:type="dcterms:W3CDTF">2021-02-01T17:29:26Z</dcterms:created>
  <dcterms:modified xsi:type="dcterms:W3CDTF">2021-03-17T15:17:48Z</dcterms:modified>
</cp:coreProperties>
</file>