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ruidia\SkyDrive Pro\TP-Yurimagua-NR\"/>
    </mc:Choice>
  </mc:AlternateContent>
  <bookViews>
    <workbookView xWindow="0" yWindow="0" windowWidth="20730" windowHeight="9435" activeTab="1"/>
  </bookViews>
  <sheets>
    <sheet name="SUPUESTOS" sheetId="3" r:id="rId1"/>
    <sheet name="BD" sheetId="4" r:id="rId2"/>
    <sheet name="BUENAVISTA CO" sheetId="7" r:id="rId3"/>
    <sheet name=" MICHELLMAR S.A" sheetId="8" r:id="rId4"/>
    <sheet name="CPA-SA" sheetId="9" r:id="rId5"/>
    <sheet name="Puerto Berrío" sheetId="6" r:id="rId6"/>
    <sheet name="Palmira UY" sheetId="10" r:id="rId7"/>
    <sheet name="Fray Bentos UY" sheetId="11" r:id="rId8"/>
    <sheet name="Juan Lacaze UY" sheetId="12" r:id="rId9"/>
    <sheet name="Paysandú UY" sheetId="15" r:id="rId10"/>
    <sheet name="Zarate AR" sheetId="16" r:id="rId11"/>
  </sheets>
  <definedNames>
    <definedName name="_xlnm._FilterDatabase" localSheetId="1" hidden="1">BD!$B$4:$L$233</definedName>
  </definedNames>
  <calcPr calcId="152511"/>
</workbook>
</file>

<file path=xl/calcChain.xml><?xml version="1.0" encoding="utf-8"?>
<calcChain xmlns="http://schemas.openxmlformats.org/spreadsheetml/2006/main">
  <c r="I155" i="4" l="1"/>
  <c r="J216" i="4" l="1"/>
  <c r="J196" i="4"/>
  <c r="J174" i="4"/>
  <c r="J223" i="4" l="1"/>
  <c r="J203" i="4"/>
  <c r="J182" i="4"/>
  <c r="I14" i="4" l="1"/>
  <c r="I229" i="4"/>
  <c r="I222" i="4"/>
  <c r="I215" i="4"/>
  <c r="I209" i="4"/>
  <c r="I202" i="4"/>
  <c r="I195" i="4"/>
  <c r="I189" i="4"/>
  <c r="I181" i="4"/>
  <c r="I173" i="4"/>
  <c r="I163" i="4"/>
  <c r="I162" i="4"/>
  <c r="I161" i="4"/>
  <c r="I154" i="4"/>
  <c r="I153" i="4"/>
  <c r="I121" i="4"/>
  <c r="I120" i="4"/>
  <c r="I85" i="4"/>
  <c r="I84" i="4"/>
  <c r="D10" i="3" l="1"/>
  <c r="I20" i="4" l="1"/>
  <c r="I233" i="4" l="1"/>
  <c r="I232" i="4"/>
  <c r="I231" i="4"/>
  <c r="I230" i="4"/>
  <c r="I228" i="4"/>
  <c r="I227" i="4"/>
  <c r="I226" i="4"/>
  <c r="I225" i="4"/>
  <c r="I224" i="4"/>
  <c r="I223" i="4"/>
  <c r="I221" i="4"/>
  <c r="I220" i="4"/>
  <c r="I219" i="4"/>
  <c r="I218" i="4"/>
  <c r="I217" i="4"/>
  <c r="I216" i="4"/>
  <c r="I214" i="4"/>
  <c r="I213" i="4"/>
  <c r="I212" i="4"/>
  <c r="I211" i="4"/>
  <c r="I210" i="4"/>
  <c r="I208" i="4"/>
  <c r="I207" i="4"/>
  <c r="I206" i="4"/>
  <c r="I205" i="4"/>
  <c r="I204" i="4"/>
  <c r="I203" i="4"/>
  <c r="I201" i="4"/>
  <c r="I200" i="4"/>
  <c r="I199" i="4"/>
  <c r="I198" i="4"/>
  <c r="I197" i="4"/>
  <c r="I196" i="4"/>
  <c r="I194" i="4"/>
  <c r="I193" i="4"/>
  <c r="I192" i="4"/>
  <c r="I191" i="4"/>
  <c r="I190" i="4"/>
  <c r="I188" i="4"/>
  <c r="I187" i="4"/>
  <c r="I186" i="4"/>
  <c r="I185" i="4"/>
  <c r="I184" i="4"/>
  <c r="I183" i="4"/>
  <c r="I182" i="4"/>
  <c r="I180" i="4"/>
  <c r="I179" i="4"/>
  <c r="I178" i="4"/>
  <c r="I177" i="4"/>
  <c r="I176" i="4"/>
  <c r="I175" i="4"/>
  <c r="I174" i="4"/>
  <c r="I172" i="4" l="1"/>
  <c r="W8" i="4"/>
  <c r="V8" i="4"/>
  <c r="I171" i="4"/>
  <c r="I170" i="4"/>
  <c r="I169" i="4"/>
  <c r="I168" i="4"/>
  <c r="I167" i="4"/>
  <c r="I166" i="4"/>
  <c r="I165" i="4"/>
  <c r="I164" i="4"/>
  <c r="I160" i="4"/>
  <c r="I159" i="4"/>
  <c r="I158" i="4"/>
  <c r="I157" i="4"/>
  <c r="I156" i="4"/>
  <c r="I152" i="4"/>
  <c r="I151" i="4"/>
  <c r="I150" i="4"/>
  <c r="I149" i="4"/>
  <c r="I148" i="4"/>
  <c r="I63" i="4"/>
  <c r="I62" i="4"/>
  <c r="I147" i="4"/>
  <c r="I145" i="4"/>
  <c r="I143" i="4"/>
  <c r="I144" i="4"/>
  <c r="I146" i="4"/>
  <c r="I133" i="4"/>
  <c r="I142" i="4"/>
  <c r="I141" i="4"/>
  <c r="I140" i="4"/>
  <c r="I139" i="4"/>
  <c r="I138" i="4"/>
  <c r="I137" i="4"/>
  <c r="I136" i="4"/>
  <c r="I135" i="4"/>
  <c r="I134" i="4"/>
  <c r="I125" i="4"/>
  <c r="I132" i="4"/>
  <c r="I131" i="4"/>
  <c r="I130" i="4"/>
  <c r="I126" i="4"/>
  <c r="I127" i="4"/>
  <c r="I128" i="4"/>
  <c r="I129" i="4"/>
  <c r="I124" i="4"/>
  <c r="I123" i="4"/>
  <c r="I122" i="4"/>
  <c r="I119" i="4"/>
  <c r="I118" i="4"/>
  <c r="I117" i="4"/>
  <c r="I116" i="4"/>
  <c r="I115" i="4" l="1"/>
  <c r="I114" i="4"/>
  <c r="I113" i="4"/>
  <c r="I111" i="4"/>
  <c r="I109" i="4"/>
  <c r="I108" i="4"/>
  <c r="I107" i="4"/>
  <c r="I112" i="4"/>
  <c r="I110" i="4"/>
  <c r="I106" i="4"/>
  <c r="I105" i="4" l="1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89" i="4"/>
  <c r="I91" i="4"/>
  <c r="I90" i="4"/>
  <c r="I88" i="4"/>
  <c r="I87" i="4"/>
  <c r="I86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1" i="4"/>
  <c r="I57" i="4"/>
  <c r="I56" i="4"/>
  <c r="I60" i="4"/>
  <c r="I59" i="4"/>
  <c r="I58" i="4"/>
  <c r="I55" i="4"/>
  <c r="I54" i="4"/>
  <c r="I53" i="4"/>
  <c r="I52" i="4" l="1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21" i="4" l="1"/>
  <c r="I23" i="4"/>
  <c r="I22" i="4"/>
  <c r="I25" i="4"/>
  <c r="I24" i="4"/>
  <c r="I30" i="4"/>
  <c r="I27" i="4"/>
  <c r="I26" i="4"/>
  <c r="I28" i="4"/>
  <c r="I7" i="4"/>
  <c r="I17" i="4"/>
  <c r="I19" i="4"/>
  <c r="I32" i="4" l="1"/>
  <c r="I33" i="4"/>
  <c r="K29" i="6"/>
  <c r="I12" i="4"/>
  <c r="I11" i="4"/>
  <c r="I5" i="4"/>
  <c r="E10" i="3"/>
  <c r="I10" i="4"/>
  <c r="I9" i="4"/>
  <c r="I8" i="4"/>
  <c r="I13" i="4" l="1"/>
  <c r="I6" i="4"/>
  <c r="I31" i="4"/>
  <c r="I29" i="4"/>
  <c r="I34" i="4"/>
  <c r="I18" i="4"/>
  <c r="I15" i="4"/>
  <c r="I16" i="4"/>
</calcChain>
</file>

<file path=xl/sharedStrings.xml><?xml version="1.0" encoding="utf-8"?>
<sst xmlns="http://schemas.openxmlformats.org/spreadsheetml/2006/main" count="2342" uniqueCount="554">
  <si>
    <t>Contenedor con carga de 20 pies</t>
  </si>
  <si>
    <t>Contenedor con carga de 40 pies</t>
  </si>
  <si>
    <t>Uruguay</t>
  </si>
  <si>
    <t>Nueva Palmira</t>
  </si>
  <si>
    <t>Unidad de cobro</t>
  </si>
  <si>
    <t>Por tonelada</t>
  </si>
  <si>
    <t>Despacho de exportación - Fruta unitizada</t>
  </si>
  <si>
    <t>Carga Fraccionada</t>
  </si>
  <si>
    <t>Fray Bentos</t>
  </si>
  <si>
    <t>Despacho de exportación - Fertilizante embolsado</t>
  </si>
  <si>
    <t>Paysandú</t>
  </si>
  <si>
    <t>Despacho de exportación - Madera</t>
  </si>
  <si>
    <t>Puerto</t>
  </si>
  <si>
    <t>Servicio estándar a la carga</t>
  </si>
  <si>
    <t>Despacho de importación - Fertilizante y resto</t>
  </si>
  <si>
    <t>US$/Tonelada</t>
  </si>
  <si>
    <t>Contenedores Movilización - Embarque - descarga</t>
  </si>
  <si>
    <t>U$S/unidad/movimiento</t>
  </si>
  <si>
    <t>Servicio estándar a la nave</t>
  </si>
  <si>
    <t>Uso de muelle - TARIFA GENERAL</t>
  </si>
  <si>
    <t>U$S / metro de eslora/ hora</t>
  </si>
  <si>
    <t>Por metro eslora/hora</t>
  </si>
  <si>
    <t>Perú</t>
  </si>
  <si>
    <t>TP Iquitos</t>
  </si>
  <si>
    <t>Colombia</t>
  </si>
  <si>
    <t>Internacional que acredite mas de 20 recaladas año</t>
  </si>
  <si>
    <t>Unidad de cobro según tarifario</t>
  </si>
  <si>
    <t>Michellmar S.A</t>
  </si>
  <si>
    <t>Mts-eslora hora o fraccion</t>
  </si>
  <si>
    <t xml:space="preserve">Permanencia de 0 a 96 horas </t>
  </si>
  <si>
    <t>Uso de puerto</t>
  </si>
  <si>
    <t>U$S /TRB/entrada</t>
  </si>
  <si>
    <t>NAVE PROMEDIO TPY-NR</t>
  </si>
  <si>
    <t>Por operación</t>
  </si>
  <si>
    <t>ESTADÍA (Horas)</t>
  </si>
  <si>
    <t>Carga Rodante</t>
  </si>
  <si>
    <t>Carga Líquida a Granel</t>
  </si>
  <si>
    <t>Fluvial Bote o Planchon</t>
  </si>
  <si>
    <t>Cabotaje</t>
  </si>
  <si>
    <t>Bote - Gabarra (unidad/ día hasta 50 mts de eslora)</t>
  </si>
  <si>
    <t>Bote - Gabarra (unidad/ día mas de 50 mts de eslora)</t>
  </si>
  <si>
    <t>Unidad día</t>
  </si>
  <si>
    <t>Juan Lacaze</t>
  </si>
  <si>
    <t>Buenavista</t>
  </si>
  <si>
    <t xml:space="preserve">USO DE INSTALACIONES A LA CARGA </t>
  </si>
  <si>
    <t>Tonelada -Peso</t>
  </si>
  <si>
    <t>Contenedor vacío de 20 pies</t>
  </si>
  <si>
    <t>Contenedor vacío de 40 pies</t>
  </si>
  <si>
    <t xml:space="preserve">Contenedores Llenos de 20' </t>
  </si>
  <si>
    <t>Unidad</t>
  </si>
  <si>
    <t xml:space="preserve">Contenedores Llenos de 40' </t>
  </si>
  <si>
    <t>Contenedores  Vacios  de 20'</t>
  </si>
  <si>
    <t>Contenedores  Vacios de 40'</t>
  </si>
  <si>
    <t>Graneles sòlidos  por tonelada</t>
  </si>
  <si>
    <t>Tonelada</t>
  </si>
  <si>
    <t xml:space="preserve">Carga sólido  a Granel </t>
  </si>
  <si>
    <t>Graneles lìquidos por ton (Operación portuaria)</t>
  </si>
  <si>
    <t>Carga general por tonelada</t>
  </si>
  <si>
    <t>Contenedores de 20" vacìos por unidad</t>
  </si>
  <si>
    <t>Contenedores de 40" vacìos por unidad</t>
  </si>
  <si>
    <t>Contenedores de 20" llenos por unidad</t>
  </si>
  <si>
    <t>Contenedores de 40" llenos por unidad</t>
  </si>
  <si>
    <t>Vehìculos hasta 20m3 por unidad</t>
  </si>
  <si>
    <t>Vehìculos mas de 20m3 y hasta 40m3 por unidad</t>
  </si>
  <si>
    <t>Vehìculos mas de 40m3 por unidad</t>
  </si>
  <si>
    <t>Puerto Berrío</t>
  </si>
  <si>
    <t>día o fracción</t>
  </si>
  <si>
    <t>Barcazas - Fluvial</t>
  </si>
  <si>
    <t>Por día</t>
  </si>
  <si>
    <t>Naves Maritimo</t>
  </si>
  <si>
    <t>Mts-eslora /hora</t>
  </si>
  <si>
    <t>Carga General Importación y Exportación</t>
  </si>
  <si>
    <t>Carga Granel o charter homogeneo</t>
  </si>
  <si>
    <t>Carga Granel Liquido</t>
  </si>
  <si>
    <t>Contenedor Lleno 20'</t>
  </si>
  <si>
    <t>Contenedor Vació 20'</t>
  </si>
  <si>
    <t>Contenedor Lleno 40'</t>
  </si>
  <si>
    <t>Vehículos y Maquinaria autopropulsados &lt; = 20 M3 /U</t>
  </si>
  <si>
    <t>Vehículos y Maquinaria autopropulsados &gt; = 20 &lt;=40 M3 /U</t>
  </si>
  <si>
    <t>Vehículos y Maquinaria autopropulsados &gt; = 40 &lt;=100 M3 /U</t>
  </si>
  <si>
    <t>Servicio Estándar</t>
  </si>
  <si>
    <t>Descripción del Servicio Estándar</t>
  </si>
  <si>
    <t>SOCIEDAD PORTUARIA BUENAVISTA S.A</t>
  </si>
  <si>
    <t>Oficio DTO 426-97 del 22/12/1997</t>
  </si>
  <si>
    <t>DESCRIPCION</t>
  </si>
  <si>
    <t>UNIDAD DE COBRO</t>
  </si>
  <si>
    <t>US$</t>
  </si>
  <si>
    <t>MUELLAJE</t>
  </si>
  <si>
    <t xml:space="preserve">Internacional </t>
  </si>
  <si>
    <t>Mts-eslora / día</t>
  </si>
  <si>
    <t>Fluvial remolcador</t>
  </si>
  <si>
    <t>Unidad dia</t>
  </si>
  <si>
    <t xml:space="preserve">Carga General </t>
  </si>
  <si>
    <t>Carga a Granel</t>
  </si>
  <si>
    <t>DESCUENTOS POR VOLUMEN</t>
  </si>
  <si>
    <t>%</t>
  </si>
  <si>
    <t>Clientes que acrediten movimiento de menos de 50.000 Ton/Año</t>
  </si>
  <si>
    <t>Clientes que acrediten movimiento de  50.000 a 100.000 Ton/Año</t>
  </si>
  <si>
    <t>Clientes que acrediten movimiento de mas de 100.000 Ton/Año</t>
  </si>
  <si>
    <t>ALMACENAMIENTO 5 DÍAS LIBRES</t>
  </si>
  <si>
    <t>Carga General Descubierta a partir del 6° día</t>
  </si>
  <si>
    <t>Tonelada -Peso/ Día</t>
  </si>
  <si>
    <t>Carga General Cubierta a partir del 6° día</t>
  </si>
  <si>
    <t>Carga a Granel a partir del 6° día</t>
  </si>
  <si>
    <t>Carga a Granel a partir del 16° día</t>
  </si>
  <si>
    <t>Contenedores llenos de 20 a partir del 6° día</t>
  </si>
  <si>
    <t>Unidad  / Día</t>
  </si>
  <si>
    <t>Contenedores llenos de 40 a partir del 6° día</t>
  </si>
  <si>
    <t xml:space="preserve">Contenedores Vacíos de 20 a partir del 6° día </t>
  </si>
  <si>
    <t xml:space="preserve">Contenedores Vacíos de 40 a partir del 6° día </t>
  </si>
  <si>
    <t>USO DE INSTALACION  AL OPERADOR PORTUARIO</t>
  </si>
  <si>
    <t>Servicio Terrestre: General o Granel</t>
  </si>
  <si>
    <t>Servicio Terrestre: Contenedores</t>
  </si>
  <si>
    <t>Pilotaje</t>
  </si>
  <si>
    <t>Maniobra Nave</t>
  </si>
  <si>
    <t>Remolcador</t>
  </si>
  <si>
    <t>RECARGOS</t>
  </si>
  <si>
    <t>Recargo por carga peligrosa</t>
  </si>
  <si>
    <t>Recargo por carga explosiva</t>
  </si>
  <si>
    <t>2. ESTANDARIZACIÓN DE SERVICIOS Y PRECIOS</t>
  </si>
  <si>
    <t>Servicio</t>
  </si>
  <si>
    <t>Muellaje - Internacional</t>
  </si>
  <si>
    <t>Metro-eslora-hora</t>
  </si>
  <si>
    <t>Muellaje - Internacional que acredite mas de 20 recaladas año</t>
  </si>
  <si>
    <t>Descripción del servicio</t>
  </si>
  <si>
    <t>Muellaje - Fluvial remolcador</t>
  </si>
  <si>
    <t>Información Básica para las operaciones del NTPY-NR (Anexo 3)</t>
  </si>
  <si>
    <t xml:space="preserve">Barcaza Tipo </t>
  </si>
  <si>
    <t>Eslora (Mts)</t>
  </si>
  <si>
    <t>Convoy de 1x2</t>
  </si>
  <si>
    <t>Convoy de 2x2</t>
  </si>
  <si>
    <t>Carga útil (Tm)</t>
  </si>
  <si>
    <t>Promedio</t>
  </si>
  <si>
    <t>Tarifa (USD)</t>
  </si>
  <si>
    <t>Tarifa 2 (USD)</t>
  </si>
  <si>
    <t>Muellaje - Fluvial Bote o Planchon</t>
  </si>
  <si>
    <t>Muellaje - Cabotaje</t>
  </si>
  <si>
    <t>3. CLASIFICACIÓN DE SERVICIOS</t>
  </si>
  <si>
    <t>1. RECOLECCIÓN DE LA INFORMACIÓN</t>
  </si>
  <si>
    <t>SOCIEDAD  PORTUARIA MICHELLMAR S.A</t>
  </si>
  <si>
    <t>OFICIO No.  20136100241741 del 05 de julio de 2013</t>
  </si>
  <si>
    <t>TARIFAS USD</t>
  </si>
  <si>
    <t xml:space="preserve">Naves En Transito Internacional </t>
  </si>
  <si>
    <t>Naves En Transito de Cabotaje</t>
  </si>
  <si>
    <t>USD</t>
  </si>
  <si>
    <t>Permanencia mayor a 12 horas (unidad/ hora)</t>
  </si>
  <si>
    <t>Unidad hora</t>
  </si>
  <si>
    <t xml:space="preserve">Transporte Fluvial </t>
  </si>
  <si>
    <t xml:space="preserve">Remolcador/Unidad </t>
  </si>
  <si>
    <t>Naves y Artefactos Navales Permanentes (Operan en el Puerto)</t>
  </si>
  <si>
    <t>Remolcadores. Por unidad de mes o fracción</t>
  </si>
  <si>
    <t>Unidad mes</t>
  </si>
  <si>
    <t>Gruas Flotantes, planchones , gabarras. Por unidad de mes o fracción</t>
  </si>
  <si>
    <t>Lanchas, yates de recreo. Por unidad de mes o fracción</t>
  </si>
  <si>
    <t>USO DE INSTALACIONES A LA CARGA</t>
  </si>
  <si>
    <t>Graneles lìquidos por ton (Recibo)</t>
  </si>
  <si>
    <t>Carga de proyectos m3</t>
  </si>
  <si>
    <t>Metro Cubico</t>
  </si>
  <si>
    <t>Uso Instalaciones carga de Cabotaje</t>
  </si>
  <si>
    <t>Graneles sòlidos por tonelada</t>
  </si>
  <si>
    <t>Carga general por tonelada (peligrosa)</t>
  </si>
  <si>
    <t>Contenedor de 20" lleno por unidad</t>
  </si>
  <si>
    <t>Contenedor de 40" lleno por unidad</t>
  </si>
  <si>
    <t>Contenedor de 20" vacio por unidad</t>
  </si>
  <si>
    <t>Contenedor de 40" vacìo por unidad</t>
  </si>
  <si>
    <t>Graneles lìquidos por galòn</t>
  </si>
  <si>
    <t>Galon</t>
  </si>
  <si>
    <t>Al Operador Portuario Maritimo (Trafico Internacional)</t>
  </si>
  <si>
    <t>Graneles por tonelada</t>
  </si>
  <si>
    <t>Contenedores de 20" o de 40" vacìos por unidad</t>
  </si>
  <si>
    <t>Contenedores de 20" o de 40" llenos por unidad</t>
  </si>
  <si>
    <t>Vehìculos hasta 20 m3 por unidad</t>
  </si>
  <si>
    <t>Vehìculos mas de 20 m3 y hasta 40 m3 por unidad</t>
  </si>
  <si>
    <t>Vehìculos mas de 40 m3 por unidad</t>
  </si>
  <si>
    <t>Al Operador Portuario Maritimo (Cabotaje)</t>
  </si>
  <si>
    <t>Al Operador Terrestre</t>
  </si>
  <si>
    <t>Contenedores de 20" o de 40" vacios por unidad</t>
  </si>
  <si>
    <t xml:space="preserve">Al Operador Portuario de Pilotaje y Remolcador </t>
  </si>
  <si>
    <t>Pilotaje por maniobra</t>
  </si>
  <si>
    <t>Maniobra</t>
  </si>
  <si>
    <t>Remolcador por maniobra</t>
  </si>
  <si>
    <t xml:space="preserve">ALMACENAJE </t>
  </si>
  <si>
    <t>Carga General</t>
  </si>
  <si>
    <t>Día 1 al 5</t>
  </si>
  <si>
    <t>Día 6 al 15</t>
  </si>
  <si>
    <t>Día 16 en adelante</t>
  </si>
  <si>
    <t xml:space="preserve"> área cubierta</t>
  </si>
  <si>
    <t>Libre</t>
  </si>
  <si>
    <t xml:space="preserve"> área descubierta</t>
  </si>
  <si>
    <t>Carga proyectos (M2/ Mes)</t>
  </si>
  <si>
    <t>Contenedores</t>
  </si>
  <si>
    <t>Contenedor Vacío 40`</t>
  </si>
  <si>
    <t>Vehiculos</t>
  </si>
  <si>
    <t>Vehículos autopropulsados &lt; = 20 M3 /U</t>
  </si>
  <si>
    <t>Vehículos autopropulsados &gt; = 20 &lt;=40 M3 /U</t>
  </si>
  <si>
    <t>Vehículos autopropulsados &gt; = 40 &lt;=100 M3 /U</t>
  </si>
  <si>
    <t>Carga a granel</t>
  </si>
  <si>
    <t>Carga Cabotaje</t>
  </si>
  <si>
    <t xml:space="preserve"> Carga General área cubierta</t>
  </si>
  <si>
    <t xml:space="preserve"> Carga General área descubierta</t>
  </si>
  <si>
    <t xml:space="preserve"> Carga Granel área cubierta</t>
  </si>
  <si>
    <t xml:space="preserve"> Carga Granel área descubierta</t>
  </si>
  <si>
    <t>TRANSBORDO NACIONAL O INTERNACIONAL</t>
  </si>
  <si>
    <t>A la Carga</t>
  </si>
  <si>
    <t>Contenedores de 20"  vacios por unidad</t>
  </si>
  <si>
    <t>Contenedores de 40" vacios por unidad</t>
  </si>
  <si>
    <t>Vehiculos hasta de 20m3 por unidad</t>
  </si>
  <si>
    <t>Vehiculos de 20m3 hasta 40m3 por unidad</t>
  </si>
  <si>
    <t>Vehiculos de mas de 40m3 por unidad</t>
  </si>
  <si>
    <t>Al Operador Portuario</t>
  </si>
  <si>
    <t>Contenedores de 20" o de 40" llenos o vacios por unidad</t>
  </si>
  <si>
    <t>Vehìculos hasta de 20m3 por unidad</t>
  </si>
  <si>
    <t>Vehìculos hasta de 20m3 y hasta 40m3 por unidad</t>
  </si>
  <si>
    <t>SERVICIOS VARIOS</t>
  </si>
  <si>
    <t>Limpieza frente de trabajo</t>
  </si>
  <si>
    <t>Recolección de basuras por m3</t>
  </si>
  <si>
    <t xml:space="preserve">Suministro de Energia Electrica </t>
  </si>
  <si>
    <t>Para contenedores de Carga Refrigerada (unidad/ día o fracción)</t>
  </si>
  <si>
    <t>Cargo a Operadores Varios</t>
  </si>
  <si>
    <t xml:space="preserve">Servicio de inspectores, ajustadores de seguros, certificadores y similares </t>
  </si>
  <si>
    <t>Mensual</t>
  </si>
  <si>
    <t>fumigadores (Mensual)</t>
  </si>
  <si>
    <t>Suministro de provisiones y combustible (Avituallamiento), por buque</t>
  </si>
  <si>
    <t>Buque</t>
  </si>
  <si>
    <t>DESCUENTOS A LA CARGA</t>
  </si>
  <si>
    <t>Para Carga a Granel Sòlido (toneladas/año)</t>
  </si>
  <si>
    <t>1 - 10000              hasta 0%</t>
  </si>
  <si>
    <t>10001 - 15000       hasta 5%</t>
  </si>
  <si>
    <t>15001 - 25000       hasta 10%</t>
  </si>
  <si>
    <t>25001 - 50000       hasta 15%</t>
  </si>
  <si>
    <t>50001 - 100000     hasta 25%</t>
  </si>
  <si>
    <t>100001 - 125000   hasta 30%</t>
  </si>
  <si>
    <t>125001 - 150000   hasta 40%</t>
  </si>
  <si>
    <t>màs de 150000     hasta 50%</t>
  </si>
  <si>
    <t>Para Carga a General</t>
  </si>
  <si>
    <t xml:space="preserve"> 10.000 - 50.000   hasta  10%</t>
  </si>
  <si>
    <t>50.001 - 70.000    hasta  20%</t>
  </si>
  <si>
    <t>70.001 - 100.000  hasta  25%</t>
  </si>
  <si>
    <t>100.001 - 150.000 hasta 35%</t>
  </si>
  <si>
    <t>màs de 150.000    hasta 50%</t>
  </si>
  <si>
    <t>Para Contenedores llenos (unidades año)</t>
  </si>
  <si>
    <t>500 - 1000           hasta 20%</t>
  </si>
  <si>
    <t>màs de 1000       hasta 25%</t>
  </si>
  <si>
    <t>Para Vehìculos</t>
  </si>
  <si>
    <t>100 - 1000          hasta 10%</t>
  </si>
  <si>
    <t>1000 - 2000        hasta 20%</t>
  </si>
  <si>
    <t>màs de 2000      hasta 30%</t>
  </si>
  <si>
    <t>Para Graneles Lìquidos (toneladas año)</t>
  </si>
  <si>
    <t>20.000 - 30.000    hasta 7%</t>
  </si>
  <si>
    <t>30.000 - 40.000    hasta 15%</t>
  </si>
  <si>
    <t>40.000 - 50.000    hasta 25%</t>
  </si>
  <si>
    <t>màs de 50.000     hasta 30%</t>
  </si>
  <si>
    <t>Al Operador Portuario Marìtimo (toneladas/día)</t>
  </si>
  <si>
    <t>hasta 4000</t>
  </si>
  <si>
    <t>de 4000 a 5000</t>
  </si>
  <si>
    <t>de 5001 a 7000</t>
  </si>
  <si>
    <t>màs de 7000</t>
  </si>
  <si>
    <t>Para cargamentos peligrosos         25%</t>
  </si>
  <si>
    <t>Para cargamentos explosivos         40%</t>
  </si>
  <si>
    <t xml:space="preserve">Muellaje - Naves en tránsito internacional - Permanencia de 0 a 96 horas </t>
  </si>
  <si>
    <t>Muellaje - Naves en tránsito de cabote - Permanencia mayor a 12 horas</t>
  </si>
  <si>
    <t>Muellaje - Transporte fluvial -Bote Gabarra hasta 50 mts de eslora</t>
  </si>
  <si>
    <t>Muellaje - Transporte fluvial -Bote Gabarra mas de 50 mts de eslora</t>
  </si>
  <si>
    <t>SOCIEDAD  PORTUARIA COMPAÑÍA DE PUERTOS ASOCIADOS S.A - BARRANQUILLA</t>
  </si>
  <si>
    <t>OFICIO No.  20136100217181 del 27/06/2013</t>
  </si>
  <si>
    <t>Remolcador - Fluvial</t>
  </si>
  <si>
    <t>USO INSTALACIONES PORTUARIAS A LA CARGA</t>
  </si>
  <si>
    <t>Contenedor Extradimensionado 45'</t>
  </si>
  <si>
    <t>Flat Racks y Open Top 20'</t>
  </si>
  <si>
    <t>Flat Racks y Open Top 40'</t>
  </si>
  <si>
    <t>Isotanque 20'</t>
  </si>
  <si>
    <t>Coque</t>
  </si>
  <si>
    <t xml:space="preserve">Carbón </t>
  </si>
  <si>
    <t>Fluvial Normal</t>
  </si>
  <si>
    <t>Tres (3) días libres después del día 15 recargo del 35%</t>
  </si>
  <si>
    <t>Carga general área cubierta</t>
  </si>
  <si>
    <t>Carga general área descubierta</t>
  </si>
  <si>
    <t>Granel solido 1ra Decada</t>
  </si>
  <si>
    <t>Valor CIF USD 0.88%</t>
  </si>
  <si>
    <t>Granel solido 2da Decada</t>
  </si>
  <si>
    <t>Valor CIF USD 0.99%</t>
  </si>
  <si>
    <t>Granel solido 3ra Decada</t>
  </si>
  <si>
    <t>Valor CIF USD 1.10%</t>
  </si>
  <si>
    <t>Granel solido &gt; 1 mes</t>
  </si>
  <si>
    <t>Valor CIF USD 1.65%</t>
  </si>
  <si>
    <t>Granel Liquido</t>
  </si>
  <si>
    <t>Metro Cuadrado/Mes</t>
  </si>
  <si>
    <t xml:space="preserve">USO INSTALACION PORTUARIA AL OPERADOR PORTUARIO   </t>
  </si>
  <si>
    <t>Por Maniobra</t>
  </si>
  <si>
    <t>Por maniobra</t>
  </si>
  <si>
    <t>Vehículos  autopropulsados &lt; = 20 M3 /U</t>
  </si>
  <si>
    <t>Vehículos  autopropulsados &gt; = 20 &lt;=40 M3 /U</t>
  </si>
  <si>
    <t>Vehículos  autopropulsados &gt; = 40 &lt;=100 M3 /U</t>
  </si>
  <si>
    <t xml:space="preserve">Descuentos por Volumenes en Uso de Instalaciones </t>
  </si>
  <si>
    <t>Incentivo al dueño de la carga</t>
  </si>
  <si>
    <t>Carga general</t>
  </si>
  <si>
    <t>Tonelada / Año</t>
  </si>
  <si>
    <t>% Descuento</t>
  </si>
  <si>
    <t>Rango 1</t>
  </si>
  <si>
    <t>50.000 - 125.000</t>
  </si>
  <si>
    <t>Rango 2</t>
  </si>
  <si>
    <t>125.001 - 250.000</t>
  </si>
  <si>
    <t>Rango 3</t>
  </si>
  <si>
    <t>&gt; 250.001</t>
  </si>
  <si>
    <t>Carga granel</t>
  </si>
  <si>
    <t>50.000 - 150.000</t>
  </si>
  <si>
    <t>150.001 - 250.000</t>
  </si>
  <si>
    <t>Contenedores / Año</t>
  </si>
  <si>
    <t>500 - 1.000</t>
  </si>
  <si>
    <t>1.001 - 3.000</t>
  </si>
  <si>
    <t>&gt; 3.00</t>
  </si>
  <si>
    <t>Muellaje - Barcazas - Fluvial</t>
  </si>
  <si>
    <t>Muellaje - Remolcador - Fluvial</t>
  </si>
  <si>
    <t>Muellaje - al remolcador</t>
  </si>
  <si>
    <t>Muellaje - a los botes autopropulsados</t>
  </si>
  <si>
    <t xml:space="preserve">Muellaje - a los botes </t>
  </si>
  <si>
    <t>Uso de muelle - ATRAQUES INTERIORES</t>
  </si>
  <si>
    <t>Fuente. ENAPU</t>
  </si>
  <si>
    <t>TRB Promedio en Iquitos</t>
  </si>
  <si>
    <t>Uso de muelle - ATRAQUES INTERIORES-barcazas - hasta 96 horas de escala</t>
  </si>
  <si>
    <t>Uso de muelle - ATRAQUES INTERIORES-Remolcador con base puerto</t>
  </si>
  <si>
    <t>U$S / nave/ día</t>
  </si>
  <si>
    <t>Uso de muelle -  GENERAL</t>
  </si>
  <si>
    <t>Uso de amarradero -  Naves de Travesía Internacional-Naves de alto bordo</t>
  </si>
  <si>
    <t>Uso de amarradero -  Naves de Travesía Internacional-Naves menores de hasta 80 mts eslora</t>
  </si>
  <si>
    <t>Por nave por día</t>
  </si>
  <si>
    <t>Uso de amarradero -  Naves de Tráfico de Cabotaje-Naves de Alto Bordo</t>
  </si>
  <si>
    <t>Uso de amarradero -  Naves de Tráfico de Cabotaje-Naves menores de hasta 80 mts eslora</t>
  </si>
  <si>
    <t>Uso de amarradero -  Naves de Tráfico de Cabotaje-Barcazas, Chatas y similares</t>
  </si>
  <si>
    <t>Amarre y Desamarre de naves-Naves de Travesía Internacional</t>
  </si>
  <si>
    <t>A2: Amarre y desamarre</t>
  </si>
  <si>
    <t>Muellaje - Transporte fluvial-Remolcador</t>
  </si>
  <si>
    <t>A3: Uso de puerto</t>
  </si>
  <si>
    <t>B1: Uso de muelle</t>
  </si>
  <si>
    <t xml:space="preserve">USO DE INSTALACIONES A LA CARGA-Carga General  </t>
  </si>
  <si>
    <t xml:space="preserve">USO DE INSTALACIONES AL OPERADOR PORTUARIO-Carga General </t>
  </si>
  <si>
    <t>B2: Manipuleo</t>
  </si>
  <si>
    <t>B3: Transferencia</t>
  </si>
  <si>
    <t xml:space="preserve">USO DE INSTALACIONES A LA CARGA-Carga a Granel </t>
  </si>
  <si>
    <t xml:space="preserve">USO DE INSTALACIONES AL OPERADOR PORTUARIO-Carga a granel  </t>
  </si>
  <si>
    <t xml:space="preserve">USO DE INSTALACIONES A LA CARGA-Contenedores Llenos de 20'  </t>
  </si>
  <si>
    <t xml:space="preserve">USO DE INSTALACIONES AL OPERADOR PORTUARIO-Contenedores Llenos de 20' </t>
  </si>
  <si>
    <t xml:space="preserve">USO DE INSTALACIONES AL OPERADOR PORTUARIO-Servicio Terrestre: Contenedores </t>
  </si>
  <si>
    <t xml:space="preserve">USO DE INSTALACIONES AL OPERADOR PORTUARIO-Servicio Terrestre: Granel o General </t>
  </si>
  <si>
    <t xml:space="preserve">USO DE INSTALACIONES A LA CARGA-Contenedores Llenos de 40'  </t>
  </si>
  <si>
    <t xml:space="preserve">USO DE INSTALACIONES AL OPERADOR PORTUARIO-Contenedores Llenos de 40' </t>
  </si>
  <si>
    <t xml:space="preserve">USO DE INSTALACIONES A LA CARGA-Contenedores Vacios de 20'  </t>
  </si>
  <si>
    <t xml:space="preserve">USO DE INSTALACIONES AL OPERADOR PORTUARIO-Contenedores Vacios de 20' </t>
  </si>
  <si>
    <t xml:space="preserve">USO DE INSTALACIONES A LA CARGA-Contenedores Vacios de 40'  </t>
  </si>
  <si>
    <t xml:space="preserve">USO DE INSTALACIONES AL OPERADOR PORTUARIO-Contenedores Vacios de 40' </t>
  </si>
  <si>
    <t>USO DE INSTALACIONES A LA CARGA DE CABOTAJE-Carga General</t>
  </si>
  <si>
    <t>USO DE INSTALACIONES A LA CARGA-Carga General</t>
  </si>
  <si>
    <t>AL OPERADOR PORTUARIO MARÍTIMO (Tráfico Internacional)-Carga General</t>
  </si>
  <si>
    <t>AL OPERADOR PORTUARIO MARÍTIMO (Cabotaje)-Carga General</t>
  </si>
  <si>
    <t>USO DE INSTALACIONES A LA CARGA-Granel sólido</t>
  </si>
  <si>
    <t>USO DE INSTALACIONES A LA CARGA DE CABOTAJE-Granel sólido</t>
  </si>
  <si>
    <t>AL OPERADOR PORTUARIO MARÍTIMO (Tráfico Internacional)-Granel sólido</t>
  </si>
  <si>
    <t>AL OPERADOR PORTUARIO MARÍTIMO (Cabotaje)-Granel sólido</t>
  </si>
  <si>
    <t>USO DE INSTALACIONES A LA CARGA-Contenedores de 20" llenos</t>
  </si>
  <si>
    <t>USO DE INSTALACIONES A LA CARGA DE CABOTAJE-Contenedores de 20" llenos</t>
  </si>
  <si>
    <t>AL OPERADOR PORTUARIO MARÍTIMO (Tráfico Internacional)-Contenedores de 20 o de 40" llenos</t>
  </si>
  <si>
    <t>AL OPERADOR PORTUARIO MARÍTIMO (Cabotaje)-Contenedores de 20 o de 40" llenos</t>
  </si>
  <si>
    <t>AL OPERADOR TERRESTRE - Carga General</t>
  </si>
  <si>
    <t>AL OPERADOR TERRESTRE - Contenedores de 20 o de 40" llenos</t>
  </si>
  <si>
    <t>USO DE INSTALACIONES A LA CARGA-Contenedores de 20" vacios</t>
  </si>
  <si>
    <t>USO DE INSTALACIONES A LA CARGA DE CABOTAJE-Contenedores de 20" vacios</t>
  </si>
  <si>
    <t>AL OPERADOR PORTUARIO MARÍTIMO (Tráfico Internacional)-Contenedores de 20 o de 40" vacios</t>
  </si>
  <si>
    <t>AL OPERADOR PORTUARIO MARÍTIMO (Cabotaje)-Contenedores de 20 o de 40" vacios</t>
  </si>
  <si>
    <t>AL OPERADOR TERRESTRE - Contenedores de 20 o de 40" vacios</t>
  </si>
  <si>
    <t>USO DE INSTALACIONES A LA CARGA-Contenedores de 40" llenos</t>
  </si>
  <si>
    <t>USO DE INSTALACIONES A LA CARGA DE CABOTAJE-Contenedores de 40" llenos</t>
  </si>
  <si>
    <t>USO DE INSTALACIONES A LA CARGA-Contenedores de 40" vacios</t>
  </si>
  <si>
    <t>USO DE INSTALACIONES A LA CARGA DE CABOTAJE-Contenedores de 40" vacios</t>
  </si>
  <si>
    <t>USO DE INSTALACIONES A LA CARGA-Vehìculos hasta 20m3</t>
  </si>
  <si>
    <t>AL OPERADOR PORTUARIO MARÍTIMO-Vehìculos hasta 20m3</t>
  </si>
  <si>
    <t>USO DE INSTALACIONE PORTUARIAS- Carga General</t>
  </si>
  <si>
    <t>B4: Embarque/Descarga</t>
  </si>
  <si>
    <t>USO DE INSTALACIONES AL OPERADOR PORTUARIO  - Carga General</t>
  </si>
  <si>
    <t>USO DE INSTALACIONES AL OPERADOR PORTUARIO - Cereales Granos</t>
  </si>
  <si>
    <t>USO DE INSTALACIONE PORTUARIAS- Cereales Granos</t>
  </si>
  <si>
    <t>OPERACIÓN DE DESCARGA/CARGA DE BOTE A LOZA Y DE BODEGA - Carga General</t>
  </si>
  <si>
    <t>OPERACIÓN DE DESCARGA DE BOTE A SILO - Cereales Granos</t>
  </si>
  <si>
    <t>OPERACIÓN DE DESCARGA/DESACARGA - Contenedor de 40' lleno</t>
  </si>
  <si>
    <t>USO DE INSTALACIONES AL OPERADOR PORTUARIO - por contenedor</t>
  </si>
  <si>
    <t>OPERACIÓN DE CARGA DE PATIO/CAMIÓN - Contenedor de 40' lleno</t>
  </si>
  <si>
    <t>OPERACIÓN DE CARGA DE PATIO/CAMIÓN - Contenedor de 20' lleno</t>
  </si>
  <si>
    <t>OPERACIÓN DE CARGA DE PATIO/CAMIÓN - Contenedor de 20' vacio</t>
  </si>
  <si>
    <t>OPERACIÓN DE DESCARGA/CARGA - Contenedor de 20' lleno</t>
  </si>
  <si>
    <t>USO DE INSTALACIONES PORTUARIAS- Contenedor de 40' lleno</t>
  </si>
  <si>
    <t>USO DE INSTALACIONES PORTUARIAS- Contenedor de 20' lleno</t>
  </si>
  <si>
    <t>OPERACIÓN DE CARGUE/DESCARGUE - Contenedor de 20' vacio</t>
  </si>
  <si>
    <t>OPERACIÓN DE CARGUE/DESCARGUE - Contenedor de 40' vacio</t>
  </si>
  <si>
    <t>OPERACIÓN DE CARGA DE PATIO/CAMIÓN - Contenedor de 40' vacio</t>
  </si>
  <si>
    <t>USO INSTALACIONES PORTUARIAS A LA CARGA- Carga General Importación y Exportación</t>
  </si>
  <si>
    <t>USO INSTALACIONES PORTUARIAS A LA CARGA- Carga Granel o charter homogeneo</t>
  </si>
  <si>
    <t>USO INSTALACION PORTUARIA AL OPERADOR PORTUARIO-Carga General Importación y Exportación</t>
  </si>
  <si>
    <t>USO INSTALACION PORTUARIA AL OPERADOR PORTUARIO-Carga Granel o charter homogeneo</t>
  </si>
  <si>
    <t>USO INSTALACIONES PORTUARIAS A LA CARGA - Carga Granel Liquido</t>
  </si>
  <si>
    <t>USO INSTALACION PORTUARIA AL OPERADOR PORTUARIO-Carga Granel Liquido</t>
  </si>
  <si>
    <t>USO INSTALACIONES PORTUARIAS A LA CARGA - Contenedor Lleno 20'</t>
  </si>
  <si>
    <t>USO INSTALACION PORTUARIA AL OPERADOR PORTUARIO - Contenedor Lleno 20'</t>
  </si>
  <si>
    <t>USO INSTALACIONES PORTUARIAS A LA CARGA - Contenedor Lleno 40'</t>
  </si>
  <si>
    <t>USO INSTALACION PORTUARIA AL OPERADOR PORTUARIO - Contenedor Lleno 40'</t>
  </si>
  <si>
    <t>USO INSTALACIONES PORTUARIAS A LA CARGA - Contenedor Vacío 20'</t>
  </si>
  <si>
    <t>USO INSTALACION PORTUARIA AL OPERADOR PORTUARIO - Contenedor Vacío 20'</t>
  </si>
  <si>
    <t>USO INSTALACIONES PORTUARIAS A LA CARGA - Contenedor Vacío 40'</t>
  </si>
  <si>
    <t>USO INSTALACION PORTUARIA AL OPERADOR PORTUARIO - Contenedor Vacío 40'</t>
  </si>
  <si>
    <t>USO INSTALACIONES PORTUARIAS A LA CARGA - Vehículos y Maquinaria autopropulsados &lt; = 20 M3 /U</t>
  </si>
  <si>
    <t>USO INSTALACIONES PORTUARIAS AL OPERADOR PORTUARIO - Vehículos y Maquinaria autopropulsados &lt; = 20 M3 /U</t>
  </si>
  <si>
    <t>Despacho de importación - Carga General - Azucar crudo</t>
  </si>
  <si>
    <t>Despacho de exportación - Granel TON&lt;50</t>
  </si>
  <si>
    <t>Despacho de exportación - Granel 50&lt;TON&lt;100</t>
  </si>
  <si>
    <t>Despacho de exportación - Granel TON&gt;100</t>
  </si>
  <si>
    <t>Uso de infraestructura</t>
  </si>
  <si>
    <t>B5:Uso de infraestructura</t>
  </si>
  <si>
    <t>Despacho de importación - Carga General-Azucar crudo</t>
  </si>
  <si>
    <t>Mercadería desembarcada (importación) - carga general - Azucar (semirrefinado y refinado)</t>
  </si>
  <si>
    <t>Mercadería embarcada - Exportación - Fruta unitizada</t>
  </si>
  <si>
    <t>Mercadería embarcada -Exportación - Fertilizante embolsado</t>
  </si>
  <si>
    <t>Mercadería embarcada - Exportación - Madera</t>
  </si>
  <si>
    <t>Mercadería embarcada - Exportación  - Granel Granos y Cereales</t>
  </si>
  <si>
    <t>USO DE INSTALACIONES A LA CARGA-Graneles lìquidos por ton (Operación portuaria)</t>
  </si>
  <si>
    <t>USO DE INSTALACIONES A LA CARGA-Graneles lìquidos por ton (Recibo)</t>
  </si>
  <si>
    <t>TRANSBORDO NACIONAL O INTERNACIONAL-A la carga-Carga general por tonelada</t>
  </si>
  <si>
    <t>TRANSBORDO NACIONAL O INTERNACIONAL-A la carga-Contenedores de 20"  vacios por unidad</t>
  </si>
  <si>
    <t>TRANSBORDO NACIONAL O INTERNACIONAL-A la carga-Contenedores de 40"  vacios por unidad</t>
  </si>
  <si>
    <t>TRANSBORDO NACIONAL O INTERNACIONAL-A la carga-Contenedores de 20"  llenos por unidad</t>
  </si>
  <si>
    <t>TRANSBORDO NACIONAL O INTERNACIONAL-A la carga-Contenedores de 40"  llenos por unidad</t>
  </si>
  <si>
    <t>TRANSBORDO NACIONAL O INTERNACIONAL-A la carga--Vehìculos hasta 20m3</t>
  </si>
  <si>
    <t xml:space="preserve">TRANSBORDO NACIONAL O INTERNACIONAL-A la carga--Vehìculos mas de 20m3 y hasta 40m3 </t>
  </si>
  <si>
    <t xml:space="preserve">TRANSBORDO NACIONAL O INTERNACIONAL-A la carga--mas de 40m3 </t>
  </si>
  <si>
    <t>TRANSBORDO NACIONAL O INTERNACIONAL-Al Operador Portuario-Carga general por tonelada</t>
  </si>
  <si>
    <t>TRANSBORDO NACIONAL O INTERNACIONAL-Al Operador Portuario-Contenedores de 20"  vacios por unidad</t>
  </si>
  <si>
    <t>TRANSBORDO NACIONAL O INTERNACIONAL-Al Operador Portuario-Contenedores de 40"  vacios por unidad</t>
  </si>
  <si>
    <t>TRANSBORDO NACIONAL O INTERNACIONAL-Al Operador Portuario-Contenedores de 20"  llenos por unidad</t>
  </si>
  <si>
    <t>TRANSBORDO NACIONAL O INTERNACIONAL-Al Operador Portuario-Contenedores de 40"  llenos por unidad</t>
  </si>
  <si>
    <t>TRANSBORDO NACIONAL O INTERNACIONAL-Al Operador Portuario--Vehìculos hasta 20m3</t>
  </si>
  <si>
    <t xml:space="preserve">TRANSBORDO NACIONAL O INTERNACIONAL-Al Operador Portuario--Vehìculos mas de 20m3 y hasta 40m3 </t>
  </si>
  <si>
    <t xml:space="preserve">TRANSBORDO NACIONAL O INTERNACIONAL-Al Operador Portuario--Vehículos mas de 40m3 </t>
  </si>
  <si>
    <t>Tránsito/Transbordo-Graneles Secos</t>
  </si>
  <si>
    <t>Tránsito/Transbordo-Carga General</t>
  </si>
  <si>
    <t>Tránsito/Transbordo-Granel líquido</t>
  </si>
  <si>
    <t>tonelada</t>
  </si>
  <si>
    <t>USO DE MUELLE - Comercio Internacional-Carga Fraccionada</t>
  </si>
  <si>
    <t>USO DE MUELLE - Comercio Internacional-Rodante</t>
  </si>
  <si>
    <t>Otros Supuestos</t>
  </si>
  <si>
    <t>Tara de contenedor de 20'</t>
  </si>
  <si>
    <t>Tara de contenedor de 40'</t>
  </si>
  <si>
    <t>Contenedor lleno de 20'</t>
  </si>
  <si>
    <t>Contenedor lleno de 40'</t>
  </si>
  <si>
    <t>Fuente: http://www.affari.com.ar/conttt.htm</t>
  </si>
  <si>
    <t>TM</t>
  </si>
  <si>
    <t>Peso de carga rodante</t>
  </si>
  <si>
    <t>USO DE MUELLE - Comercio Internacional-Carga Sólida a Granel</t>
  </si>
  <si>
    <t>USO DE MUELLE - Comercio Internacional-Carga Líquida a Granel</t>
  </si>
  <si>
    <t>USO DE MUELLE - Comercio Internacional-Contenedores con carga de 20 pies</t>
  </si>
  <si>
    <t>Contendor</t>
  </si>
  <si>
    <t>USO DE MUELLE - Comercio Internacional-Contenedores vacio de 20 pies</t>
  </si>
  <si>
    <t>USO DE MUELLE - Comercio Internacional-Contenedores con carga de 40 pies</t>
  </si>
  <si>
    <t>USO DE MUELLE - Comercio Internacional-Contenedores vacio de 40 pies</t>
  </si>
  <si>
    <t>USO DE MUELLE - Cabotaje-Carga Fraccionada</t>
  </si>
  <si>
    <t>USO DE MUELLE - Cabotaje-Rodante</t>
  </si>
  <si>
    <t>USO DE MUELLE - Cabotaje-Carga Sólida a Granel</t>
  </si>
  <si>
    <t>USO DE MUELLE - Cabotaje-Carga Líquida a Granel</t>
  </si>
  <si>
    <t>USO DE MUELLE - Cabotaje-Contenedores con carga de 20 pies</t>
  </si>
  <si>
    <t>USO DE MUELLE - Cabotaje-Contenedores vacio de 20 pies</t>
  </si>
  <si>
    <t>USO DE MUELLE - Cabotaje-Contenedores con carga de 40 pies</t>
  </si>
  <si>
    <t>USO DE MUELLE - Cabotaje-Contenedores vacio de 40 pies</t>
  </si>
  <si>
    <t>USO DE MUELLE - Transbordo-Carga Fraccionada</t>
  </si>
  <si>
    <t>USO DE MUELLE - Transbordo-Rodante</t>
  </si>
  <si>
    <t>USO DE MUELLE - Transbordo-Contenedores con carga de 20 pies</t>
  </si>
  <si>
    <t>USO DE MUELLE - Transbordo-Contenedores vacio de 20 pies</t>
  </si>
  <si>
    <t>USO DE MUELLE - Transbordo-Contenedores con carga de 40 pies</t>
  </si>
  <si>
    <t>USO DE MUELLE - Transbordo-Contenedores vacio de 40 pies</t>
  </si>
  <si>
    <t>TRANSFERENCIA - Comercio Internacional-Carga Fraccionada</t>
  </si>
  <si>
    <t>TRANSFERENCIA - Comercio Internacional-Rodante</t>
  </si>
  <si>
    <t>TRANSFERENCIA - Comercio Internacional-Carga Sólida a Granel</t>
  </si>
  <si>
    <t>TRANSFERENCIA - Comercio Internacional-Contenedores con carga de 20 pies</t>
  </si>
  <si>
    <t>TRANSFERENCIA - Comercio Internacional-Contenedores vacio de 20 pies</t>
  </si>
  <si>
    <t>TRANSFERENCIA - Comercio Internacional-Contenedores con carga de 40 pies</t>
  </si>
  <si>
    <t>TRANSFERENCIA - Comercio Internacional-Contenedores vacio de 40 pies</t>
  </si>
  <si>
    <t>TRANSFERENCIA - Cabotaje-Carga Fraccionada</t>
  </si>
  <si>
    <t>TRANSFERENCIA - Cabotaje-Rodante</t>
  </si>
  <si>
    <t>TRANSFERENCIA - Cabotaje-Carga Sólida a Granel</t>
  </si>
  <si>
    <t>TRANSFERENCIA - Cabotaje-Contenedores con carga de 20 pies</t>
  </si>
  <si>
    <t>TRANSFERENCIA - Cabotaje-Contenedores vacio de 20 pies</t>
  </si>
  <si>
    <t>TRANSFERENCIA - Cabotaje-Contenedores con carga de 40 pies</t>
  </si>
  <si>
    <t>TRANSFERENCIA - Cabotaje-Contenedores vacio de 40 pies</t>
  </si>
  <si>
    <t>TRANSFERENCIA - Transbordo-Carga Fraccionada</t>
  </si>
  <si>
    <t>TRANSFERENCIA - Transbordo-Rodante</t>
  </si>
  <si>
    <t>TRANSFERENCIA - Transbordo-Contenedores con carga de 20 pies</t>
  </si>
  <si>
    <t>TRANSFERENCIA - Transbordo-Contenedores vacio de 20 pies</t>
  </si>
  <si>
    <t>TRANSFERENCIA - Transbordo-Contenedores con carga de 40 pies</t>
  </si>
  <si>
    <t>TRANSFERENCIA - Transbordo-Contenedores vacio de 40 pies</t>
  </si>
  <si>
    <t>MANIPULEO - Comercio Internacional-Carga Fraccionada</t>
  </si>
  <si>
    <t>MANIPULEO - Comercio Internacional-Rodante</t>
  </si>
  <si>
    <t>MANIPULEO - Comercio Internacional-Carga Sólida a Granel</t>
  </si>
  <si>
    <t>MANIPULEO - Comercio Internacional-Contenedores con carga de 20 pies</t>
  </si>
  <si>
    <t>MANIPULEO - Comercio Internacional-Contenedores vacio de 20 pies</t>
  </si>
  <si>
    <t>MANIPULEO - Comercio Internacional-Contenedores con carga de 40 pies</t>
  </si>
  <si>
    <t>MANIPULEO - Comercio Internacional-Contenedores vacio de 40 pies</t>
  </si>
  <si>
    <t>MANIPULEO - Cabotaje-Carga Fraccionada</t>
  </si>
  <si>
    <t>MANIPULEO - Cabotaje-Rodante</t>
  </si>
  <si>
    <t>MANIPULEO - Cabotaje-Carga Sólida a Granel</t>
  </si>
  <si>
    <t>MANIPULEO - Cabotaje-Contenedores con carga de 20 pies</t>
  </si>
  <si>
    <t>MANIPULEO - Cabotaje-Contenedores vacio de 20 pies</t>
  </si>
  <si>
    <t>MANIPULEO - Cabotaje-Contenedores con carga de 40 pies</t>
  </si>
  <si>
    <t>MANIPULEO - Cabotaje-Contenedores vacio de 40 pies</t>
  </si>
  <si>
    <t>MANIPULEO - Transbordo-Carga Fraccionada</t>
  </si>
  <si>
    <t>MANIPULEO - Transbordo-Rodante</t>
  </si>
  <si>
    <t>MANIPULEO - Transbordo-Contenedores con carga de 20 pies</t>
  </si>
  <si>
    <t>MANIPULEO - Transbordo-Contenedores vacio de 20 pies</t>
  </si>
  <si>
    <t>MANIPULEO - Transbordo-Contenedores con carga de 40 pies</t>
  </si>
  <si>
    <t>MANIPULEO - Transbordo-Contenedores vacio de 40 pies</t>
  </si>
  <si>
    <t>Tipo de Cambio</t>
  </si>
  <si>
    <t>Soles por Dólar</t>
  </si>
  <si>
    <t>Pesos Colombianod por Dólar</t>
  </si>
  <si>
    <t>SPCPA-Barranquilla</t>
  </si>
  <si>
    <r>
      <t>Carga</t>
    </r>
    <r>
      <rPr>
        <sz val="8"/>
        <color theme="1"/>
        <rFont val="Calibri"/>
        <family val="2"/>
        <scheme val="minor"/>
      </rPr>
      <t xml:space="preserve"> Rodante</t>
    </r>
  </si>
  <si>
    <t>País</t>
  </si>
  <si>
    <t>Fuente: Contrato de Concesión. Anexo 16 Propuesta Técnica</t>
  </si>
  <si>
    <t>Camión de 20m3</t>
  </si>
  <si>
    <t>A1: Uso de amarradero - Cabotaje</t>
  </si>
  <si>
    <t>A1: Uso de amarradero - Fluvial Bote o Planchon</t>
  </si>
  <si>
    <t>A1: Uso de amarradero - Fluvial remolcador</t>
  </si>
  <si>
    <t>A1: Uso de amarradero - Internacional</t>
  </si>
  <si>
    <t>A1: Uso de amarradero - Internacional que acredite mas de 20 recaladas año</t>
  </si>
  <si>
    <t>A1: Uso de amarradero - Naves en tránsito de cabote - Permanencia mayor a 12 horas</t>
  </si>
  <si>
    <t xml:space="preserve">A1: Uso de amarradero - Naves en tránsito internacional - Permanencia de 0 a 96 horas </t>
  </si>
  <si>
    <t>A1: Uso de amarradero - Transporte fluvial -Bote Gabarra hasta 50 mts de eslora</t>
  </si>
  <si>
    <t>A1: Uso de amarradero - Transporte fluvial -Bote Gabarra mas de 50 mts de eslora</t>
  </si>
  <si>
    <t>A1: Uso de amarradero - Transporte fluvial-Remolcador</t>
  </si>
  <si>
    <t xml:space="preserve">A1: Uso de amarradero - a los botes </t>
  </si>
  <si>
    <t>A1: Uso de amarradero - a los botes autopropulsados</t>
  </si>
  <si>
    <t>A1: Uso de amarradero - al remolcador</t>
  </si>
  <si>
    <t>A1: Uso de amarradero - Barcazas - Fluvial</t>
  </si>
  <si>
    <t>A1: Uso de amarradero - Remolcador - Fluvial</t>
  </si>
  <si>
    <t>A1: Uso de amarradero -  Naves de Tráfico de Cabotaje-Barcazas, Chatas y similares</t>
  </si>
  <si>
    <t>A1: Uso de amarradero -  Naves de Tráfico de Cabotaje-Naves de Alto Bordo</t>
  </si>
  <si>
    <t>A1: Uso de amarradero -  Naves de Tráfico de Cabotaje-Naves menores de hasta 80 mts eslora</t>
  </si>
  <si>
    <t>A1: Uso de amarradero -  Naves de Travesía Internacional-Naves de alto bordo</t>
  </si>
  <si>
    <t>A1: Uso de amarradero -  Naves de Travesía Internacional-Naves menores de hasta 80 mts eslora</t>
  </si>
  <si>
    <t>A1: Uso de amarradero - ATRAQUES INTERIORES-barcazas - hasta 96 horas de escala</t>
  </si>
  <si>
    <t>A1: Uso de amarradero - ATRAQUES INTERIORES-Remolcador con base puerto</t>
  </si>
  <si>
    <t>A1: Uso de amarradero - TARIFA GENERAL</t>
  </si>
  <si>
    <t>A1: Uso de amarradero - General</t>
  </si>
  <si>
    <t>A1: Uso de amarradero - ATRAQUES INTERIORES</t>
  </si>
  <si>
    <t>Participación</t>
  </si>
  <si>
    <t>B4.1: Carga de patio a camión</t>
  </si>
  <si>
    <t>B1: Uso de Instalaciones a la carga</t>
  </si>
  <si>
    <t>B1.1: Uso de Instalaciones al operador portuario</t>
  </si>
  <si>
    <t>B1.2:Uso de Instalaciones al operador Terrestre</t>
  </si>
  <si>
    <t>Fuente: Ficha técnica Vehiculos</t>
  </si>
  <si>
    <t>Fuente: Bancon Central del Perú y Banco Central de Colombia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</si>
</sst>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 * #,##0.0_ ;_ * \-#,##0.0_ ;_ * &quot;-&quot;??_ ;_ @_ "/>
    <numFmt numFmtId="166" formatCode="_ * #,##0_ ;_ * \-#,##0_ ;_ * &quot;-&quot;??_ ;_ @_ "/>
    <numFmt numFmtId="168" formatCode="[$USD]\ #,##0.00"/>
    <numFmt numFmtId="169" formatCode="_ * #,##0.000_ ;_ * \-#,##0.000_ ;_ * &quot;-&quot;??_ ;_ @_ "/>
    <numFmt numFmtId="170" formatCode="0.0%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93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43" fontId="0" fillId="2" borderId="0" xfId="2" applyFont="1" applyFill="1"/>
    <xf numFmtId="0" fontId="0" fillId="0" borderId="1" xfId="0" applyBorder="1"/>
    <xf numFmtId="43" fontId="0" fillId="2" borderId="1" xfId="2" applyFont="1" applyFill="1" applyBorder="1"/>
    <xf numFmtId="0" fontId="6" fillId="2" borderId="1" xfId="0" applyFont="1" applyFill="1" applyBorder="1" applyAlignment="1">
      <alignment vertical="center"/>
    </xf>
    <xf numFmtId="0" fontId="2" fillId="2" borderId="1" xfId="0" applyFont="1" applyFill="1" applyBorder="1"/>
    <xf numFmtId="0" fontId="0" fillId="2" borderId="0" xfId="0" applyFill="1" applyBorder="1"/>
    <xf numFmtId="0" fontId="0" fillId="2" borderId="14" xfId="0" applyFill="1" applyBorder="1"/>
    <xf numFmtId="0" fontId="0" fillId="2" borderId="13" xfId="0" applyFill="1" applyBorder="1"/>
    <xf numFmtId="164" fontId="0" fillId="2" borderId="0" xfId="2" applyNumberFormat="1" applyFont="1" applyFill="1"/>
    <xf numFmtId="0" fontId="5" fillId="0" borderId="1" xfId="0" applyFont="1" applyBorder="1"/>
    <xf numFmtId="0" fontId="6" fillId="2" borderId="1" xfId="0" applyFont="1" applyFill="1" applyBorder="1"/>
    <xf numFmtId="0" fontId="0" fillId="0" borderId="0" xfId="0" applyFill="1" applyBorder="1"/>
    <xf numFmtId="0" fontId="2" fillId="2" borderId="0" xfId="0" applyFont="1" applyFill="1" applyBorder="1" applyAlignment="1">
      <alignment horizontal="center" vertical="center"/>
    </xf>
    <xf numFmtId="2" fontId="4" fillId="2" borderId="0" xfId="0" applyNumberFormat="1" applyFont="1" applyFill="1" applyBorder="1" applyAlignment="1">
      <alignment horizontal="center"/>
    </xf>
    <xf numFmtId="0" fontId="1" fillId="2" borderId="0" xfId="0" applyFont="1" applyFill="1" applyBorder="1"/>
    <xf numFmtId="43" fontId="1" fillId="2" borderId="0" xfId="2" applyFont="1" applyFill="1" applyBorder="1"/>
    <xf numFmtId="2" fontId="0" fillId="2" borderId="0" xfId="0" applyNumberFormat="1" applyFill="1" applyBorder="1"/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justify" vertical="center"/>
    </xf>
    <xf numFmtId="43" fontId="0" fillId="2" borderId="0" xfId="2" applyNumberFormat="1" applyFont="1" applyFill="1" applyBorder="1"/>
    <xf numFmtId="0" fontId="8" fillId="3" borderId="14" xfId="0" applyFont="1" applyFill="1" applyBorder="1" applyAlignment="1">
      <alignment horizontal="center" vertical="center"/>
    </xf>
    <xf numFmtId="4" fontId="8" fillId="3" borderId="14" xfId="0" applyNumberFormat="1" applyFont="1" applyFill="1" applyBorder="1" applyAlignment="1">
      <alignment horizontal="center" vertical="center"/>
    </xf>
    <xf numFmtId="4" fontId="8" fillId="3" borderId="1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4" fontId="5" fillId="0" borderId="1" xfId="0" applyNumberFormat="1" applyFont="1" applyFill="1" applyBorder="1"/>
    <xf numFmtId="0" fontId="5" fillId="0" borderId="0" xfId="0" applyFont="1"/>
    <xf numFmtId="4" fontId="5" fillId="0" borderId="14" xfId="0" applyNumberFormat="1" applyFont="1" applyFill="1" applyBorder="1"/>
    <xf numFmtId="0" fontId="8" fillId="3" borderId="1" xfId="0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9" fontId="5" fillId="0" borderId="14" xfId="0" applyNumberFormat="1" applyFont="1" applyFill="1" applyBorder="1"/>
    <xf numFmtId="0" fontId="5" fillId="0" borderId="8" xfId="0" applyFont="1" applyBorder="1"/>
    <xf numFmtId="9" fontId="5" fillId="0" borderId="1" xfId="0" applyNumberFormat="1" applyFont="1" applyBorder="1"/>
    <xf numFmtId="0" fontId="0" fillId="2" borderId="0" xfId="0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0" xfId="0" applyFont="1" applyFill="1" applyBorder="1" applyAlignment="1"/>
    <xf numFmtId="0" fontId="9" fillId="0" borderId="0" xfId="0" applyFont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wrapText="1"/>
    </xf>
    <xf numFmtId="168" fontId="6" fillId="2" borderId="1" xfId="0" applyNumberFormat="1" applyFont="1" applyFill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168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8" xfId="0" applyFont="1" applyBorder="1" applyAlignment="1">
      <alignment horizontal="left" vertical="center"/>
    </xf>
    <xf numFmtId="0" fontId="9" fillId="0" borderId="1" xfId="0" applyFont="1" applyBorder="1"/>
    <xf numFmtId="0" fontId="8" fillId="3" borderId="21" xfId="0" applyFont="1" applyFill="1" applyBorder="1" applyAlignment="1">
      <alignment horizontal="center"/>
    </xf>
    <xf numFmtId="4" fontId="8" fillId="3" borderId="1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vertical="center"/>
    </xf>
    <xf numFmtId="168" fontId="6" fillId="0" borderId="2" xfId="2" applyNumberFormat="1" applyFont="1" applyBorder="1" applyAlignment="1">
      <alignment horizontal="right" vertical="center" wrapText="1"/>
    </xf>
    <xf numFmtId="168" fontId="6" fillId="0" borderId="1" xfId="2" applyNumberFormat="1" applyFont="1" applyBorder="1" applyAlignment="1">
      <alignment horizontal="right" vertical="center" wrapText="1"/>
    </xf>
    <xf numFmtId="0" fontId="6" fillId="0" borderId="1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8" fillId="3" borderId="14" xfId="0" applyFont="1" applyFill="1" applyBorder="1" applyAlignment="1">
      <alignment horizontal="center"/>
    </xf>
    <xf numFmtId="168" fontId="6" fillId="0" borderId="2" xfId="0" applyNumberFormat="1" applyFont="1" applyFill="1" applyBorder="1" applyAlignment="1">
      <alignment horizontal="right" vertical="center" wrapText="1"/>
    </xf>
    <xf numFmtId="168" fontId="6" fillId="0" borderId="1" xfId="0" applyNumberFormat="1" applyFont="1" applyFill="1" applyBorder="1" applyAlignment="1">
      <alignment horizontal="right" vertical="center" wrapText="1"/>
    </xf>
    <xf numFmtId="0" fontId="9" fillId="0" borderId="2" xfId="0" applyFont="1" applyBorder="1" applyAlignment="1">
      <alignment horizontal="center" vertical="center"/>
    </xf>
    <xf numFmtId="168" fontId="6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left" vertical="center"/>
    </xf>
    <xf numFmtId="0" fontId="6" fillId="0" borderId="14" xfId="0" applyFont="1" applyBorder="1" applyAlignment="1">
      <alignment horizontal="justify" vertical="center"/>
    </xf>
    <xf numFmtId="0" fontId="6" fillId="0" borderId="14" xfId="0" applyFont="1" applyBorder="1" applyAlignment="1">
      <alignment horizontal="left" vertical="center"/>
    </xf>
    <xf numFmtId="168" fontId="6" fillId="0" borderId="14" xfId="0" applyNumberFormat="1" applyFont="1" applyFill="1" applyBorder="1" applyAlignment="1">
      <alignment horizontal="right" vertical="center" wrapText="1"/>
    </xf>
    <xf numFmtId="168" fontId="0" fillId="0" borderId="1" xfId="0" applyNumberFormat="1" applyBorder="1"/>
    <xf numFmtId="0" fontId="0" fillId="0" borderId="2" xfId="0" applyBorder="1"/>
    <xf numFmtId="0" fontId="6" fillId="0" borderId="2" xfId="0" applyFont="1" applyBorder="1" applyAlignment="1">
      <alignment horizontal="center"/>
    </xf>
    <xf numFmtId="9" fontId="0" fillId="0" borderId="2" xfId="1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2" fontId="0" fillId="0" borderId="0" xfId="0" applyNumberFormat="1"/>
    <xf numFmtId="0" fontId="1" fillId="2" borderId="11" xfId="0" applyFont="1" applyFill="1" applyBorder="1"/>
    <xf numFmtId="0" fontId="2" fillId="2" borderId="1" xfId="0" applyFont="1" applyFill="1" applyBorder="1" applyAlignment="1">
      <alignment horizontal="center"/>
    </xf>
    <xf numFmtId="1" fontId="0" fillId="2" borderId="0" xfId="0" applyNumberFormat="1" applyFill="1"/>
    <xf numFmtId="0" fontId="1" fillId="2" borderId="0" xfId="0" applyFont="1" applyFill="1" applyBorder="1" applyAlignment="1">
      <alignment horizontal="center"/>
    </xf>
    <xf numFmtId="43" fontId="0" fillId="2" borderId="0" xfId="0" applyNumberFormat="1" applyFill="1" applyBorder="1"/>
    <xf numFmtId="43" fontId="4" fillId="2" borderId="0" xfId="2" applyFont="1" applyFill="1" applyBorder="1"/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wrapText="1"/>
    </xf>
    <xf numFmtId="2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justify" vertical="center"/>
    </xf>
    <xf numFmtId="0" fontId="15" fillId="0" borderId="1" xfId="0" applyFont="1" applyFill="1" applyBorder="1" applyAlignment="1">
      <alignment horizontal="center"/>
    </xf>
    <xf numFmtId="0" fontId="12" fillId="0" borderId="3" xfId="0" applyFont="1" applyFill="1" applyBorder="1"/>
    <xf numFmtId="43" fontId="12" fillId="0" borderId="4" xfId="2" applyNumberFormat="1" applyFont="1" applyFill="1" applyBorder="1" applyAlignment="1">
      <alignment horizontal="center" vertical="center"/>
    </xf>
    <xf numFmtId="43" fontId="12" fillId="0" borderId="4" xfId="2" applyNumberFormat="1" applyFont="1" applyFill="1" applyBorder="1" applyAlignment="1">
      <alignment horizontal="center"/>
    </xf>
    <xf numFmtId="43" fontId="12" fillId="0" borderId="4" xfId="2" applyNumberFormat="1" applyFont="1" applyFill="1" applyBorder="1" applyAlignment="1">
      <alignment horizontal="center" vertical="center" wrapText="1"/>
    </xf>
    <xf numFmtId="0" fontId="12" fillId="0" borderId="5" xfId="0" applyFont="1" applyFill="1" applyBorder="1"/>
    <xf numFmtId="0" fontId="12" fillId="0" borderId="6" xfId="0" applyFont="1" applyFill="1" applyBorder="1" applyAlignment="1">
      <alignment horizontal="center"/>
    </xf>
    <xf numFmtId="0" fontId="12" fillId="0" borderId="6" xfId="0" applyFont="1" applyFill="1" applyBorder="1" applyAlignment="1">
      <alignment vertical="center"/>
    </xf>
    <xf numFmtId="43" fontId="12" fillId="0" borderId="7" xfId="2" applyNumberFormat="1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0" fontId="14" fillId="0" borderId="4" xfId="0" applyFont="1" applyFill="1" applyBorder="1"/>
    <xf numFmtId="0" fontId="12" fillId="0" borderId="4" xfId="0" applyFont="1" applyFill="1" applyBorder="1"/>
    <xf numFmtId="0" fontId="14" fillId="0" borderId="4" xfId="0" applyFont="1" applyFill="1" applyBorder="1" applyAlignment="1">
      <alignment horizontal="justify" vertical="center"/>
    </xf>
    <xf numFmtId="0" fontId="12" fillId="0" borderId="7" xfId="0" applyFont="1" applyFill="1" applyBorder="1"/>
    <xf numFmtId="0" fontId="12" fillId="0" borderId="15" xfId="0" applyFont="1" applyFill="1" applyBorder="1"/>
    <xf numFmtId="0" fontId="12" fillId="0" borderId="2" xfId="0" applyFont="1" applyFill="1" applyBorder="1" applyAlignment="1">
      <alignment horizontal="center"/>
    </xf>
    <xf numFmtId="0" fontId="12" fillId="0" borderId="2" xfId="0" applyFont="1" applyFill="1" applyBorder="1"/>
    <xf numFmtId="43" fontId="12" fillId="0" borderId="16" xfId="2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/>
    </xf>
    <xf numFmtId="0" fontId="14" fillId="0" borderId="16" xfId="0" applyFont="1" applyFill="1" applyBorder="1"/>
    <xf numFmtId="166" fontId="0" fillId="2" borderId="1" xfId="2" applyNumberFormat="1" applyFont="1" applyFill="1" applyBorder="1" applyAlignment="1">
      <alignment horizontal="center"/>
    </xf>
    <xf numFmtId="166" fontId="2" fillId="2" borderId="1" xfId="2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0" fillId="2" borderId="9" xfId="0" applyFill="1" applyBorder="1"/>
    <xf numFmtId="169" fontId="15" fillId="0" borderId="1" xfId="2" applyNumberFormat="1" applyFont="1" applyFill="1" applyBorder="1" applyAlignment="1"/>
    <xf numFmtId="169" fontId="14" fillId="0" borderId="1" xfId="2" applyNumberFormat="1" applyFont="1" applyFill="1" applyBorder="1" applyAlignment="1"/>
    <xf numFmtId="169" fontId="12" fillId="0" borderId="1" xfId="2" applyNumberFormat="1" applyFont="1" applyFill="1" applyBorder="1" applyAlignment="1"/>
    <xf numFmtId="166" fontId="4" fillId="2" borderId="1" xfId="2" applyNumberFormat="1" applyFont="1" applyFill="1" applyBorder="1" applyAlignment="1">
      <alignment horizontal="center"/>
    </xf>
    <xf numFmtId="0" fontId="16" fillId="2" borderId="22" xfId="0" applyFont="1" applyFill="1" applyBorder="1" applyAlignment="1">
      <alignment horizontal="center"/>
    </xf>
    <xf numFmtId="0" fontId="16" fillId="2" borderId="23" xfId="0" applyFont="1" applyFill="1" applyBorder="1" applyAlignment="1">
      <alignment horizontal="center"/>
    </xf>
    <xf numFmtId="0" fontId="16" fillId="2" borderId="24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164" fontId="12" fillId="0" borderId="1" xfId="2" applyNumberFormat="1" applyFont="1" applyFill="1" applyBorder="1" applyAlignment="1"/>
    <xf numFmtId="169" fontId="12" fillId="0" borderId="1" xfId="2" applyNumberFormat="1" applyFont="1" applyFill="1" applyBorder="1" applyAlignment="1">
      <alignment vertical="center"/>
    </xf>
    <xf numFmtId="164" fontId="12" fillId="0" borderId="1" xfId="2" applyNumberFormat="1" applyFont="1" applyFill="1" applyBorder="1" applyAlignment="1">
      <alignment vertical="center"/>
    </xf>
    <xf numFmtId="0" fontId="11" fillId="5" borderId="5" xfId="0" applyFont="1" applyFill="1" applyBorder="1" applyAlignment="1">
      <alignment horizont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43" fontId="0" fillId="2" borderId="0" xfId="2" applyNumberFormat="1" applyFont="1" applyFill="1"/>
    <xf numFmtId="166" fontId="0" fillId="2" borderId="0" xfId="0" applyNumberFormat="1" applyFill="1"/>
    <xf numFmtId="43" fontId="15" fillId="0" borderId="1" xfId="2" applyNumberFormat="1" applyFont="1" applyFill="1" applyBorder="1" applyAlignment="1"/>
    <xf numFmtId="0" fontId="12" fillId="2" borderId="0" xfId="0" applyFont="1" applyFill="1" applyBorder="1"/>
    <xf numFmtId="0" fontId="12" fillId="2" borderId="0" xfId="0" applyFont="1" applyFill="1" applyBorder="1" applyAlignment="1">
      <alignment vertical="center"/>
    </xf>
    <xf numFmtId="169" fontId="12" fillId="0" borderId="6" xfId="2" applyNumberFormat="1" applyFont="1" applyFill="1" applyBorder="1" applyAlignment="1">
      <alignment vertical="center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left" indent="1"/>
    </xf>
    <xf numFmtId="0" fontId="0" fillId="2" borderId="0" xfId="0" applyFill="1" applyBorder="1" applyAlignment="1">
      <alignment horizontal="left" indent="2"/>
    </xf>
    <xf numFmtId="0" fontId="2" fillId="2" borderId="27" xfId="0" applyFont="1" applyFill="1" applyBorder="1" applyAlignment="1">
      <alignment horizontal="center"/>
    </xf>
    <xf numFmtId="0" fontId="13" fillId="5" borderId="29" xfId="0" applyFont="1" applyFill="1" applyBorder="1" applyAlignment="1">
      <alignment horizontal="center" vertical="center"/>
    </xf>
    <xf numFmtId="9" fontId="14" fillId="0" borderId="8" xfId="1" applyFont="1" applyFill="1" applyBorder="1" applyAlignment="1">
      <alignment vertical="center"/>
    </xf>
    <xf numFmtId="170" fontId="14" fillId="0" borderId="8" xfId="1" applyNumberFormat="1" applyFont="1" applyFill="1" applyBorder="1" applyAlignment="1">
      <alignment vertical="center"/>
    </xf>
    <xf numFmtId="169" fontId="14" fillId="0" borderId="8" xfId="2" applyNumberFormat="1" applyFont="1" applyFill="1" applyBorder="1" applyAlignment="1">
      <alignment vertical="center"/>
    </xf>
    <xf numFmtId="170" fontId="14" fillId="0" borderId="28" xfId="1" applyNumberFormat="1" applyFont="1" applyFill="1" applyBorder="1" applyAlignment="1">
      <alignment vertical="center"/>
    </xf>
    <xf numFmtId="0" fontId="14" fillId="0" borderId="15" xfId="0" applyFont="1" applyFill="1" applyBorder="1"/>
    <xf numFmtId="0" fontId="14" fillId="0" borderId="3" xfId="0" applyFont="1" applyFill="1" applyBorder="1"/>
    <xf numFmtId="164" fontId="14" fillId="0" borderId="3" xfId="2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16" fillId="5" borderId="17" xfId="0" applyFont="1" applyFill="1" applyBorder="1" applyAlignment="1">
      <alignment horizontal="center"/>
    </xf>
    <xf numFmtId="0" fontId="16" fillId="5" borderId="18" xfId="0" applyFont="1" applyFill="1" applyBorder="1" applyAlignment="1">
      <alignment horizontal="center"/>
    </xf>
    <xf numFmtId="0" fontId="16" fillId="5" borderId="25" xfId="0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left"/>
    </xf>
    <xf numFmtId="0" fontId="8" fillId="3" borderId="9" xfId="0" applyFont="1" applyFill="1" applyBorder="1" applyAlignment="1">
      <alignment horizontal="left"/>
    </xf>
    <xf numFmtId="0" fontId="8" fillId="3" borderId="8" xfId="0" applyFont="1" applyFill="1" applyBorder="1" applyAlignment="1">
      <alignment horizontal="center"/>
    </xf>
    <xf numFmtId="0" fontId="8" fillId="3" borderId="2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10" xfId="0" applyFont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8" fontId="6" fillId="2" borderId="8" xfId="0" applyNumberFormat="1" applyFont="1" applyFill="1" applyBorder="1" applyAlignment="1">
      <alignment horizontal="center"/>
    </xf>
    <xf numFmtId="168" fontId="6" fillId="2" borderId="9" xfId="0" applyNumberFormat="1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168" fontId="6" fillId="2" borderId="8" xfId="0" applyNumberFormat="1" applyFont="1" applyFill="1" applyBorder="1" applyAlignment="1">
      <alignment horizontal="center" vertical="center"/>
    </xf>
    <xf numFmtId="168" fontId="6" fillId="2" borderId="9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169" fontId="0" fillId="4" borderId="30" xfId="2" applyNumberFormat="1" applyFont="1" applyFill="1" applyBorder="1" applyAlignment="1">
      <alignment horizontal="right" vertical="center" wrapText="1"/>
    </xf>
    <xf numFmtId="166" fontId="0" fillId="4" borderId="1" xfId="2" applyNumberFormat="1" applyFont="1" applyFill="1" applyBorder="1" applyAlignment="1">
      <alignment horizontal="right" vertical="center" wrapText="1"/>
    </xf>
    <xf numFmtId="43" fontId="14" fillId="0" borderId="15" xfId="2" applyFont="1" applyFill="1" applyBorder="1" applyAlignment="1"/>
    <xf numFmtId="43" fontId="14" fillId="0" borderId="3" xfId="2" applyFont="1" applyFill="1" applyBorder="1" applyAlignment="1"/>
    <xf numFmtId="0" fontId="12" fillId="0" borderId="1" xfId="0" applyFont="1" applyFill="1" applyBorder="1" applyAlignment="1"/>
    <xf numFmtId="43" fontId="12" fillId="0" borderId="3" xfId="2" applyFont="1" applyFill="1" applyBorder="1" applyAlignment="1"/>
    <xf numFmtId="2" fontId="12" fillId="0" borderId="3" xfId="0" applyNumberFormat="1" applyFont="1" applyFill="1" applyBorder="1" applyAlignment="1"/>
    <xf numFmtId="2" fontId="12" fillId="0" borderId="5" xfId="0" applyNumberFormat="1" applyFont="1" applyFill="1" applyBorder="1" applyAlignment="1"/>
    <xf numFmtId="0" fontId="17" fillId="6" borderId="1" xfId="0" applyFont="1" applyFill="1" applyBorder="1" applyAlignment="1"/>
    <xf numFmtId="0" fontId="17" fillId="6" borderId="1" xfId="0" applyFont="1" applyFill="1" applyBorder="1" applyAlignment="1">
      <alignment horizontal="center"/>
    </xf>
    <xf numFmtId="0" fontId="17" fillId="6" borderId="1" xfId="0" applyFont="1" applyFill="1" applyBorder="1"/>
    <xf numFmtId="0" fontId="18" fillId="6" borderId="1" xfId="0" applyFont="1" applyFill="1" applyBorder="1"/>
    <xf numFmtId="0" fontId="18" fillId="6" borderId="1" xfId="0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0" xfId="0" applyFont="1" applyFill="1"/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215503</xdr:colOff>
      <xdr:row>0</xdr:row>
      <xdr:rowOff>76199</xdr:rowOff>
    </xdr:from>
    <xdr:to>
      <xdr:col>9</xdr:col>
      <xdr:colOff>129778</xdr:colOff>
      <xdr:row>38</xdr:row>
      <xdr:rowOff>57150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942" t="7001" r="30616" b="8766"/>
        <a:stretch/>
      </xdr:blipFill>
      <xdr:spPr>
        <a:xfrm>
          <a:off x="977503" y="76199"/>
          <a:ext cx="6010275" cy="72199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9526</xdr:rowOff>
    </xdr:from>
    <xdr:to>
      <xdr:col>8</xdr:col>
      <xdr:colOff>190500</xdr:colOff>
      <xdr:row>39</xdr:row>
      <xdr:rowOff>28576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817" t="6335" r="23678" b="6766"/>
        <a:stretch/>
      </xdr:blipFill>
      <xdr:spPr>
        <a:xfrm>
          <a:off x="1028700" y="9526"/>
          <a:ext cx="5257800" cy="74485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39</xdr:row>
      <xdr:rowOff>85725</xdr:rowOff>
    </xdr:from>
    <xdr:to>
      <xdr:col>8</xdr:col>
      <xdr:colOff>190500</xdr:colOff>
      <xdr:row>78</xdr:row>
      <xdr:rowOff>123825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2506" t="8778" r="24052" b="7099"/>
        <a:stretch/>
      </xdr:blipFill>
      <xdr:spPr>
        <a:xfrm>
          <a:off x="1047750" y="7515225"/>
          <a:ext cx="5238750" cy="746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79</xdr:row>
      <xdr:rowOff>1</xdr:rowOff>
    </xdr:from>
    <xdr:to>
      <xdr:col>8</xdr:col>
      <xdr:colOff>200025</xdr:colOff>
      <xdr:row>116</xdr:row>
      <xdr:rowOff>152401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755" t="8667" r="23991" b="7321"/>
        <a:stretch/>
      </xdr:blipFill>
      <xdr:spPr>
        <a:xfrm>
          <a:off x="1057275" y="15049501"/>
          <a:ext cx="5238750" cy="7200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1</xdr:row>
      <xdr:rowOff>0</xdr:rowOff>
    </xdr:from>
    <xdr:to>
      <xdr:col>10</xdr:col>
      <xdr:colOff>476250</xdr:colOff>
      <xdr:row>40</xdr:row>
      <xdr:rowOff>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881" t="6556" r="23553" b="6766"/>
        <a:stretch/>
      </xdr:blipFill>
      <xdr:spPr>
        <a:xfrm>
          <a:off x="2828925" y="190500"/>
          <a:ext cx="5267325" cy="74295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40</xdr:row>
      <xdr:rowOff>9525</xdr:rowOff>
    </xdr:from>
    <xdr:to>
      <xdr:col>10</xdr:col>
      <xdr:colOff>476250</xdr:colOff>
      <xdr:row>78</xdr:row>
      <xdr:rowOff>171451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2068" t="6779" r="23553" b="6877"/>
        <a:stretch/>
      </xdr:blipFill>
      <xdr:spPr>
        <a:xfrm>
          <a:off x="2857500" y="7629525"/>
          <a:ext cx="5238750" cy="740092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79</xdr:row>
      <xdr:rowOff>57150</xdr:rowOff>
    </xdr:from>
    <xdr:to>
      <xdr:col>10</xdr:col>
      <xdr:colOff>485775</xdr:colOff>
      <xdr:row>118</xdr:row>
      <xdr:rowOff>47625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068" t="6445" r="23490" b="6989"/>
        <a:stretch/>
      </xdr:blipFill>
      <xdr:spPr>
        <a:xfrm>
          <a:off x="2857500" y="15106650"/>
          <a:ext cx="5248275" cy="741997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590551</xdr:colOff>
      <xdr:row>118</xdr:row>
      <xdr:rowOff>76200</xdr:rowOff>
    </xdr:from>
    <xdr:to>
      <xdr:col>10</xdr:col>
      <xdr:colOff>476251</xdr:colOff>
      <xdr:row>157</xdr:row>
      <xdr:rowOff>47626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2130" t="6446" r="23616" b="7211"/>
        <a:stretch/>
      </xdr:blipFill>
      <xdr:spPr>
        <a:xfrm>
          <a:off x="2876551" y="22555200"/>
          <a:ext cx="5219700" cy="74009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489439</xdr:colOff>
      <xdr:row>0</xdr:row>
      <xdr:rowOff>135548</xdr:rowOff>
    </xdr:from>
    <xdr:to>
      <xdr:col>9</xdr:col>
      <xdr:colOff>394189</xdr:colOff>
      <xdr:row>39</xdr:row>
      <xdr:rowOff>97448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005" t="6556" r="23616" b="7210"/>
        <a:stretch/>
      </xdr:blipFill>
      <xdr:spPr>
        <a:xfrm>
          <a:off x="2013439" y="135548"/>
          <a:ext cx="5238750" cy="73914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39</xdr:row>
      <xdr:rowOff>152400</xdr:rowOff>
    </xdr:from>
    <xdr:to>
      <xdr:col>9</xdr:col>
      <xdr:colOff>457200</xdr:colOff>
      <xdr:row>78</xdr:row>
      <xdr:rowOff>95250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2067" t="6557" r="23615" b="7432"/>
        <a:stretch/>
      </xdr:blipFill>
      <xdr:spPr>
        <a:xfrm>
          <a:off x="2085976" y="7581900"/>
          <a:ext cx="5229224" cy="73723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78</xdr:row>
      <xdr:rowOff>161925</xdr:rowOff>
    </xdr:from>
    <xdr:to>
      <xdr:col>9</xdr:col>
      <xdr:colOff>476250</xdr:colOff>
      <xdr:row>117</xdr:row>
      <xdr:rowOff>133351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068" t="6556" r="23428" b="7100"/>
        <a:stretch/>
      </xdr:blipFill>
      <xdr:spPr>
        <a:xfrm>
          <a:off x="2076450" y="15020925"/>
          <a:ext cx="5257800" cy="7400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419101</xdr:colOff>
      <xdr:row>0</xdr:row>
      <xdr:rowOff>142875</xdr:rowOff>
    </xdr:from>
    <xdr:to>
      <xdr:col>9</xdr:col>
      <xdr:colOff>342901</xdr:colOff>
      <xdr:row>39</xdr:row>
      <xdr:rowOff>133350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006" t="6446" r="23490" b="6988"/>
        <a:stretch/>
      </xdr:blipFill>
      <xdr:spPr>
        <a:xfrm>
          <a:off x="1943101" y="142875"/>
          <a:ext cx="5257800" cy="74199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40</xdr:row>
      <xdr:rowOff>19050</xdr:rowOff>
    </xdr:from>
    <xdr:to>
      <xdr:col>9</xdr:col>
      <xdr:colOff>323850</xdr:colOff>
      <xdr:row>78</xdr:row>
      <xdr:rowOff>161925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2130" t="6445" r="23615" b="7432"/>
        <a:stretch/>
      </xdr:blipFill>
      <xdr:spPr>
        <a:xfrm>
          <a:off x="1962150" y="7639050"/>
          <a:ext cx="5219700" cy="7381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79</xdr:row>
      <xdr:rowOff>19049</xdr:rowOff>
    </xdr:from>
    <xdr:to>
      <xdr:col>9</xdr:col>
      <xdr:colOff>361951</xdr:colOff>
      <xdr:row>117</xdr:row>
      <xdr:rowOff>161924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1881" t="6557" r="23615" b="7322"/>
        <a:stretch/>
      </xdr:blipFill>
      <xdr:spPr>
        <a:xfrm>
          <a:off x="1962151" y="15068549"/>
          <a:ext cx="5257800" cy="7381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47211</xdr:colOff>
      <xdr:row>4</xdr:row>
      <xdr:rowOff>64190</xdr:rowOff>
    </xdr:from>
    <xdr:to>
      <xdr:col>10</xdr:col>
      <xdr:colOff>618711</xdr:colOff>
      <xdr:row>24</xdr:row>
      <xdr:rowOff>64190</xdr:rowOff>
    </xdr:to>
    <xdr:pic>
      <xdr:nvPicPr>
        <xdr:cNvPr id="2" name="Imagen 1" descr="http://www.terminalzarate.com.ar/images/ima-nosotros_0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211" y="826190"/>
          <a:ext cx="285750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389283</xdr:colOff>
      <xdr:row>1</xdr:row>
      <xdr:rowOff>8281</xdr:rowOff>
    </xdr:from>
    <xdr:to>
      <xdr:col>6</xdr:col>
      <xdr:colOff>173935</xdr:colOff>
      <xdr:row>38</xdr:row>
      <xdr:rowOff>8282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766" t="8817" r="35644" b="8950"/>
        <a:stretch/>
      </xdr:blipFill>
      <xdr:spPr>
        <a:xfrm>
          <a:off x="389283" y="198781"/>
          <a:ext cx="4356652" cy="7048501"/>
        </a:xfrm>
        <a:prstGeom prst="rect">
          <a:avLst/>
        </a:prstGeom>
      </xdr:spPr>
    </xdr:pic>
    <xdr:clientData/>
  </xdr:twoCellAnchor>
  <xdr:twoCellAnchor editAs="oneCell">
    <xdr:from>
      <xdr:col>0</xdr:col>
      <xdr:colOff>372717</xdr:colOff>
      <xdr:row>39</xdr:row>
      <xdr:rowOff>149087</xdr:rowOff>
    </xdr:from>
    <xdr:to>
      <xdr:col>6</xdr:col>
      <xdr:colOff>33130</xdr:colOff>
      <xdr:row>76</xdr:row>
      <xdr:rowOff>140805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145" t="10436" r="36080" b="7428"/>
        <a:stretch/>
      </xdr:blipFill>
      <xdr:spPr>
        <a:xfrm>
          <a:off x="372717" y="7578587"/>
          <a:ext cx="4232413" cy="7040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C4:G34"/>
  <sheetViews>
    <sheetView workbookViewId="0">
      <selection activeCell="I12" sqref="I12"/>
    </sheetView>
  </sheetViews>
  <sheetFormatPr baseColWidth="10" defaultRowHeight="15" x14ac:dyDescent="0.25"/>
  <cols>
    <col min="1" max="1" width="11.42578125" style="1"/>
    <col min="2" max="2" width="11.28515625" style="1" customWidth="1"/>
    <col min="3" max="3" width="41" style="1" customWidth="1"/>
    <col min="4" max="4" width="15.7109375" style="1" customWidth="1"/>
    <col min="5" max="5" width="13.85546875" style="1" bestFit="1" customWidth="1"/>
    <col min="6" max="16384" width="11.42578125" style="1"/>
  </cols>
  <sheetData>
    <row r="4" spans="3:6" x14ac:dyDescent="0.25">
      <c r="C4" s="149" t="s">
        <v>126</v>
      </c>
      <c r="D4" s="149"/>
    </row>
    <row r="5" spans="3:6" x14ac:dyDescent="0.25">
      <c r="C5" s="186" t="s">
        <v>32</v>
      </c>
      <c r="D5" s="187" t="s">
        <v>128</v>
      </c>
      <c r="E5" s="188" t="s">
        <v>131</v>
      </c>
    </row>
    <row r="6" spans="3:6" x14ac:dyDescent="0.25">
      <c r="C6" s="2" t="s">
        <v>127</v>
      </c>
      <c r="D6" s="108">
        <v>50</v>
      </c>
      <c r="E6" s="3">
        <v>1025</v>
      </c>
      <c r="F6" s="75"/>
    </row>
    <row r="7" spans="3:6" x14ac:dyDescent="0.25">
      <c r="C7" s="2" t="s">
        <v>129</v>
      </c>
      <c r="D7" s="108">
        <v>100</v>
      </c>
      <c r="E7" s="3">
        <v>2050</v>
      </c>
      <c r="F7" s="75"/>
    </row>
    <row r="8" spans="3:6" x14ac:dyDescent="0.25">
      <c r="C8" s="2" t="s">
        <v>130</v>
      </c>
      <c r="D8" s="108">
        <v>100</v>
      </c>
      <c r="E8" s="3">
        <v>4100</v>
      </c>
      <c r="F8" s="75"/>
    </row>
    <row r="9" spans="3:6" x14ac:dyDescent="0.25">
      <c r="C9" s="2" t="s">
        <v>115</v>
      </c>
      <c r="D9" s="108">
        <v>20</v>
      </c>
      <c r="E9" s="3"/>
      <c r="F9" s="75"/>
    </row>
    <row r="10" spans="3:6" ht="14.25" customHeight="1" x14ac:dyDescent="0.25">
      <c r="C10" s="8" t="s">
        <v>132</v>
      </c>
      <c r="D10" s="109">
        <f>+AVERAGE(D6:D9)</f>
        <v>67.5</v>
      </c>
      <c r="E10" s="109">
        <f>+AVERAGE(E6:E8)</f>
        <v>2391.6666666666665</v>
      </c>
    </row>
    <row r="11" spans="3:6" ht="14.25" customHeight="1" x14ac:dyDescent="0.25">
      <c r="C11" s="192" t="s">
        <v>520</v>
      </c>
    </row>
    <row r="12" spans="3:6" x14ac:dyDescent="0.25">
      <c r="C12" s="12"/>
    </row>
    <row r="13" spans="3:6" x14ac:dyDescent="0.25">
      <c r="C13" s="189" t="s">
        <v>34</v>
      </c>
      <c r="D13" s="116">
        <v>13</v>
      </c>
      <c r="E13" s="12"/>
      <c r="F13" s="12"/>
    </row>
    <row r="14" spans="3:6" x14ac:dyDescent="0.25">
      <c r="C14" s="189" t="s">
        <v>318</v>
      </c>
      <c r="D14" s="6">
        <v>308.33</v>
      </c>
    </row>
    <row r="15" spans="3:6" x14ac:dyDescent="0.25">
      <c r="C15" s="192" t="s">
        <v>317</v>
      </c>
      <c r="D15" s="4"/>
    </row>
    <row r="16" spans="3:6" hidden="1" x14ac:dyDescent="0.25"/>
    <row r="17" spans="3:7" hidden="1" x14ac:dyDescent="0.25">
      <c r="C17" s="8" t="s">
        <v>445</v>
      </c>
      <c r="D17" s="74" t="s">
        <v>451</v>
      </c>
    </row>
    <row r="18" spans="3:7" hidden="1" x14ac:dyDescent="0.25">
      <c r="C18" s="2" t="s">
        <v>446</v>
      </c>
      <c r="D18" s="2">
        <v>2.2999999999999998</v>
      </c>
    </row>
    <row r="19" spans="3:7" hidden="1" x14ac:dyDescent="0.25">
      <c r="C19" s="2" t="s">
        <v>447</v>
      </c>
      <c r="D19" s="2">
        <v>3.75</v>
      </c>
    </row>
    <row r="20" spans="3:7" hidden="1" x14ac:dyDescent="0.25">
      <c r="C20" s="2" t="s">
        <v>448</v>
      </c>
      <c r="D20" s="2">
        <v>28.18</v>
      </c>
    </row>
    <row r="21" spans="3:7" hidden="1" x14ac:dyDescent="0.25">
      <c r="C21" s="2" t="s">
        <v>449</v>
      </c>
      <c r="D21" s="2">
        <v>28.75</v>
      </c>
    </row>
    <row r="22" spans="3:7" hidden="1" x14ac:dyDescent="0.25">
      <c r="C22" s="1" t="s">
        <v>450</v>
      </c>
    </row>
    <row r="24" spans="3:7" x14ac:dyDescent="0.25">
      <c r="C24" s="188" t="s">
        <v>452</v>
      </c>
      <c r="D24" s="190" t="s">
        <v>451</v>
      </c>
    </row>
    <row r="25" spans="3:7" x14ac:dyDescent="0.25">
      <c r="C25" s="3" t="s">
        <v>192</v>
      </c>
      <c r="D25" s="112">
        <v>1.5</v>
      </c>
    </row>
    <row r="26" spans="3:7" hidden="1" x14ac:dyDescent="0.25">
      <c r="C26" s="3" t="s">
        <v>521</v>
      </c>
      <c r="D26" s="2">
        <v>6.5</v>
      </c>
    </row>
    <row r="27" spans="3:7" hidden="1" x14ac:dyDescent="0.25">
      <c r="C27" s="3" t="s">
        <v>521</v>
      </c>
      <c r="D27" s="2"/>
    </row>
    <row r="28" spans="3:7" x14ac:dyDescent="0.25">
      <c r="C28" s="192" t="s">
        <v>552</v>
      </c>
      <c r="D28" s="9"/>
    </row>
    <row r="30" spans="3:7" x14ac:dyDescent="0.25">
      <c r="C30" s="188" t="s">
        <v>514</v>
      </c>
      <c r="D30" s="189"/>
    </row>
    <row r="31" spans="3:7" x14ac:dyDescent="0.25">
      <c r="C31" s="10" t="s">
        <v>515</v>
      </c>
      <c r="D31" s="178">
        <v>3.1859999999999999</v>
      </c>
    </row>
    <row r="32" spans="3:7" x14ac:dyDescent="0.25">
      <c r="C32" s="2" t="s">
        <v>516</v>
      </c>
      <c r="D32" s="179">
        <v>2746.47</v>
      </c>
      <c r="F32" s="131"/>
      <c r="G32" s="132"/>
    </row>
    <row r="33" spans="3:3" s="9" customFormat="1" x14ac:dyDescent="0.25">
      <c r="C33" s="191" t="s">
        <v>553</v>
      </c>
    </row>
    <row r="34" spans="3:3" s="9" customFormat="1" x14ac:dyDescent="0.25"/>
  </sheetData>
  <mergeCells count="1">
    <mergeCell ref="C4:D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"/>
  <sheetViews>
    <sheetView zoomScale="130" zoomScaleNormal="130" workbookViewId="0">
      <selection activeCell="L18" sqref="L18"/>
    </sheetView>
  </sheetViews>
  <sheetFormatPr baseColWidth="10" defaultRowHeight="15" x14ac:dyDescent="0.25"/>
  <cols>
    <col min="1" max="16384" width="11.42578125" style="1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E11"/>
  <sheetViews>
    <sheetView topLeftCell="A97" zoomScale="115" zoomScaleNormal="115" workbookViewId="0">
      <selection activeCell="M21" sqref="M21"/>
    </sheetView>
  </sheetViews>
  <sheetFormatPr baseColWidth="10" defaultRowHeight="15" x14ac:dyDescent="0.25"/>
  <cols>
    <col min="1" max="16384" width="11.42578125" style="1"/>
  </cols>
  <sheetData>
    <row r="11" spans="5:5" x14ac:dyDescent="0.25">
      <c r="E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X266"/>
  <sheetViews>
    <sheetView tabSelected="1" zoomScale="85" zoomScaleNormal="85" workbookViewId="0">
      <pane ySplit="4" topLeftCell="A5" activePane="bottomLeft" state="frozen"/>
      <selection activeCell="I33" sqref="I33"/>
      <selection pane="bottomLeft" activeCell="E19" sqref="E19"/>
    </sheetView>
  </sheetViews>
  <sheetFormatPr baseColWidth="10" defaultRowHeight="15" x14ac:dyDescent="0.25"/>
  <cols>
    <col min="1" max="1" width="11.42578125" style="9"/>
    <col min="2" max="2" width="10.7109375" style="9" bestFit="1" customWidth="1"/>
    <col min="3" max="3" width="14" style="37" bestFit="1" customWidth="1"/>
    <col min="4" max="4" width="73.140625" style="9" customWidth="1"/>
    <col min="5" max="5" width="17.7109375" style="76" customWidth="1"/>
    <col min="6" max="6" width="8.42578125" style="9" bestFit="1" customWidth="1"/>
    <col min="7" max="7" width="67.140625" style="37" bestFit="1" customWidth="1"/>
    <col min="8" max="8" width="13.42578125" style="37" bestFit="1" customWidth="1"/>
    <col min="9" max="9" width="13.42578125" style="37" customWidth="1"/>
    <col min="10" max="10" width="9.5703125" style="37" hidden="1" customWidth="1"/>
    <col min="11" max="11" width="19.5703125" style="37" bestFit="1" customWidth="1"/>
    <col min="12" max="12" width="26.42578125" style="9" customWidth="1"/>
    <col min="13" max="13" width="42.140625" style="9" customWidth="1"/>
    <col min="14" max="14" width="35" style="9" bestFit="1" customWidth="1"/>
    <col min="15" max="15" width="97.85546875" style="9" customWidth="1"/>
    <col min="16" max="16" width="27.140625" style="9" customWidth="1"/>
    <col min="17" max="17" width="18.28515625" style="9" customWidth="1"/>
    <col min="18" max="18" width="9.7109375" style="9" customWidth="1"/>
    <col min="19" max="19" width="12.5703125" style="9" customWidth="1"/>
    <col min="20" max="20" width="9.7109375" style="9" customWidth="1"/>
    <col min="21" max="21" width="13.85546875" style="9" customWidth="1"/>
    <col min="22" max="22" width="11.28515625" style="9" customWidth="1"/>
    <col min="23" max="23" width="9.42578125" style="9" customWidth="1"/>
    <col min="24" max="24" width="12.5703125" style="9" customWidth="1"/>
    <col min="25" max="25" width="18.28515625" style="9" customWidth="1"/>
    <col min="26" max="26" width="12.5703125" style="9" customWidth="1"/>
    <col min="27" max="27" width="9.42578125" style="9" customWidth="1"/>
    <col min="28" max="28" width="11.140625" style="9" customWidth="1"/>
    <col min="29" max="29" width="12.5703125" style="9" bestFit="1" customWidth="1"/>
    <col min="30" max="16384" width="11.42578125" style="9"/>
  </cols>
  <sheetData>
    <row r="1" spans="2:24" ht="15.75" thickBot="1" x14ac:dyDescent="0.3"/>
    <row r="2" spans="2:24" ht="15.75" thickBot="1" x14ac:dyDescent="0.3">
      <c r="B2" s="150" t="s">
        <v>138</v>
      </c>
      <c r="C2" s="151"/>
      <c r="D2" s="151"/>
      <c r="E2" s="151"/>
      <c r="F2" s="156"/>
      <c r="G2" s="150" t="s">
        <v>119</v>
      </c>
      <c r="H2" s="151"/>
      <c r="I2" s="152"/>
      <c r="J2" s="153"/>
      <c r="K2" s="154" t="s">
        <v>137</v>
      </c>
      <c r="L2" s="155"/>
      <c r="M2" s="40"/>
      <c r="N2" s="40"/>
      <c r="O2" s="40"/>
    </row>
    <row r="3" spans="2:24" ht="5.25" customHeight="1" thickBot="1" x14ac:dyDescent="0.3">
      <c r="B3" s="117"/>
      <c r="C3" s="118"/>
      <c r="D3" s="118"/>
      <c r="E3" s="118"/>
      <c r="F3" s="119"/>
      <c r="G3" s="117"/>
      <c r="H3" s="118"/>
      <c r="I3" s="120"/>
      <c r="J3" s="140"/>
      <c r="K3" s="110"/>
      <c r="L3" s="111"/>
      <c r="M3" s="40"/>
      <c r="N3" s="40"/>
    </row>
    <row r="4" spans="2:24" ht="23.25" thickBot="1" x14ac:dyDescent="0.3">
      <c r="B4" s="124" t="s">
        <v>519</v>
      </c>
      <c r="C4" s="125" t="s">
        <v>12</v>
      </c>
      <c r="D4" s="125" t="s">
        <v>124</v>
      </c>
      <c r="E4" s="125" t="s">
        <v>26</v>
      </c>
      <c r="F4" s="126" t="s">
        <v>133</v>
      </c>
      <c r="G4" s="127" t="s">
        <v>120</v>
      </c>
      <c r="H4" s="125" t="s">
        <v>4</v>
      </c>
      <c r="I4" s="128" t="s">
        <v>134</v>
      </c>
      <c r="J4" s="141" t="s">
        <v>547</v>
      </c>
      <c r="K4" s="129" t="s">
        <v>80</v>
      </c>
      <c r="L4" s="130" t="s">
        <v>81</v>
      </c>
      <c r="M4" s="16"/>
    </row>
    <row r="5" spans="2:24" s="18" customFormat="1" ht="15" customHeight="1" x14ac:dyDescent="0.25">
      <c r="B5" s="102" t="s">
        <v>24</v>
      </c>
      <c r="C5" s="103" t="s">
        <v>43</v>
      </c>
      <c r="D5" s="104" t="s">
        <v>136</v>
      </c>
      <c r="E5" s="103" t="s">
        <v>89</v>
      </c>
      <c r="F5" s="105">
        <v>1.6</v>
      </c>
      <c r="G5" s="180" t="s">
        <v>522</v>
      </c>
      <c r="H5" s="106" t="s">
        <v>122</v>
      </c>
      <c r="I5" s="113">
        <f>+F5/24</f>
        <v>6.6666666666666666E-2</v>
      </c>
      <c r="J5" s="73"/>
      <c r="K5" s="146" t="s">
        <v>18</v>
      </c>
      <c r="L5" s="107" t="s">
        <v>18</v>
      </c>
      <c r="M5" s="17"/>
      <c r="O5" s="9"/>
      <c r="P5" s="9"/>
    </row>
    <row r="6" spans="2:24" s="18" customFormat="1" ht="15" customHeight="1" x14ac:dyDescent="0.25">
      <c r="B6" s="89" t="s">
        <v>24</v>
      </c>
      <c r="C6" s="80" t="s">
        <v>43</v>
      </c>
      <c r="D6" s="79" t="s">
        <v>135</v>
      </c>
      <c r="E6" s="80" t="s">
        <v>91</v>
      </c>
      <c r="F6" s="90">
        <v>20</v>
      </c>
      <c r="G6" s="181" t="s">
        <v>523</v>
      </c>
      <c r="H6" s="88" t="s">
        <v>122</v>
      </c>
      <c r="I6" s="113">
        <f>+(F6/SUPUESTOS!D10)/24</f>
        <v>1.2345679012345678E-2</v>
      </c>
      <c r="K6" s="147" t="s">
        <v>18</v>
      </c>
      <c r="L6" s="98" t="s">
        <v>18</v>
      </c>
      <c r="M6" s="17"/>
      <c r="O6" s="9"/>
      <c r="P6" s="9"/>
      <c r="Q6" s="9"/>
      <c r="R6" s="9"/>
      <c r="S6" s="9"/>
      <c r="T6" s="9"/>
      <c r="U6" s="9"/>
      <c r="V6" s="9"/>
      <c r="W6" s="9"/>
      <c r="X6" s="9"/>
    </row>
    <row r="7" spans="2:24" s="18" customFormat="1" ht="15" customHeight="1" x14ac:dyDescent="0.25">
      <c r="B7" s="89" t="s">
        <v>24</v>
      </c>
      <c r="C7" s="80" t="s">
        <v>43</v>
      </c>
      <c r="D7" s="79" t="s">
        <v>125</v>
      </c>
      <c r="E7" s="80" t="s">
        <v>91</v>
      </c>
      <c r="F7" s="90">
        <v>50</v>
      </c>
      <c r="G7" s="181" t="s">
        <v>524</v>
      </c>
      <c r="H7" s="88" t="s">
        <v>122</v>
      </c>
      <c r="I7" s="113">
        <f>+(F7/SUPUESTOS!$D$9)/24</f>
        <v>0.10416666666666667</v>
      </c>
      <c r="K7" s="147" t="s">
        <v>18</v>
      </c>
      <c r="L7" s="98" t="s">
        <v>18</v>
      </c>
      <c r="M7" s="19"/>
      <c r="O7" s="9"/>
      <c r="P7" s="9"/>
      <c r="Q7" s="9"/>
      <c r="R7" s="9"/>
      <c r="S7" s="9"/>
      <c r="T7" s="9"/>
      <c r="U7" s="9"/>
      <c r="V7" s="9"/>
      <c r="W7" s="9"/>
      <c r="X7" s="9"/>
    </row>
    <row r="8" spans="2:24" s="18" customFormat="1" ht="15" customHeight="1" x14ac:dyDescent="0.25">
      <c r="B8" s="89" t="s">
        <v>24</v>
      </c>
      <c r="C8" s="80" t="s">
        <v>43</v>
      </c>
      <c r="D8" s="79" t="s">
        <v>121</v>
      </c>
      <c r="E8" s="80" t="s">
        <v>89</v>
      </c>
      <c r="F8" s="90">
        <v>6.5</v>
      </c>
      <c r="G8" s="182" t="s">
        <v>525</v>
      </c>
      <c r="H8" s="88" t="s">
        <v>122</v>
      </c>
      <c r="I8" s="113">
        <f>+F8/24</f>
        <v>0.27083333333333331</v>
      </c>
      <c r="K8" s="147" t="s">
        <v>18</v>
      </c>
      <c r="L8" s="98" t="s">
        <v>18</v>
      </c>
      <c r="M8" s="17"/>
      <c r="O8" s="9"/>
      <c r="P8" s="9"/>
      <c r="Q8" s="77"/>
      <c r="R8" s="77"/>
      <c r="S8" s="77"/>
      <c r="T8" s="77"/>
      <c r="U8" s="77"/>
      <c r="V8" s="77">
        <f>SUM(U23:U27)</f>
        <v>0</v>
      </c>
      <c r="W8" s="77">
        <f>SUM(V23:V27)</f>
        <v>0</v>
      </c>
      <c r="X8" s="9"/>
    </row>
    <row r="9" spans="2:24" ht="15.75" customHeight="1" thickBot="1" x14ac:dyDescent="0.3">
      <c r="B9" s="89" t="s">
        <v>24</v>
      </c>
      <c r="C9" s="80" t="s">
        <v>43</v>
      </c>
      <c r="D9" s="79" t="s">
        <v>123</v>
      </c>
      <c r="E9" s="80" t="s">
        <v>89</v>
      </c>
      <c r="F9" s="90">
        <v>3.5</v>
      </c>
      <c r="G9" s="182" t="s">
        <v>526</v>
      </c>
      <c r="H9" s="88" t="s">
        <v>122</v>
      </c>
      <c r="I9" s="113">
        <f>+F9/24</f>
        <v>0.14583333333333334</v>
      </c>
      <c r="J9" s="11"/>
      <c r="K9" s="147" t="s">
        <v>18</v>
      </c>
      <c r="L9" s="98" t="s">
        <v>18</v>
      </c>
      <c r="M9" s="17"/>
    </row>
    <row r="10" spans="2:24" ht="15" customHeight="1" x14ac:dyDescent="0.25">
      <c r="B10" s="89" t="s">
        <v>24</v>
      </c>
      <c r="C10" s="80" t="s">
        <v>27</v>
      </c>
      <c r="D10" s="79" t="s">
        <v>260</v>
      </c>
      <c r="E10" s="80" t="s">
        <v>146</v>
      </c>
      <c r="F10" s="90">
        <v>0.12</v>
      </c>
      <c r="G10" s="182" t="s">
        <v>527</v>
      </c>
      <c r="H10" s="88" t="s">
        <v>122</v>
      </c>
      <c r="I10" s="133">
        <f>+(F10/SUPUESTOS!D10)</f>
        <v>1.7777777777777776E-3</v>
      </c>
      <c r="K10" s="147" t="s">
        <v>18</v>
      </c>
      <c r="L10" s="98" t="s">
        <v>18</v>
      </c>
      <c r="M10" s="17"/>
    </row>
    <row r="11" spans="2:24" ht="15" customHeight="1" x14ac:dyDescent="0.25">
      <c r="B11" s="89" t="s">
        <v>24</v>
      </c>
      <c r="C11" s="80" t="s">
        <v>27</v>
      </c>
      <c r="D11" s="84" t="s">
        <v>259</v>
      </c>
      <c r="E11" s="85" t="s">
        <v>28</v>
      </c>
      <c r="F11" s="90">
        <v>0.38</v>
      </c>
      <c r="G11" s="84" t="s">
        <v>528</v>
      </c>
      <c r="H11" s="88" t="s">
        <v>122</v>
      </c>
      <c r="I11" s="133">
        <f>+F11</f>
        <v>0.38</v>
      </c>
      <c r="K11" s="147" t="s">
        <v>18</v>
      </c>
      <c r="L11" s="98" t="s">
        <v>18</v>
      </c>
      <c r="M11" s="17"/>
    </row>
    <row r="12" spans="2:24" ht="15" customHeight="1" x14ac:dyDescent="0.25">
      <c r="B12" s="89" t="s">
        <v>24</v>
      </c>
      <c r="C12" s="80" t="s">
        <v>27</v>
      </c>
      <c r="D12" s="79" t="s">
        <v>261</v>
      </c>
      <c r="E12" s="80" t="s">
        <v>91</v>
      </c>
      <c r="F12" s="90">
        <v>12</v>
      </c>
      <c r="G12" s="182" t="s">
        <v>529</v>
      </c>
      <c r="H12" s="88" t="s">
        <v>122</v>
      </c>
      <c r="I12" s="133">
        <f>+(F12/50)/24</f>
        <v>0.01</v>
      </c>
      <c r="K12" s="147" t="s">
        <v>18</v>
      </c>
      <c r="L12" s="98" t="s">
        <v>18</v>
      </c>
      <c r="M12" s="17"/>
      <c r="O12" s="137"/>
      <c r="P12" s="77"/>
      <c r="Q12" s="77"/>
      <c r="R12" s="77"/>
      <c r="S12" s="77"/>
    </row>
    <row r="13" spans="2:24" ht="15" customHeight="1" x14ac:dyDescent="0.25">
      <c r="B13" s="89" t="s">
        <v>24</v>
      </c>
      <c r="C13" s="80" t="s">
        <v>27</v>
      </c>
      <c r="D13" s="79" t="s">
        <v>262</v>
      </c>
      <c r="E13" s="80" t="s">
        <v>91</v>
      </c>
      <c r="F13" s="90">
        <v>17</v>
      </c>
      <c r="G13" s="182" t="s">
        <v>530</v>
      </c>
      <c r="H13" s="88" t="s">
        <v>122</v>
      </c>
      <c r="I13" s="133">
        <f>+(F13/SUPUESTOS!D10)/24</f>
        <v>1.0493827160493826E-2</v>
      </c>
      <c r="K13" s="147" t="s">
        <v>18</v>
      </c>
      <c r="L13" s="98" t="s">
        <v>18</v>
      </c>
      <c r="M13" s="17"/>
      <c r="O13" s="138"/>
      <c r="P13" s="77"/>
      <c r="Q13" s="77"/>
      <c r="R13" s="77"/>
      <c r="S13" s="77"/>
    </row>
    <row r="14" spans="2:24" ht="15" customHeight="1" x14ac:dyDescent="0.25">
      <c r="B14" s="89" t="s">
        <v>24</v>
      </c>
      <c r="C14" s="80" t="s">
        <v>27</v>
      </c>
      <c r="D14" s="79" t="s">
        <v>331</v>
      </c>
      <c r="E14" s="80" t="s">
        <v>49</v>
      </c>
      <c r="F14" s="90">
        <v>50</v>
      </c>
      <c r="G14" s="182" t="s">
        <v>531</v>
      </c>
      <c r="H14" s="88" t="s">
        <v>122</v>
      </c>
      <c r="I14" s="133">
        <f>+(F14/SUPUESTOS!$D$9)/SUPUESTOS!D13</f>
        <v>0.19230769230769232</v>
      </c>
      <c r="K14" s="147" t="s">
        <v>18</v>
      </c>
      <c r="L14" s="98" t="s">
        <v>18</v>
      </c>
      <c r="M14" s="17"/>
      <c r="O14" s="139"/>
      <c r="P14" s="77"/>
      <c r="Q14" s="77"/>
      <c r="R14" s="77"/>
      <c r="S14" s="77"/>
    </row>
    <row r="15" spans="2:24" ht="15" customHeight="1" x14ac:dyDescent="0.25">
      <c r="B15" s="89" t="s">
        <v>24</v>
      </c>
      <c r="C15" s="80" t="s">
        <v>65</v>
      </c>
      <c r="D15" s="79" t="s">
        <v>315</v>
      </c>
      <c r="E15" s="80" t="s">
        <v>66</v>
      </c>
      <c r="F15" s="91">
        <v>4.0051411448149814</v>
      </c>
      <c r="G15" s="182" t="s">
        <v>532</v>
      </c>
      <c r="H15" s="88" t="s">
        <v>122</v>
      </c>
      <c r="I15" s="114">
        <f>+(F15/SUPUESTOS!$D$10)/24</f>
        <v>2.4723093486512231E-3</v>
      </c>
      <c r="K15" s="147" t="s">
        <v>18</v>
      </c>
      <c r="L15" s="98" t="s">
        <v>18</v>
      </c>
      <c r="M15" s="17"/>
      <c r="O15" s="139"/>
      <c r="P15" s="77"/>
      <c r="Q15" s="77"/>
      <c r="R15" s="77"/>
      <c r="S15" s="77"/>
    </row>
    <row r="16" spans="2:24" ht="15" customHeight="1" x14ac:dyDescent="0.25">
      <c r="B16" s="89" t="s">
        <v>24</v>
      </c>
      <c r="C16" s="80" t="s">
        <v>65</v>
      </c>
      <c r="D16" s="79" t="s">
        <v>314</v>
      </c>
      <c r="E16" s="80" t="s">
        <v>66</v>
      </c>
      <c r="F16" s="91">
        <v>17.476979541010827</v>
      </c>
      <c r="G16" s="182" t="s">
        <v>533</v>
      </c>
      <c r="H16" s="88" t="s">
        <v>122</v>
      </c>
      <c r="I16" s="114">
        <f>+(F16/SUPUESTOS!$D$10)/24</f>
        <v>1.0788258975932609E-2</v>
      </c>
      <c r="K16" s="147" t="s">
        <v>18</v>
      </c>
      <c r="L16" s="98" t="s">
        <v>18</v>
      </c>
      <c r="M16" s="17"/>
      <c r="O16" s="139"/>
      <c r="P16" s="77"/>
      <c r="Q16" s="77"/>
      <c r="R16" s="77"/>
      <c r="S16" s="77"/>
    </row>
    <row r="17" spans="1:19" ht="15" customHeight="1" x14ac:dyDescent="0.25">
      <c r="B17" s="89" t="s">
        <v>24</v>
      </c>
      <c r="C17" s="80" t="s">
        <v>65</v>
      </c>
      <c r="D17" s="79" t="s">
        <v>313</v>
      </c>
      <c r="E17" s="80" t="s">
        <v>66</v>
      </c>
      <c r="F17" s="91">
        <v>12.743630915320393</v>
      </c>
      <c r="G17" s="182" t="s">
        <v>534</v>
      </c>
      <c r="H17" s="88" t="s">
        <v>122</v>
      </c>
      <c r="I17" s="114">
        <f>+(F17/SUPUESTOS!$D9)/24</f>
        <v>2.6549231073584156E-2</v>
      </c>
      <c r="K17" s="147" t="s">
        <v>18</v>
      </c>
      <c r="L17" s="98" t="s">
        <v>18</v>
      </c>
      <c r="M17" s="17"/>
      <c r="O17" s="139"/>
      <c r="P17" s="77"/>
      <c r="Q17" s="77"/>
      <c r="R17" s="77"/>
      <c r="S17" s="77"/>
    </row>
    <row r="18" spans="1:19" ht="15" customHeight="1" x14ac:dyDescent="0.25">
      <c r="B18" s="89" t="s">
        <v>24</v>
      </c>
      <c r="C18" s="80" t="s">
        <v>517</v>
      </c>
      <c r="D18" s="86" t="s">
        <v>311</v>
      </c>
      <c r="E18" s="80" t="s">
        <v>68</v>
      </c>
      <c r="F18" s="90">
        <v>20</v>
      </c>
      <c r="G18" s="84" t="s">
        <v>535</v>
      </c>
      <c r="H18" s="88" t="s">
        <v>122</v>
      </c>
      <c r="I18" s="114">
        <f>+(F18/SUPUESTOS!D10)/24</f>
        <v>1.2345679012345678E-2</v>
      </c>
      <c r="K18" s="147" t="s">
        <v>18</v>
      </c>
      <c r="L18" s="98" t="s">
        <v>18</v>
      </c>
      <c r="M18" s="17"/>
      <c r="O18" s="139"/>
      <c r="P18" s="77"/>
      <c r="Q18" s="77"/>
      <c r="R18" s="77"/>
      <c r="S18" s="77"/>
    </row>
    <row r="19" spans="1:19" ht="15" customHeight="1" x14ac:dyDescent="0.25">
      <c r="B19" s="89" t="s">
        <v>24</v>
      </c>
      <c r="C19" s="80" t="s">
        <v>517</v>
      </c>
      <c r="D19" s="86" t="s">
        <v>312</v>
      </c>
      <c r="E19" s="80" t="s">
        <v>68</v>
      </c>
      <c r="F19" s="90">
        <v>50</v>
      </c>
      <c r="G19" s="84" t="s">
        <v>536</v>
      </c>
      <c r="H19" s="88" t="s">
        <v>122</v>
      </c>
      <c r="I19" s="114">
        <f>+(F19/SUPUESTOS!D9)/24</f>
        <v>0.10416666666666667</v>
      </c>
      <c r="K19" s="147" t="s">
        <v>18</v>
      </c>
      <c r="L19" s="98" t="s">
        <v>18</v>
      </c>
      <c r="M19" s="17"/>
      <c r="O19" s="138"/>
      <c r="P19" s="77"/>
      <c r="Q19" s="77"/>
      <c r="R19" s="77"/>
      <c r="S19" s="77"/>
    </row>
    <row r="20" spans="1:19" ht="15" customHeight="1" x14ac:dyDescent="0.25">
      <c r="B20" s="89" t="s">
        <v>22</v>
      </c>
      <c r="C20" s="80" t="s">
        <v>23</v>
      </c>
      <c r="D20" s="82" t="s">
        <v>329</v>
      </c>
      <c r="E20" s="80" t="s">
        <v>33</v>
      </c>
      <c r="F20" s="90">
        <v>50</v>
      </c>
      <c r="G20" s="181" t="s">
        <v>330</v>
      </c>
      <c r="H20" s="83" t="s">
        <v>122</v>
      </c>
      <c r="I20" s="115">
        <f>+(F20*2/SUPUESTOS!D10)/SUPUESTOS!D13</f>
        <v>0.11396011396011395</v>
      </c>
      <c r="K20" s="147" t="s">
        <v>18</v>
      </c>
      <c r="L20" s="98" t="s">
        <v>18</v>
      </c>
      <c r="M20" s="17"/>
      <c r="O20" s="139"/>
      <c r="P20" s="77"/>
      <c r="Q20" s="77"/>
      <c r="R20" s="77"/>
      <c r="S20" s="77"/>
    </row>
    <row r="21" spans="1:19" ht="15" customHeight="1" x14ac:dyDescent="0.25">
      <c r="B21" s="89" t="s">
        <v>22</v>
      </c>
      <c r="C21" s="80" t="s">
        <v>23</v>
      </c>
      <c r="D21" s="82" t="s">
        <v>328</v>
      </c>
      <c r="E21" s="80" t="s">
        <v>325</v>
      </c>
      <c r="F21" s="90">
        <v>3.39</v>
      </c>
      <c r="G21" s="82" t="s">
        <v>537</v>
      </c>
      <c r="H21" s="83" t="s">
        <v>122</v>
      </c>
      <c r="I21" s="115">
        <f>+(F21/SUPUESTOS!D6)/24</f>
        <v>2.8249999999999998E-3</v>
      </c>
      <c r="K21" s="147" t="s">
        <v>18</v>
      </c>
      <c r="L21" s="98" t="s">
        <v>18</v>
      </c>
      <c r="M21" s="17"/>
      <c r="O21" s="139"/>
      <c r="P21" s="77"/>
      <c r="Q21" s="77"/>
      <c r="R21" s="77"/>
      <c r="S21" s="77"/>
    </row>
    <row r="22" spans="1:19" ht="15" customHeight="1" x14ac:dyDescent="0.25">
      <c r="B22" s="89" t="s">
        <v>22</v>
      </c>
      <c r="C22" s="80" t="s">
        <v>23</v>
      </c>
      <c r="D22" s="79" t="s">
        <v>326</v>
      </c>
      <c r="E22" s="80" t="s">
        <v>21</v>
      </c>
      <c r="F22" s="90">
        <v>7.0000000000000007E-2</v>
      </c>
      <c r="G22" s="182" t="s">
        <v>538</v>
      </c>
      <c r="H22" s="83" t="s">
        <v>122</v>
      </c>
      <c r="I22" s="115">
        <f>+F22</f>
        <v>7.0000000000000007E-2</v>
      </c>
      <c r="K22" s="147" t="s">
        <v>18</v>
      </c>
      <c r="L22" s="98" t="s">
        <v>18</v>
      </c>
      <c r="M22" s="19"/>
      <c r="O22" s="139"/>
      <c r="P22" s="77"/>
      <c r="Q22" s="77"/>
      <c r="R22" s="77"/>
      <c r="S22" s="77"/>
    </row>
    <row r="23" spans="1:19" ht="15" customHeight="1" x14ac:dyDescent="0.25">
      <c r="B23" s="89" t="s">
        <v>22</v>
      </c>
      <c r="C23" s="80" t="s">
        <v>23</v>
      </c>
      <c r="D23" s="79" t="s">
        <v>327</v>
      </c>
      <c r="E23" s="80" t="s">
        <v>325</v>
      </c>
      <c r="F23" s="90">
        <v>33.9</v>
      </c>
      <c r="G23" s="182" t="s">
        <v>539</v>
      </c>
      <c r="H23" s="83" t="s">
        <v>122</v>
      </c>
      <c r="I23" s="115">
        <f>+(F23/SUPUESTOS!D6)/24</f>
        <v>2.8249999999999997E-2</v>
      </c>
      <c r="K23" s="147" t="s">
        <v>18</v>
      </c>
      <c r="L23" s="98" t="s">
        <v>18</v>
      </c>
      <c r="M23" s="78"/>
      <c r="O23" s="138"/>
      <c r="P23" s="77"/>
      <c r="Q23" s="77"/>
      <c r="R23" s="77"/>
      <c r="S23" s="77"/>
    </row>
    <row r="24" spans="1:19" ht="15" customHeight="1" x14ac:dyDescent="0.25">
      <c r="B24" s="89" t="s">
        <v>22</v>
      </c>
      <c r="C24" s="80" t="s">
        <v>23</v>
      </c>
      <c r="D24" s="79" t="s">
        <v>323</v>
      </c>
      <c r="E24" s="80" t="s">
        <v>21</v>
      </c>
      <c r="F24" s="90">
        <v>0.2</v>
      </c>
      <c r="G24" s="182" t="s">
        <v>540</v>
      </c>
      <c r="H24" s="83" t="s">
        <v>122</v>
      </c>
      <c r="I24" s="115">
        <f>+F24</f>
        <v>0.2</v>
      </c>
      <c r="K24" s="147" t="s">
        <v>18</v>
      </c>
      <c r="L24" s="98" t="s">
        <v>18</v>
      </c>
      <c r="O24" s="139"/>
      <c r="P24" s="77"/>
      <c r="Q24" s="77"/>
      <c r="R24" s="77"/>
      <c r="S24" s="77"/>
    </row>
    <row r="25" spans="1:19" ht="15" customHeight="1" x14ac:dyDescent="0.25">
      <c r="B25" s="89" t="s">
        <v>22</v>
      </c>
      <c r="C25" s="80" t="s">
        <v>23</v>
      </c>
      <c r="D25" s="79" t="s">
        <v>324</v>
      </c>
      <c r="E25" s="80" t="s">
        <v>325</v>
      </c>
      <c r="F25" s="90">
        <v>100</v>
      </c>
      <c r="G25" s="182" t="s">
        <v>541</v>
      </c>
      <c r="H25" s="83" t="s">
        <v>122</v>
      </c>
      <c r="I25" s="115">
        <f>+(F25/SUPUESTOS!D6)/24</f>
        <v>8.3333333333333329E-2</v>
      </c>
      <c r="J25" s="15"/>
      <c r="K25" s="147" t="s">
        <v>18</v>
      </c>
      <c r="L25" s="98" t="s">
        <v>18</v>
      </c>
      <c r="O25" s="139"/>
      <c r="P25" s="77"/>
      <c r="Q25" s="77"/>
      <c r="R25" s="77"/>
      <c r="S25" s="77"/>
    </row>
    <row r="26" spans="1:19" ht="15" customHeight="1" x14ac:dyDescent="0.25">
      <c r="B26" s="89" t="s">
        <v>2</v>
      </c>
      <c r="C26" s="80" t="s">
        <v>8</v>
      </c>
      <c r="D26" s="79" t="s">
        <v>319</v>
      </c>
      <c r="E26" s="80" t="s">
        <v>20</v>
      </c>
      <c r="F26" s="90">
        <v>7.0000000000000007E-2</v>
      </c>
      <c r="G26" s="182" t="s">
        <v>542</v>
      </c>
      <c r="H26" s="83" t="s">
        <v>122</v>
      </c>
      <c r="I26" s="115">
        <f>+F26</f>
        <v>7.0000000000000007E-2</v>
      </c>
      <c r="J26" s="15"/>
      <c r="K26" s="89" t="s">
        <v>18</v>
      </c>
      <c r="L26" s="98" t="s">
        <v>18</v>
      </c>
      <c r="M26" s="20"/>
      <c r="O26" s="139"/>
      <c r="P26" s="77"/>
      <c r="Q26" s="77"/>
      <c r="R26" s="77"/>
      <c r="S26" s="77"/>
    </row>
    <row r="27" spans="1:19" ht="15" customHeight="1" x14ac:dyDescent="0.25">
      <c r="B27" s="89" t="s">
        <v>2</v>
      </c>
      <c r="C27" s="80" t="s">
        <v>8</v>
      </c>
      <c r="D27" s="79" t="s">
        <v>320</v>
      </c>
      <c r="E27" s="80" t="s">
        <v>321</v>
      </c>
      <c r="F27" s="90">
        <v>14.08</v>
      </c>
      <c r="G27" s="182" t="s">
        <v>543</v>
      </c>
      <c r="H27" s="83" t="s">
        <v>122</v>
      </c>
      <c r="I27" s="115">
        <f>+(F27/SUPUESTOS!D9)/24</f>
        <v>2.9333333333333333E-2</v>
      </c>
      <c r="J27" s="15"/>
      <c r="K27" s="89" t="s">
        <v>18</v>
      </c>
      <c r="L27" s="98" t="s">
        <v>18</v>
      </c>
      <c r="O27" s="138"/>
      <c r="P27" s="77"/>
      <c r="Q27" s="77"/>
      <c r="R27" s="77"/>
      <c r="S27" s="77"/>
    </row>
    <row r="28" spans="1:19" ht="15" customHeight="1" x14ac:dyDescent="0.25">
      <c r="A28" s="15"/>
      <c r="B28" s="89" t="s">
        <v>2</v>
      </c>
      <c r="C28" s="80" t="s">
        <v>8</v>
      </c>
      <c r="D28" s="79" t="s">
        <v>19</v>
      </c>
      <c r="E28" s="80" t="s">
        <v>20</v>
      </c>
      <c r="F28" s="90">
        <v>0.21</v>
      </c>
      <c r="G28" s="182" t="s">
        <v>544</v>
      </c>
      <c r="H28" s="83" t="s">
        <v>122</v>
      </c>
      <c r="I28" s="115">
        <f>+F28</f>
        <v>0.21</v>
      </c>
      <c r="J28" s="15"/>
      <c r="K28" s="89" t="s">
        <v>18</v>
      </c>
      <c r="L28" s="98" t="s">
        <v>18</v>
      </c>
      <c r="O28" s="139"/>
      <c r="P28" s="77"/>
      <c r="Q28" s="77"/>
      <c r="R28" s="77"/>
      <c r="S28" s="77"/>
    </row>
    <row r="29" spans="1:19" ht="15" customHeight="1" x14ac:dyDescent="0.25">
      <c r="A29" s="15"/>
      <c r="B29" s="89" t="s">
        <v>2</v>
      </c>
      <c r="C29" s="80" t="s">
        <v>8</v>
      </c>
      <c r="D29" s="79" t="s">
        <v>30</v>
      </c>
      <c r="E29" s="80" t="s">
        <v>31</v>
      </c>
      <c r="F29" s="90">
        <v>0.14000000000000001</v>
      </c>
      <c r="G29" s="181" t="s">
        <v>332</v>
      </c>
      <c r="H29" s="83" t="s">
        <v>122</v>
      </c>
      <c r="I29" s="115">
        <f>+((F29*SUPUESTOS!D14)/SUPUESTOS!D10)/SUPUESTOS!D13</f>
        <v>4.9192250712250717E-2</v>
      </c>
      <c r="J29" s="15"/>
      <c r="K29" s="89" t="s">
        <v>18</v>
      </c>
      <c r="L29" s="98" t="s">
        <v>18</v>
      </c>
      <c r="O29" s="139"/>
      <c r="P29" s="77"/>
      <c r="Q29" s="77"/>
      <c r="R29" s="77"/>
      <c r="S29" s="77"/>
    </row>
    <row r="30" spans="1:19" ht="15" customHeight="1" x14ac:dyDescent="0.25">
      <c r="A30" s="15"/>
      <c r="B30" s="89" t="s">
        <v>2</v>
      </c>
      <c r="C30" s="80" t="s">
        <v>42</v>
      </c>
      <c r="D30" s="79" t="s">
        <v>322</v>
      </c>
      <c r="E30" s="80" t="s">
        <v>20</v>
      </c>
      <c r="F30" s="90">
        <v>0.21</v>
      </c>
      <c r="G30" s="181" t="s">
        <v>545</v>
      </c>
      <c r="H30" s="83" t="s">
        <v>122</v>
      </c>
      <c r="I30" s="115">
        <f>+F30</f>
        <v>0.21</v>
      </c>
      <c r="J30" s="15"/>
      <c r="K30" s="89" t="s">
        <v>18</v>
      </c>
      <c r="L30" s="98" t="s">
        <v>18</v>
      </c>
      <c r="O30" s="139"/>
      <c r="P30" s="77"/>
      <c r="Q30" s="77"/>
      <c r="R30" s="77"/>
      <c r="S30" s="77"/>
    </row>
    <row r="31" spans="1:19" ht="15" customHeight="1" x14ac:dyDescent="0.25">
      <c r="A31" s="15"/>
      <c r="B31" s="89" t="s">
        <v>2</v>
      </c>
      <c r="C31" s="80" t="s">
        <v>42</v>
      </c>
      <c r="D31" s="79" t="s">
        <v>30</v>
      </c>
      <c r="E31" s="80" t="s">
        <v>31</v>
      </c>
      <c r="F31" s="90">
        <v>0.14000000000000001</v>
      </c>
      <c r="G31" s="181" t="s">
        <v>332</v>
      </c>
      <c r="H31" s="83" t="s">
        <v>122</v>
      </c>
      <c r="I31" s="115">
        <f>+((F31*SUPUESTOS!D14)/SUPUESTOS!D10)/SUPUESTOS!D13</f>
        <v>4.9192250712250717E-2</v>
      </c>
      <c r="K31" s="89" t="s">
        <v>18</v>
      </c>
      <c r="L31" s="98" t="s">
        <v>18</v>
      </c>
      <c r="O31" s="137"/>
      <c r="P31" s="77"/>
      <c r="Q31" s="77"/>
      <c r="R31" s="77"/>
      <c r="S31" s="77"/>
    </row>
    <row r="32" spans="1:19" ht="15" customHeight="1" x14ac:dyDescent="0.25">
      <c r="A32" s="15"/>
      <c r="B32" s="89" t="s">
        <v>2</v>
      </c>
      <c r="C32" s="80" t="s">
        <v>3</v>
      </c>
      <c r="D32" s="79" t="s">
        <v>316</v>
      </c>
      <c r="E32" s="80" t="s">
        <v>20</v>
      </c>
      <c r="F32" s="90">
        <v>7.0000000000000007E-2</v>
      </c>
      <c r="G32" s="181" t="s">
        <v>546</v>
      </c>
      <c r="H32" s="83" t="s">
        <v>122</v>
      </c>
      <c r="I32" s="115">
        <f>+F32</f>
        <v>7.0000000000000007E-2</v>
      </c>
      <c r="K32" s="89" t="s">
        <v>18</v>
      </c>
      <c r="L32" s="98" t="s">
        <v>18</v>
      </c>
    </row>
    <row r="33" spans="2:14" ht="15" customHeight="1" x14ac:dyDescent="0.25">
      <c r="B33" s="89" t="s">
        <v>2</v>
      </c>
      <c r="C33" s="80" t="s">
        <v>3</v>
      </c>
      <c r="D33" s="79" t="s">
        <v>19</v>
      </c>
      <c r="E33" s="80" t="s">
        <v>20</v>
      </c>
      <c r="F33" s="90">
        <v>0.21</v>
      </c>
      <c r="G33" s="181" t="s">
        <v>544</v>
      </c>
      <c r="H33" s="83" t="s">
        <v>122</v>
      </c>
      <c r="I33" s="115">
        <f>+F33</f>
        <v>0.21</v>
      </c>
      <c r="K33" s="89" t="s">
        <v>18</v>
      </c>
      <c r="L33" s="98" t="s">
        <v>18</v>
      </c>
    </row>
    <row r="34" spans="2:14" ht="15" customHeight="1" x14ac:dyDescent="0.25">
      <c r="B34" s="89" t="s">
        <v>2</v>
      </c>
      <c r="C34" s="80" t="s">
        <v>3</v>
      </c>
      <c r="D34" s="79" t="s">
        <v>30</v>
      </c>
      <c r="E34" s="80" t="s">
        <v>31</v>
      </c>
      <c r="F34" s="90">
        <v>0.14000000000000001</v>
      </c>
      <c r="G34" s="181" t="s">
        <v>332</v>
      </c>
      <c r="H34" s="83" t="s">
        <v>122</v>
      </c>
      <c r="I34" s="115">
        <f>+((F34*SUPUESTOS!D14)/SUPUESTOS!D10)/SUPUESTOS!D13</f>
        <v>4.9192250712250717E-2</v>
      </c>
      <c r="K34" s="89" t="s">
        <v>18</v>
      </c>
      <c r="L34" s="98" t="s">
        <v>18</v>
      </c>
    </row>
    <row r="35" spans="2:14" x14ac:dyDescent="0.25">
      <c r="B35" s="89" t="s">
        <v>24</v>
      </c>
      <c r="C35" s="80" t="s">
        <v>43</v>
      </c>
      <c r="D35" s="84" t="s">
        <v>334</v>
      </c>
      <c r="E35" s="80" t="s">
        <v>45</v>
      </c>
      <c r="F35" s="90">
        <v>4</v>
      </c>
      <c r="G35" s="183" t="s">
        <v>549</v>
      </c>
      <c r="H35" s="80" t="s">
        <v>54</v>
      </c>
      <c r="I35" s="115">
        <f t="shared" ref="I35:I66" si="0">+F35</f>
        <v>4</v>
      </c>
      <c r="K35" s="89" t="s">
        <v>13</v>
      </c>
      <c r="L35" s="99" t="s">
        <v>7</v>
      </c>
      <c r="M35" s="17"/>
    </row>
    <row r="36" spans="2:14" x14ac:dyDescent="0.25">
      <c r="B36" s="89" t="s">
        <v>24</v>
      </c>
      <c r="C36" s="80" t="s">
        <v>43</v>
      </c>
      <c r="D36" s="84" t="s">
        <v>335</v>
      </c>
      <c r="E36" s="80" t="s">
        <v>45</v>
      </c>
      <c r="F36" s="90">
        <v>1</v>
      </c>
      <c r="G36" s="183" t="s">
        <v>550</v>
      </c>
      <c r="H36" s="80" t="s">
        <v>54</v>
      </c>
      <c r="I36" s="115">
        <f t="shared" si="0"/>
        <v>1</v>
      </c>
      <c r="K36" s="89" t="s">
        <v>13</v>
      </c>
      <c r="L36" s="99" t="s">
        <v>7</v>
      </c>
      <c r="M36" s="17"/>
    </row>
    <row r="37" spans="2:14" x14ac:dyDescent="0.25">
      <c r="B37" s="89" t="s">
        <v>24</v>
      </c>
      <c r="C37" s="80" t="s">
        <v>43</v>
      </c>
      <c r="D37" s="84" t="s">
        <v>343</v>
      </c>
      <c r="E37" s="80" t="s">
        <v>45</v>
      </c>
      <c r="F37" s="90">
        <v>0.2</v>
      </c>
      <c r="G37" s="183" t="s">
        <v>551</v>
      </c>
      <c r="H37" s="80" t="s">
        <v>54</v>
      </c>
      <c r="I37" s="115">
        <f t="shared" si="0"/>
        <v>0.2</v>
      </c>
      <c r="K37" s="89" t="s">
        <v>13</v>
      </c>
      <c r="L37" s="99" t="s">
        <v>7</v>
      </c>
      <c r="M37" s="17"/>
    </row>
    <row r="38" spans="2:14" x14ac:dyDescent="0.25">
      <c r="B38" s="89" t="s">
        <v>24</v>
      </c>
      <c r="C38" s="80" t="s">
        <v>43</v>
      </c>
      <c r="D38" s="84" t="s">
        <v>338</v>
      </c>
      <c r="E38" s="80" t="s">
        <v>45</v>
      </c>
      <c r="F38" s="90">
        <v>3.5</v>
      </c>
      <c r="G38" s="183" t="s">
        <v>549</v>
      </c>
      <c r="H38" s="80" t="s">
        <v>54</v>
      </c>
      <c r="I38" s="115">
        <f t="shared" si="0"/>
        <v>3.5</v>
      </c>
      <c r="K38" s="89" t="s">
        <v>13</v>
      </c>
      <c r="L38" s="99" t="s">
        <v>55</v>
      </c>
      <c r="M38" s="17"/>
      <c r="N38" s="24"/>
    </row>
    <row r="39" spans="2:14" x14ac:dyDescent="0.25">
      <c r="B39" s="89" t="s">
        <v>24</v>
      </c>
      <c r="C39" s="80" t="s">
        <v>43</v>
      </c>
      <c r="D39" s="84" t="s">
        <v>339</v>
      </c>
      <c r="E39" s="80" t="s">
        <v>45</v>
      </c>
      <c r="F39" s="90">
        <v>1</v>
      </c>
      <c r="G39" s="183" t="s">
        <v>550</v>
      </c>
      <c r="H39" s="80" t="s">
        <v>54</v>
      </c>
      <c r="I39" s="115">
        <f t="shared" si="0"/>
        <v>1</v>
      </c>
      <c r="K39" s="89" t="s">
        <v>13</v>
      </c>
      <c r="L39" s="99" t="s">
        <v>55</v>
      </c>
      <c r="M39" s="17"/>
      <c r="N39" s="24"/>
    </row>
    <row r="40" spans="2:14" x14ac:dyDescent="0.25">
      <c r="B40" s="89" t="s">
        <v>24</v>
      </c>
      <c r="C40" s="80" t="s">
        <v>43</v>
      </c>
      <c r="D40" s="84" t="s">
        <v>343</v>
      </c>
      <c r="E40" s="80" t="s">
        <v>45</v>
      </c>
      <c r="F40" s="90">
        <v>0.2</v>
      </c>
      <c r="G40" s="183" t="s">
        <v>551</v>
      </c>
      <c r="H40" s="80" t="s">
        <v>54</v>
      </c>
      <c r="I40" s="115">
        <f t="shared" si="0"/>
        <v>0.2</v>
      </c>
      <c r="K40" s="89" t="s">
        <v>13</v>
      </c>
      <c r="L40" s="99" t="s">
        <v>55</v>
      </c>
      <c r="M40" s="17"/>
      <c r="N40" s="24"/>
    </row>
    <row r="41" spans="2:14" x14ac:dyDescent="0.25">
      <c r="B41" s="89" t="s">
        <v>24</v>
      </c>
      <c r="C41" s="80" t="s">
        <v>43</v>
      </c>
      <c r="D41" s="84" t="s">
        <v>340</v>
      </c>
      <c r="E41" s="80" t="s">
        <v>49</v>
      </c>
      <c r="F41" s="90">
        <v>75</v>
      </c>
      <c r="G41" s="183" t="s">
        <v>549</v>
      </c>
      <c r="H41" s="80" t="s">
        <v>49</v>
      </c>
      <c r="I41" s="115">
        <f t="shared" si="0"/>
        <v>75</v>
      </c>
      <c r="K41" s="89" t="s">
        <v>13</v>
      </c>
      <c r="L41" s="99" t="s">
        <v>0</v>
      </c>
      <c r="M41" s="17"/>
      <c r="N41" s="24"/>
    </row>
    <row r="42" spans="2:14" x14ac:dyDescent="0.25">
      <c r="B42" s="89" t="s">
        <v>24</v>
      </c>
      <c r="C42" s="80" t="s">
        <v>43</v>
      </c>
      <c r="D42" s="84" t="s">
        <v>341</v>
      </c>
      <c r="E42" s="80" t="s">
        <v>49</v>
      </c>
      <c r="F42" s="90">
        <v>15</v>
      </c>
      <c r="G42" s="183" t="s">
        <v>550</v>
      </c>
      <c r="H42" s="80" t="s">
        <v>49</v>
      </c>
      <c r="I42" s="115">
        <f t="shared" si="0"/>
        <v>15</v>
      </c>
      <c r="K42" s="89" t="s">
        <v>13</v>
      </c>
      <c r="L42" s="99" t="s">
        <v>0</v>
      </c>
      <c r="M42" s="17"/>
      <c r="N42" s="24"/>
    </row>
    <row r="43" spans="2:14" x14ac:dyDescent="0.25">
      <c r="B43" s="89" t="s">
        <v>24</v>
      </c>
      <c r="C43" s="80" t="s">
        <v>43</v>
      </c>
      <c r="D43" s="84" t="s">
        <v>342</v>
      </c>
      <c r="E43" s="80" t="s">
        <v>49</v>
      </c>
      <c r="F43" s="90">
        <v>2</v>
      </c>
      <c r="G43" s="183" t="s">
        <v>551</v>
      </c>
      <c r="H43" s="80" t="s">
        <v>49</v>
      </c>
      <c r="I43" s="115">
        <f t="shared" si="0"/>
        <v>2</v>
      </c>
      <c r="K43" s="89" t="s">
        <v>13</v>
      </c>
      <c r="L43" s="99" t="s">
        <v>0</v>
      </c>
      <c r="M43" s="17"/>
      <c r="N43" s="24"/>
    </row>
    <row r="44" spans="2:14" x14ac:dyDescent="0.25">
      <c r="B44" s="89" t="s">
        <v>24</v>
      </c>
      <c r="C44" s="80" t="s">
        <v>43</v>
      </c>
      <c r="D44" s="84" t="s">
        <v>344</v>
      </c>
      <c r="E44" s="80" t="s">
        <v>49</v>
      </c>
      <c r="F44" s="90">
        <v>93</v>
      </c>
      <c r="G44" s="183" t="s">
        <v>549</v>
      </c>
      <c r="H44" s="80" t="s">
        <v>49</v>
      </c>
      <c r="I44" s="115">
        <f t="shared" si="0"/>
        <v>93</v>
      </c>
      <c r="K44" s="89" t="s">
        <v>13</v>
      </c>
      <c r="L44" s="99" t="s">
        <v>1</v>
      </c>
      <c r="M44" s="17"/>
    </row>
    <row r="45" spans="2:14" x14ac:dyDescent="0.25">
      <c r="B45" s="89" t="s">
        <v>24</v>
      </c>
      <c r="C45" s="80" t="s">
        <v>43</v>
      </c>
      <c r="D45" s="84" t="s">
        <v>345</v>
      </c>
      <c r="E45" s="80" t="s">
        <v>49</v>
      </c>
      <c r="F45" s="90">
        <v>19</v>
      </c>
      <c r="G45" s="183" t="s">
        <v>550</v>
      </c>
      <c r="H45" s="80" t="s">
        <v>49</v>
      </c>
      <c r="I45" s="115">
        <f t="shared" si="0"/>
        <v>19</v>
      </c>
      <c r="K45" s="89" t="s">
        <v>13</v>
      </c>
      <c r="L45" s="99" t="s">
        <v>1</v>
      </c>
      <c r="M45" s="17"/>
    </row>
    <row r="46" spans="2:14" x14ac:dyDescent="0.25">
      <c r="B46" s="89" t="s">
        <v>24</v>
      </c>
      <c r="C46" s="80" t="s">
        <v>43</v>
      </c>
      <c r="D46" s="84" t="s">
        <v>342</v>
      </c>
      <c r="E46" s="80" t="s">
        <v>49</v>
      </c>
      <c r="F46" s="90">
        <v>2</v>
      </c>
      <c r="G46" s="183" t="s">
        <v>551</v>
      </c>
      <c r="H46" s="80" t="s">
        <v>49</v>
      </c>
      <c r="I46" s="115">
        <f t="shared" si="0"/>
        <v>2</v>
      </c>
      <c r="K46" s="89" t="s">
        <v>13</v>
      </c>
      <c r="L46" s="99" t="s">
        <v>1</v>
      </c>
      <c r="M46" s="17"/>
    </row>
    <row r="47" spans="2:14" x14ac:dyDescent="0.25">
      <c r="B47" s="89" t="s">
        <v>24</v>
      </c>
      <c r="C47" s="80" t="s">
        <v>43</v>
      </c>
      <c r="D47" s="84" t="s">
        <v>346</v>
      </c>
      <c r="E47" s="80" t="s">
        <v>49</v>
      </c>
      <c r="F47" s="90">
        <v>18</v>
      </c>
      <c r="G47" s="183" t="s">
        <v>549</v>
      </c>
      <c r="H47" s="80" t="s">
        <v>49</v>
      </c>
      <c r="I47" s="115">
        <f t="shared" si="0"/>
        <v>18</v>
      </c>
      <c r="K47" s="89" t="s">
        <v>13</v>
      </c>
      <c r="L47" s="99" t="s">
        <v>46</v>
      </c>
      <c r="M47" s="17"/>
      <c r="N47" s="24"/>
    </row>
    <row r="48" spans="2:14" x14ac:dyDescent="0.25">
      <c r="B48" s="89" t="s">
        <v>24</v>
      </c>
      <c r="C48" s="80" t="s">
        <v>43</v>
      </c>
      <c r="D48" s="84" t="s">
        <v>347</v>
      </c>
      <c r="E48" s="80" t="s">
        <v>49</v>
      </c>
      <c r="F48" s="90">
        <v>2.75</v>
      </c>
      <c r="G48" s="183" t="s">
        <v>550</v>
      </c>
      <c r="H48" s="80" t="s">
        <v>49</v>
      </c>
      <c r="I48" s="115">
        <f t="shared" si="0"/>
        <v>2.75</v>
      </c>
      <c r="K48" s="89" t="s">
        <v>13</v>
      </c>
      <c r="L48" s="99" t="s">
        <v>46</v>
      </c>
      <c r="M48" s="17"/>
      <c r="N48" s="24"/>
    </row>
    <row r="49" spans="2:14" x14ac:dyDescent="0.25">
      <c r="B49" s="89" t="s">
        <v>24</v>
      </c>
      <c r="C49" s="80" t="s">
        <v>43</v>
      </c>
      <c r="D49" s="84" t="s">
        <v>342</v>
      </c>
      <c r="E49" s="80" t="s">
        <v>49</v>
      </c>
      <c r="F49" s="90">
        <v>2</v>
      </c>
      <c r="G49" s="183" t="s">
        <v>551</v>
      </c>
      <c r="H49" s="80" t="s">
        <v>49</v>
      </c>
      <c r="I49" s="115">
        <f t="shared" si="0"/>
        <v>2</v>
      </c>
      <c r="K49" s="89" t="s">
        <v>13</v>
      </c>
      <c r="L49" s="99" t="s">
        <v>46</v>
      </c>
      <c r="M49" s="17"/>
      <c r="N49" s="24"/>
    </row>
    <row r="50" spans="2:14" x14ac:dyDescent="0.25">
      <c r="B50" s="89" t="s">
        <v>24</v>
      </c>
      <c r="C50" s="80" t="s">
        <v>43</v>
      </c>
      <c r="D50" s="84" t="s">
        <v>348</v>
      </c>
      <c r="E50" s="80" t="s">
        <v>49</v>
      </c>
      <c r="F50" s="90">
        <v>23</v>
      </c>
      <c r="G50" s="183" t="s">
        <v>549</v>
      </c>
      <c r="H50" s="80" t="s">
        <v>49</v>
      </c>
      <c r="I50" s="115">
        <f t="shared" si="0"/>
        <v>23</v>
      </c>
      <c r="K50" s="89" t="s">
        <v>13</v>
      </c>
      <c r="L50" s="99" t="s">
        <v>47</v>
      </c>
      <c r="M50" s="17"/>
      <c r="N50" s="24"/>
    </row>
    <row r="51" spans="2:14" x14ac:dyDescent="0.25">
      <c r="B51" s="89" t="s">
        <v>24</v>
      </c>
      <c r="C51" s="80" t="s">
        <v>43</v>
      </c>
      <c r="D51" s="84" t="s">
        <v>349</v>
      </c>
      <c r="E51" s="80" t="s">
        <v>49</v>
      </c>
      <c r="F51" s="90">
        <v>4</v>
      </c>
      <c r="G51" s="183" t="s">
        <v>550</v>
      </c>
      <c r="H51" s="80" t="s">
        <v>49</v>
      </c>
      <c r="I51" s="115">
        <f t="shared" si="0"/>
        <v>4</v>
      </c>
      <c r="K51" s="89" t="s">
        <v>13</v>
      </c>
      <c r="L51" s="99" t="s">
        <v>47</v>
      </c>
      <c r="M51" s="17"/>
      <c r="N51" s="24"/>
    </row>
    <row r="52" spans="2:14" x14ac:dyDescent="0.25">
      <c r="B52" s="89" t="s">
        <v>24</v>
      </c>
      <c r="C52" s="80" t="s">
        <v>43</v>
      </c>
      <c r="D52" s="84" t="s">
        <v>342</v>
      </c>
      <c r="E52" s="80" t="s">
        <v>49</v>
      </c>
      <c r="F52" s="90">
        <v>2</v>
      </c>
      <c r="G52" s="183" t="s">
        <v>551</v>
      </c>
      <c r="H52" s="80" t="s">
        <v>49</v>
      </c>
      <c r="I52" s="115">
        <f t="shared" si="0"/>
        <v>2</v>
      </c>
      <c r="K52" s="89" t="s">
        <v>13</v>
      </c>
      <c r="L52" s="99" t="s">
        <v>47</v>
      </c>
      <c r="M52" s="17"/>
      <c r="N52" s="24"/>
    </row>
    <row r="53" spans="2:14" x14ac:dyDescent="0.25">
      <c r="B53" s="89" t="s">
        <v>24</v>
      </c>
      <c r="C53" s="80" t="s">
        <v>27</v>
      </c>
      <c r="D53" s="84" t="s">
        <v>351</v>
      </c>
      <c r="E53" s="80" t="s">
        <v>54</v>
      </c>
      <c r="F53" s="90">
        <v>4.7</v>
      </c>
      <c r="G53" s="183" t="s">
        <v>549</v>
      </c>
      <c r="H53" s="80" t="s">
        <v>54</v>
      </c>
      <c r="I53" s="115">
        <f t="shared" si="0"/>
        <v>4.7</v>
      </c>
      <c r="K53" s="89" t="s">
        <v>13</v>
      </c>
      <c r="L53" s="99" t="s">
        <v>7</v>
      </c>
      <c r="M53" s="17"/>
    </row>
    <row r="54" spans="2:14" x14ac:dyDescent="0.25">
      <c r="B54" s="89" t="s">
        <v>24</v>
      </c>
      <c r="C54" s="80" t="s">
        <v>27</v>
      </c>
      <c r="D54" s="84" t="s">
        <v>350</v>
      </c>
      <c r="E54" s="80" t="s">
        <v>54</v>
      </c>
      <c r="F54" s="90">
        <v>2.5</v>
      </c>
      <c r="G54" s="183" t="s">
        <v>549</v>
      </c>
      <c r="H54" s="80" t="s">
        <v>54</v>
      </c>
      <c r="I54" s="115">
        <f t="shared" si="0"/>
        <v>2.5</v>
      </c>
      <c r="K54" s="89" t="s">
        <v>13</v>
      </c>
      <c r="L54" s="99" t="s">
        <v>7</v>
      </c>
      <c r="M54" s="17"/>
    </row>
    <row r="55" spans="2:14" x14ac:dyDescent="0.25">
      <c r="B55" s="89" t="s">
        <v>24</v>
      </c>
      <c r="C55" s="80" t="s">
        <v>27</v>
      </c>
      <c r="D55" s="84" t="s">
        <v>352</v>
      </c>
      <c r="E55" s="80" t="s">
        <v>54</v>
      </c>
      <c r="F55" s="90">
        <v>1</v>
      </c>
      <c r="G55" s="183" t="s">
        <v>550</v>
      </c>
      <c r="H55" s="80" t="s">
        <v>54</v>
      </c>
      <c r="I55" s="115">
        <f t="shared" si="0"/>
        <v>1</v>
      </c>
      <c r="K55" s="89" t="s">
        <v>13</v>
      </c>
      <c r="L55" s="99" t="s">
        <v>7</v>
      </c>
      <c r="M55" s="17"/>
    </row>
    <row r="56" spans="2:14" x14ac:dyDescent="0.25">
      <c r="B56" s="89" t="s">
        <v>24</v>
      </c>
      <c r="C56" s="80" t="s">
        <v>27</v>
      </c>
      <c r="D56" s="84" t="s">
        <v>353</v>
      </c>
      <c r="E56" s="80" t="s">
        <v>54</v>
      </c>
      <c r="F56" s="90">
        <v>0.8</v>
      </c>
      <c r="G56" s="183" t="s">
        <v>550</v>
      </c>
      <c r="H56" s="80" t="s">
        <v>54</v>
      </c>
      <c r="I56" s="115">
        <f t="shared" si="0"/>
        <v>0.8</v>
      </c>
      <c r="K56" s="89" t="s">
        <v>13</v>
      </c>
      <c r="L56" s="99" t="s">
        <v>7</v>
      </c>
      <c r="M56" s="17"/>
    </row>
    <row r="57" spans="2:14" x14ac:dyDescent="0.25">
      <c r="B57" s="89" t="s">
        <v>24</v>
      </c>
      <c r="C57" s="80" t="s">
        <v>27</v>
      </c>
      <c r="D57" s="84" t="s">
        <v>362</v>
      </c>
      <c r="E57" s="80" t="s">
        <v>54</v>
      </c>
      <c r="F57" s="90">
        <v>0.2</v>
      </c>
      <c r="G57" s="183" t="s">
        <v>551</v>
      </c>
      <c r="H57" s="80" t="s">
        <v>54</v>
      </c>
      <c r="I57" s="115">
        <f t="shared" si="0"/>
        <v>0.2</v>
      </c>
      <c r="K57" s="89" t="s">
        <v>13</v>
      </c>
      <c r="L57" s="99" t="s">
        <v>7</v>
      </c>
      <c r="M57" s="17"/>
    </row>
    <row r="58" spans="2:14" x14ac:dyDescent="0.25">
      <c r="B58" s="89" t="s">
        <v>24</v>
      </c>
      <c r="C58" s="80" t="s">
        <v>27</v>
      </c>
      <c r="D58" s="84" t="s">
        <v>354</v>
      </c>
      <c r="E58" s="80" t="s">
        <v>54</v>
      </c>
      <c r="F58" s="90">
        <v>4.5</v>
      </c>
      <c r="G58" s="183" t="s">
        <v>549</v>
      </c>
      <c r="H58" s="80" t="s">
        <v>54</v>
      </c>
      <c r="I58" s="115">
        <f t="shared" si="0"/>
        <v>4.5</v>
      </c>
      <c r="K58" s="89" t="s">
        <v>13</v>
      </c>
      <c r="L58" s="99" t="s">
        <v>55</v>
      </c>
      <c r="M58" s="17"/>
    </row>
    <row r="59" spans="2:14" x14ac:dyDescent="0.25">
      <c r="B59" s="89" t="s">
        <v>24</v>
      </c>
      <c r="C59" s="80" t="s">
        <v>27</v>
      </c>
      <c r="D59" s="84" t="s">
        <v>355</v>
      </c>
      <c r="E59" s="80" t="s">
        <v>54</v>
      </c>
      <c r="F59" s="90">
        <v>2.2000000000000002</v>
      </c>
      <c r="G59" s="183" t="s">
        <v>549</v>
      </c>
      <c r="H59" s="80" t="s">
        <v>54</v>
      </c>
      <c r="I59" s="115">
        <f t="shared" si="0"/>
        <v>2.2000000000000002</v>
      </c>
      <c r="K59" s="89" t="s">
        <v>13</v>
      </c>
      <c r="L59" s="99" t="s">
        <v>55</v>
      </c>
      <c r="M59" s="17"/>
    </row>
    <row r="60" spans="2:14" x14ac:dyDescent="0.25">
      <c r="B60" s="89" t="s">
        <v>24</v>
      </c>
      <c r="C60" s="80" t="s">
        <v>27</v>
      </c>
      <c r="D60" s="84" t="s">
        <v>356</v>
      </c>
      <c r="E60" s="80" t="s">
        <v>54</v>
      </c>
      <c r="F60" s="90">
        <v>0.8</v>
      </c>
      <c r="G60" s="183" t="s">
        <v>550</v>
      </c>
      <c r="H60" s="80" t="s">
        <v>54</v>
      </c>
      <c r="I60" s="115">
        <f t="shared" si="0"/>
        <v>0.8</v>
      </c>
      <c r="K60" s="89" t="s">
        <v>13</v>
      </c>
      <c r="L60" s="99" t="s">
        <v>55</v>
      </c>
      <c r="M60" s="17"/>
    </row>
    <row r="61" spans="2:14" x14ac:dyDescent="0.25">
      <c r="B61" s="89" t="s">
        <v>24</v>
      </c>
      <c r="C61" s="80" t="s">
        <v>27</v>
      </c>
      <c r="D61" s="84" t="s">
        <v>357</v>
      </c>
      <c r="E61" s="80" t="s">
        <v>54</v>
      </c>
      <c r="F61" s="90">
        <v>0.5</v>
      </c>
      <c r="G61" s="183" t="s">
        <v>550</v>
      </c>
      <c r="H61" s="80" t="s">
        <v>54</v>
      </c>
      <c r="I61" s="115">
        <f t="shared" si="0"/>
        <v>0.5</v>
      </c>
      <c r="K61" s="89" t="s">
        <v>13</v>
      </c>
      <c r="L61" s="99" t="s">
        <v>55</v>
      </c>
      <c r="M61" s="17"/>
    </row>
    <row r="62" spans="2:14" x14ac:dyDescent="0.25">
      <c r="B62" s="89" t="s">
        <v>24</v>
      </c>
      <c r="C62" s="80" t="s">
        <v>27</v>
      </c>
      <c r="D62" s="84" t="s">
        <v>421</v>
      </c>
      <c r="E62" s="80" t="s">
        <v>54</v>
      </c>
      <c r="F62" s="90">
        <v>6</v>
      </c>
      <c r="G62" s="183" t="s">
        <v>549</v>
      </c>
      <c r="H62" s="80" t="s">
        <v>54</v>
      </c>
      <c r="I62" s="115">
        <f t="shared" si="0"/>
        <v>6</v>
      </c>
      <c r="K62" s="89" t="s">
        <v>13</v>
      </c>
      <c r="L62" s="99" t="s">
        <v>36</v>
      </c>
      <c r="M62" s="17"/>
    </row>
    <row r="63" spans="2:14" x14ac:dyDescent="0.25">
      <c r="B63" s="89" t="s">
        <v>24</v>
      </c>
      <c r="C63" s="80" t="s">
        <v>27</v>
      </c>
      <c r="D63" s="84" t="s">
        <v>422</v>
      </c>
      <c r="E63" s="80" t="s">
        <v>54</v>
      </c>
      <c r="F63" s="90">
        <v>5</v>
      </c>
      <c r="G63" s="183" t="s">
        <v>549</v>
      </c>
      <c r="H63" s="80" t="s">
        <v>54</v>
      </c>
      <c r="I63" s="115">
        <f t="shared" si="0"/>
        <v>5</v>
      </c>
      <c r="K63" s="89" t="s">
        <v>13</v>
      </c>
      <c r="L63" s="99" t="s">
        <v>36</v>
      </c>
      <c r="M63" s="17"/>
    </row>
    <row r="64" spans="2:14" x14ac:dyDescent="0.25">
      <c r="B64" s="89" t="s">
        <v>24</v>
      </c>
      <c r="C64" s="80" t="s">
        <v>27</v>
      </c>
      <c r="D64" s="84" t="s">
        <v>358</v>
      </c>
      <c r="E64" s="80" t="s">
        <v>49</v>
      </c>
      <c r="F64" s="90">
        <v>75</v>
      </c>
      <c r="G64" s="183" t="s">
        <v>549</v>
      </c>
      <c r="H64" s="80" t="s">
        <v>49</v>
      </c>
      <c r="I64" s="115">
        <f t="shared" si="0"/>
        <v>75</v>
      </c>
      <c r="K64" s="89" t="s">
        <v>13</v>
      </c>
      <c r="L64" s="99" t="s">
        <v>0</v>
      </c>
      <c r="M64" s="17"/>
    </row>
    <row r="65" spans="2:13" x14ac:dyDescent="0.25">
      <c r="B65" s="89" t="s">
        <v>24</v>
      </c>
      <c r="C65" s="80" t="s">
        <v>27</v>
      </c>
      <c r="D65" s="84" t="s">
        <v>359</v>
      </c>
      <c r="E65" s="80" t="s">
        <v>49</v>
      </c>
      <c r="F65" s="90">
        <v>45</v>
      </c>
      <c r="G65" s="183" t="s">
        <v>549</v>
      </c>
      <c r="H65" s="80" t="s">
        <v>49</v>
      </c>
      <c r="I65" s="115">
        <f t="shared" si="0"/>
        <v>45</v>
      </c>
      <c r="K65" s="89" t="s">
        <v>13</v>
      </c>
      <c r="L65" s="99" t="s">
        <v>0</v>
      </c>
      <c r="M65" s="17"/>
    </row>
    <row r="66" spans="2:13" x14ac:dyDescent="0.25">
      <c r="B66" s="89" t="s">
        <v>24</v>
      </c>
      <c r="C66" s="80" t="s">
        <v>27</v>
      </c>
      <c r="D66" s="84" t="s">
        <v>360</v>
      </c>
      <c r="E66" s="80" t="s">
        <v>49</v>
      </c>
      <c r="F66" s="90">
        <v>20</v>
      </c>
      <c r="G66" s="183" t="s">
        <v>550</v>
      </c>
      <c r="H66" s="80" t="s">
        <v>49</v>
      </c>
      <c r="I66" s="115">
        <f t="shared" si="0"/>
        <v>20</v>
      </c>
      <c r="K66" s="89" t="s">
        <v>13</v>
      </c>
      <c r="L66" s="99" t="s">
        <v>0</v>
      </c>
      <c r="M66" s="17"/>
    </row>
    <row r="67" spans="2:13" x14ac:dyDescent="0.25">
      <c r="B67" s="89" t="s">
        <v>24</v>
      </c>
      <c r="C67" s="80" t="s">
        <v>27</v>
      </c>
      <c r="D67" s="84" t="s">
        <v>361</v>
      </c>
      <c r="E67" s="80" t="s">
        <v>49</v>
      </c>
      <c r="F67" s="90">
        <v>15</v>
      </c>
      <c r="G67" s="183" t="s">
        <v>550</v>
      </c>
      <c r="H67" s="80" t="s">
        <v>49</v>
      </c>
      <c r="I67" s="115">
        <f t="shared" ref="I67:I83" si="1">+F67</f>
        <v>15</v>
      </c>
      <c r="K67" s="89" t="s">
        <v>13</v>
      </c>
      <c r="L67" s="99" t="s">
        <v>0</v>
      </c>
      <c r="M67" s="17"/>
    </row>
    <row r="68" spans="2:13" x14ac:dyDescent="0.25">
      <c r="B68" s="89" t="s">
        <v>24</v>
      </c>
      <c r="C68" s="80" t="s">
        <v>27</v>
      </c>
      <c r="D68" s="84" t="s">
        <v>363</v>
      </c>
      <c r="E68" s="80" t="s">
        <v>49</v>
      </c>
      <c r="F68" s="90">
        <v>2</v>
      </c>
      <c r="G68" s="183" t="s">
        <v>550</v>
      </c>
      <c r="H68" s="80" t="s">
        <v>49</v>
      </c>
      <c r="I68" s="115">
        <f t="shared" si="1"/>
        <v>2</v>
      </c>
      <c r="K68" s="89" t="s">
        <v>13</v>
      </c>
      <c r="L68" s="99" t="s">
        <v>0</v>
      </c>
      <c r="M68" s="17"/>
    </row>
    <row r="69" spans="2:13" x14ac:dyDescent="0.25">
      <c r="B69" s="89" t="s">
        <v>24</v>
      </c>
      <c r="C69" s="80" t="s">
        <v>27</v>
      </c>
      <c r="D69" s="84" t="s">
        <v>364</v>
      </c>
      <c r="E69" s="80" t="s">
        <v>49</v>
      </c>
      <c r="F69" s="90">
        <v>20</v>
      </c>
      <c r="G69" s="183" t="s">
        <v>549</v>
      </c>
      <c r="H69" s="80" t="s">
        <v>49</v>
      </c>
      <c r="I69" s="115">
        <f t="shared" si="1"/>
        <v>20</v>
      </c>
      <c r="K69" s="89" t="s">
        <v>13</v>
      </c>
      <c r="L69" s="99" t="s">
        <v>46</v>
      </c>
      <c r="M69" s="17"/>
    </row>
    <row r="70" spans="2:13" x14ac:dyDescent="0.25">
      <c r="B70" s="89" t="s">
        <v>24</v>
      </c>
      <c r="C70" s="80" t="s">
        <v>27</v>
      </c>
      <c r="D70" s="84" t="s">
        <v>365</v>
      </c>
      <c r="E70" s="80" t="s">
        <v>49</v>
      </c>
      <c r="F70" s="90">
        <v>10</v>
      </c>
      <c r="G70" s="183" t="s">
        <v>549</v>
      </c>
      <c r="H70" s="80" t="s">
        <v>49</v>
      </c>
      <c r="I70" s="115">
        <f t="shared" si="1"/>
        <v>10</v>
      </c>
      <c r="K70" s="89" t="s">
        <v>13</v>
      </c>
      <c r="L70" s="99" t="s">
        <v>46</v>
      </c>
      <c r="M70" s="17"/>
    </row>
    <row r="71" spans="2:13" x14ac:dyDescent="0.25">
      <c r="B71" s="89" t="s">
        <v>24</v>
      </c>
      <c r="C71" s="80" t="s">
        <v>27</v>
      </c>
      <c r="D71" s="84" t="s">
        <v>366</v>
      </c>
      <c r="E71" s="80" t="s">
        <v>49</v>
      </c>
      <c r="F71" s="90">
        <v>3.5</v>
      </c>
      <c r="G71" s="183" t="s">
        <v>550</v>
      </c>
      <c r="H71" s="80" t="s">
        <v>49</v>
      </c>
      <c r="I71" s="115">
        <f t="shared" si="1"/>
        <v>3.5</v>
      </c>
      <c r="K71" s="89" t="s">
        <v>13</v>
      </c>
      <c r="L71" s="99" t="s">
        <v>46</v>
      </c>
      <c r="M71" s="17"/>
    </row>
    <row r="72" spans="2:13" x14ac:dyDescent="0.25">
      <c r="B72" s="89" t="s">
        <v>24</v>
      </c>
      <c r="C72" s="80" t="s">
        <v>27</v>
      </c>
      <c r="D72" s="84" t="s">
        <v>367</v>
      </c>
      <c r="E72" s="80" t="s">
        <v>49</v>
      </c>
      <c r="F72" s="90">
        <v>3</v>
      </c>
      <c r="G72" s="183" t="s">
        <v>550</v>
      </c>
      <c r="H72" s="80" t="s">
        <v>49</v>
      </c>
      <c r="I72" s="115">
        <f t="shared" si="1"/>
        <v>3</v>
      </c>
      <c r="K72" s="89" t="s">
        <v>13</v>
      </c>
      <c r="L72" s="99" t="s">
        <v>46</v>
      </c>
      <c r="M72" s="17"/>
    </row>
    <row r="73" spans="2:13" x14ac:dyDescent="0.25">
      <c r="B73" s="89" t="s">
        <v>24</v>
      </c>
      <c r="C73" s="80" t="s">
        <v>27</v>
      </c>
      <c r="D73" s="84" t="s">
        <v>368</v>
      </c>
      <c r="E73" s="80" t="s">
        <v>49</v>
      </c>
      <c r="F73" s="90">
        <v>0.5</v>
      </c>
      <c r="G73" s="183" t="s">
        <v>550</v>
      </c>
      <c r="H73" s="80" t="s">
        <v>49</v>
      </c>
      <c r="I73" s="115">
        <f t="shared" si="1"/>
        <v>0.5</v>
      </c>
      <c r="K73" s="89" t="s">
        <v>13</v>
      </c>
      <c r="L73" s="99" t="s">
        <v>46</v>
      </c>
      <c r="M73" s="17"/>
    </row>
    <row r="74" spans="2:13" x14ac:dyDescent="0.25">
      <c r="B74" s="89" t="s">
        <v>24</v>
      </c>
      <c r="C74" s="80" t="s">
        <v>27</v>
      </c>
      <c r="D74" s="84" t="s">
        <v>369</v>
      </c>
      <c r="E74" s="80" t="s">
        <v>49</v>
      </c>
      <c r="F74" s="90">
        <v>90</v>
      </c>
      <c r="G74" s="183" t="s">
        <v>549</v>
      </c>
      <c r="H74" s="80" t="s">
        <v>49</v>
      </c>
      <c r="I74" s="115">
        <f t="shared" si="1"/>
        <v>90</v>
      </c>
      <c r="K74" s="89" t="s">
        <v>13</v>
      </c>
      <c r="L74" s="99" t="s">
        <v>1</v>
      </c>
      <c r="M74" s="17"/>
    </row>
    <row r="75" spans="2:13" x14ac:dyDescent="0.25">
      <c r="B75" s="89" t="s">
        <v>24</v>
      </c>
      <c r="C75" s="80" t="s">
        <v>27</v>
      </c>
      <c r="D75" s="84" t="s">
        <v>370</v>
      </c>
      <c r="E75" s="80" t="s">
        <v>49</v>
      </c>
      <c r="F75" s="90">
        <v>60</v>
      </c>
      <c r="G75" s="183" t="s">
        <v>549</v>
      </c>
      <c r="H75" s="80" t="s">
        <v>49</v>
      </c>
      <c r="I75" s="115">
        <f t="shared" si="1"/>
        <v>60</v>
      </c>
      <c r="K75" s="89" t="s">
        <v>13</v>
      </c>
      <c r="L75" s="99" t="s">
        <v>1</v>
      </c>
      <c r="M75" s="17"/>
    </row>
    <row r="76" spans="2:13" x14ac:dyDescent="0.25">
      <c r="B76" s="89" t="s">
        <v>24</v>
      </c>
      <c r="C76" s="80" t="s">
        <v>27</v>
      </c>
      <c r="D76" s="84" t="s">
        <v>360</v>
      </c>
      <c r="E76" s="80" t="s">
        <v>49</v>
      </c>
      <c r="F76" s="90">
        <v>20</v>
      </c>
      <c r="G76" s="183" t="s">
        <v>550</v>
      </c>
      <c r="H76" s="80" t="s">
        <v>49</v>
      </c>
      <c r="I76" s="115">
        <f t="shared" si="1"/>
        <v>20</v>
      </c>
      <c r="K76" s="89" t="s">
        <v>13</v>
      </c>
      <c r="L76" s="99" t="s">
        <v>1</v>
      </c>
      <c r="M76" s="17"/>
    </row>
    <row r="77" spans="2:13" x14ac:dyDescent="0.25">
      <c r="B77" s="89" t="s">
        <v>24</v>
      </c>
      <c r="C77" s="80" t="s">
        <v>27</v>
      </c>
      <c r="D77" s="84" t="s">
        <v>361</v>
      </c>
      <c r="E77" s="80" t="s">
        <v>49</v>
      </c>
      <c r="F77" s="90">
        <v>15</v>
      </c>
      <c r="G77" s="183" t="s">
        <v>550</v>
      </c>
      <c r="H77" s="80" t="s">
        <v>49</v>
      </c>
      <c r="I77" s="115">
        <f t="shared" si="1"/>
        <v>15</v>
      </c>
      <c r="K77" s="89" t="s">
        <v>13</v>
      </c>
      <c r="L77" s="99" t="s">
        <v>1</v>
      </c>
      <c r="M77" s="17"/>
    </row>
    <row r="78" spans="2:13" x14ac:dyDescent="0.25">
      <c r="B78" s="89" t="s">
        <v>24</v>
      </c>
      <c r="C78" s="80" t="s">
        <v>27</v>
      </c>
      <c r="D78" s="84" t="s">
        <v>363</v>
      </c>
      <c r="E78" s="80" t="s">
        <v>49</v>
      </c>
      <c r="F78" s="90">
        <v>2</v>
      </c>
      <c r="G78" s="183" t="s">
        <v>550</v>
      </c>
      <c r="H78" s="80" t="s">
        <v>49</v>
      </c>
      <c r="I78" s="115">
        <f t="shared" si="1"/>
        <v>2</v>
      </c>
      <c r="K78" s="89" t="s">
        <v>13</v>
      </c>
      <c r="L78" s="99" t="s">
        <v>1</v>
      </c>
      <c r="M78" s="17"/>
    </row>
    <row r="79" spans="2:13" x14ac:dyDescent="0.25">
      <c r="B79" s="89" t="s">
        <v>24</v>
      </c>
      <c r="C79" s="80" t="s">
        <v>27</v>
      </c>
      <c r="D79" s="84" t="s">
        <v>371</v>
      </c>
      <c r="E79" s="80" t="s">
        <v>49</v>
      </c>
      <c r="F79" s="90">
        <v>25</v>
      </c>
      <c r="G79" s="183" t="s">
        <v>549</v>
      </c>
      <c r="H79" s="80" t="s">
        <v>49</v>
      </c>
      <c r="I79" s="115">
        <f t="shared" si="1"/>
        <v>25</v>
      </c>
      <c r="K79" s="89" t="s">
        <v>13</v>
      </c>
      <c r="L79" s="99" t="s">
        <v>47</v>
      </c>
      <c r="M79" s="17"/>
    </row>
    <row r="80" spans="2:13" x14ac:dyDescent="0.25">
      <c r="B80" s="89" t="s">
        <v>24</v>
      </c>
      <c r="C80" s="80" t="s">
        <v>27</v>
      </c>
      <c r="D80" s="84" t="s">
        <v>372</v>
      </c>
      <c r="E80" s="80" t="s">
        <v>49</v>
      </c>
      <c r="F80" s="90">
        <v>15</v>
      </c>
      <c r="G80" s="183" t="s">
        <v>549</v>
      </c>
      <c r="H80" s="80" t="s">
        <v>49</v>
      </c>
      <c r="I80" s="115">
        <f t="shared" si="1"/>
        <v>15</v>
      </c>
      <c r="K80" s="89" t="s">
        <v>13</v>
      </c>
      <c r="L80" s="99" t="s">
        <v>47</v>
      </c>
      <c r="M80" s="17"/>
    </row>
    <row r="81" spans="2:13" x14ac:dyDescent="0.25">
      <c r="B81" s="89" t="s">
        <v>24</v>
      </c>
      <c r="C81" s="80" t="s">
        <v>27</v>
      </c>
      <c r="D81" s="84" t="s">
        <v>366</v>
      </c>
      <c r="E81" s="80" t="s">
        <v>49</v>
      </c>
      <c r="F81" s="90">
        <v>3.5</v>
      </c>
      <c r="G81" s="183" t="s">
        <v>550</v>
      </c>
      <c r="H81" s="80" t="s">
        <v>49</v>
      </c>
      <c r="I81" s="115">
        <f t="shared" si="1"/>
        <v>3.5</v>
      </c>
      <c r="K81" s="89" t="s">
        <v>13</v>
      </c>
      <c r="L81" s="99" t="s">
        <v>47</v>
      </c>
      <c r="M81" s="17"/>
    </row>
    <row r="82" spans="2:13" x14ac:dyDescent="0.25">
      <c r="B82" s="89" t="s">
        <v>24</v>
      </c>
      <c r="C82" s="80" t="s">
        <v>27</v>
      </c>
      <c r="D82" s="84" t="s">
        <v>367</v>
      </c>
      <c r="E82" s="80" t="s">
        <v>49</v>
      </c>
      <c r="F82" s="90">
        <v>3</v>
      </c>
      <c r="G82" s="183" t="s">
        <v>550</v>
      </c>
      <c r="H82" s="80" t="s">
        <v>49</v>
      </c>
      <c r="I82" s="115">
        <f t="shared" si="1"/>
        <v>3</v>
      </c>
      <c r="K82" s="89" t="s">
        <v>13</v>
      </c>
      <c r="L82" s="99" t="s">
        <v>47</v>
      </c>
      <c r="M82" s="17"/>
    </row>
    <row r="83" spans="2:13" x14ac:dyDescent="0.25">
      <c r="B83" s="89" t="s">
        <v>24</v>
      </c>
      <c r="C83" s="80" t="s">
        <v>27</v>
      </c>
      <c r="D83" s="84" t="s">
        <v>368</v>
      </c>
      <c r="E83" s="80" t="s">
        <v>49</v>
      </c>
      <c r="F83" s="90">
        <v>0.5</v>
      </c>
      <c r="G83" s="183" t="s">
        <v>550</v>
      </c>
      <c r="H83" s="80" t="s">
        <v>49</v>
      </c>
      <c r="I83" s="115">
        <f t="shared" si="1"/>
        <v>0.5</v>
      </c>
      <c r="K83" s="89" t="s">
        <v>13</v>
      </c>
      <c r="L83" s="99" t="s">
        <v>47</v>
      </c>
      <c r="M83" s="17"/>
    </row>
    <row r="84" spans="2:13" x14ac:dyDescent="0.25">
      <c r="B84" s="89" t="s">
        <v>24</v>
      </c>
      <c r="C84" s="80" t="s">
        <v>27</v>
      </c>
      <c r="D84" s="84" t="s">
        <v>373</v>
      </c>
      <c r="E84" s="80" t="s">
        <v>49</v>
      </c>
      <c r="F84" s="90">
        <v>45</v>
      </c>
      <c r="G84" s="183" t="s">
        <v>549</v>
      </c>
      <c r="H84" s="80" t="s">
        <v>54</v>
      </c>
      <c r="I84" s="121">
        <f>+F84/SUPUESTOS!$D$25</f>
        <v>30</v>
      </c>
      <c r="K84" s="89" t="s">
        <v>13</v>
      </c>
      <c r="L84" s="100" t="s">
        <v>35</v>
      </c>
      <c r="M84" s="17"/>
    </row>
    <row r="85" spans="2:13" x14ac:dyDescent="0.25">
      <c r="B85" s="89" t="s">
        <v>24</v>
      </c>
      <c r="C85" s="80" t="s">
        <v>27</v>
      </c>
      <c r="D85" s="84" t="s">
        <v>374</v>
      </c>
      <c r="E85" s="80" t="s">
        <v>49</v>
      </c>
      <c r="F85" s="90">
        <v>1</v>
      </c>
      <c r="G85" s="183" t="s">
        <v>550</v>
      </c>
      <c r="H85" s="80" t="s">
        <v>54</v>
      </c>
      <c r="I85" s="121">
        <f>+F85/SUPUESTOS!$D$25</f>
        <v>0.66666666666666663</v>
      </c>
      <c r="K85" s="89" t="s">
        <v>13</v>
      </c>
      <c r="L85" s="100" t="s">
        <v>35</v>
      </c>
      <c r="M85" s="17"/>
    </row>
    <row r="86" spans="2:13" x14ac:dyDescent="0.25">
      <c r="B86" s="89" t="s">
        <v>24</v>
      </c>
      <c r="C86" s="80" t="s">
        <v>65</v>
      </c>
      <c r="D86" s="84" t="s">
        <v>375</v>
      </c>
      <c r="E86" s="80" t="s">
        <v>54</v>
      </c>
      <c r="F86" s="92">
        <v>1.7476979541010826</v>
      </c>
      <c r="G86" s="183" t="s">
        <v>549</v>
      </c>
      <c r="H86" s="80" t="s">
        <v>54</v>
      </c>
      <c r="I86" s="115">
        <f t="shared" ref="I86:I119" si="2">+F86</f>
        <v>1.7476979541010826</v>
      </c>
      <c r="K86" s="89" t="s">
        <v>13</v>
      </c>
      <c r="L86" s="99" t="s">
        <v>7</v>
      </c>
      <c r="M86" s="17"/>
    </row>
    <row r="87" spans="2:13" ht="15" customHeight="1" x14ac:dyDescent="0.25">
      <c r="B87" s="89" t="s">
        <v>24</v>
      </c>
      <c r="C87" s="80" t="s">
        <v>65</v>
      </c>
      <c r="D87" s="79" t="s">
        <v>380</v>
      </c>
      <c r="E87" s="80" t="s">
        <v>54</v>
      </c>
      <c r="F87" s="92">
        <v>2.1118016945388081</v>
      </c>
      <c r="G87" s="183" t="s">
        <v>376</v>
      </c>
      <c r="H87" s="80" t="s">
        <v>54</v>
      </c>
      <c r="I87" s="115">
        <f t="shared" si="2"/>
        <v>2.1118016945388081</v>
      </c>
      <c r="K87" s="89" t="s">
        <v>13</v>
      </c>
      <c r="L87" s="99" t="s">
        <v>7</v>
      </c>
      <c r="M87" s="17"/>
    </row>
    <row r="88" spans="2:13" x14ac:dyDescent="0.25">
      <c r="B88" s="89" t="s">
        <v>24</v>
      </c>
      <c r="C88" s="80" t="s">
        <v>65</v>
      </c>
      <c r="D88" s="79" t="s">
        <v>377</v>
      </c>
      <c r="E88" s="80" t="s">
        <v>54</v>
      </c>
      <c r="F88" s="92">
        <v>1.2743630915320394</v>
      </c>
      <c r="G88" s="183" t="s">
        <v>550</v>
      </c>
      <c r="H88" s="80" t="s">
        <v>54</v>
      </c>
      <c r="I88" s="115">
        <f t="shared" si="2"/>
        <v>1.2743630915320394</v>
      </c>
      <c r="K88" s="89" t="s">
        <v>13</v>
      </c>
      <c r="L88" s="99" t="s">
        <v>7</v>
      </c>
      <c r="M88" s="17"/>
    </row>
    <row r="89" spans="2:13" x14ac:dyDescent="0.25">
      <c r="B89" s="89" t="s">
        <v>24</v>
      </c>
      <c r="C89" s="80" t="s">
        <v>65</v>
      </c>
      <c r="D89" s="84" t="s">
        <v>379</v>
      </c>
      <c r="E89" s="80" t="s">
        <v>54</v>
      </c>
      <c r="F89" s="92">
        <v>1.7476979541010826</v>
      </c>
      <c r="G89" s="183" t="s">
        <v>549</v>
      </c>
      <c r="H89" s="80" t="s">
        <v>54</v>
      </c>
      <c r="I89" s="115">
        <f t="shared" si="2"/>
        <v>1.7476979541010826</v>
      </c>
      <c r="K89" s="147" t="s">
        <v>13</v>
      </c>
      <c r="L89" s="99" t="s">
        <v>55</v>
      </c>
      <c r="M89" s="17"/>
    </row>
    <row r="90" spans="2:13" ht="15" customHeight="1" x14ac:dyDescent="0.25">
      <c r="B90" s="89" t="s">
        <v>24</v>
      </c>
      <c r="C90" s="80" t="s">
        <v>65</v>
      </c>
      <c r="D90" s="79" t="s">
        <v>381</v>
      </c>
      <c r="E90" s="80" t="s">
        <v>54</v>
      </c>
      <c r="F90" s="92">
        <v>2.3666743128452161</v>
      </c>
      <c r="G90" s="183" t="s">
        <v>376</v>
      </c>
      <c r="H90" s="80" t="s">
        <v>54</v>
      </c>
      <c r="I90" s="115">
        <f t="shared" si="2"/>
        <v>2.3666743128452161</v>
      </c>
      <c r="K90" s="89" t="s">
        <v>13</v>
      </c>
      <c r="L90" s="99" t="s">
        <v>55</v>
      </c>
      <c r="M90" s="20"/>
    </row>
    <row r="91" spans="2:13" x14ac:dyDescent="0.25">
      <c r="B91" s="89" t="s">
        <v>24</v>
      </c>
      <c r="C91" s="80" t="s">
        <v>65</v>
      </c>
      <c r="D91" s="79" t="s">
        <v>378</v>
      </c>
      <c r="E91" s="80" t="s">
        <v>54</v>
      </c>
      <c r="F91" s="92">
        <v>1.2743630915320394</v>
      </c>
      <c r="G91" s="183" t="s">
        <v>550</v>
      </c>
      <c r="H91" s="80" t="s">
        <v>54</v>
      </c>
      <c r="I91" s="115">
        <f t="shared" si="2"/>
        <v>1.2743630915320394</v>
      </c>
      <c r="K91" s="89" t="s">
        <v>13</v>
      </c>
      <c r="L91" s="99" t="s">
        <v>55</v>
      </c>
      <c r="M91" s="18"/>
    </row>
    <row r="92" spans="2:13" x14ac:dyDescent="0.25">
      <c r="B92" s="89" t="s">
        <v>24</v>
      </c>
      <c r="C92" s="80" t="s">
        <v>65</v>
      </c>
      <c r="D92" s="84" t="s">
        <v>388</v>
      </c>
      <c r="E92" s="80" t="s">
        <v>49</v>
      </c>
      <c r="F92" s="92">
        <v>27.307780532829415</v>
      </c>
      <c r="G92" s="183" t="s">
        <v>549</v>
      </c>
      <c r="H92" s="80" t="s">
        <v>49</v>
      </c>
      <c r="I92" s="115">
        <f t="shared" si="2"/>
        <v>27.307780532829415</v>
      </c>
      <c r="K92" s="89" t="s">
        <v>13</v>
      </c>
      <c r="L92" s="99" t="s">
        <v>1</v>
      </c>
      <c r="M92" s="18"/>
    </row>
    <row r="93" spans="2:13" ht="15" customHeight="1" x14ac:dyDescent="0.25">
      <c r="B93" s="89" t="s">
        <v>24</v>
      </c>
      <c r="C93" s="80" t="s">
        <v>65</v>
      </c>
      <c r="D93" s="79" t="s">
        <v>382</v>
      </c>
      <c r="E93" s="80" t="s">
        <v>49</v>
      </c>
      <c r="F93" s="92">
        <v>27.307780532829415</v>
      </c>
      <c r="G93" s="183" t="s">
        <v>376</v>
      </c>
      <c r="H93" s="80" t="s">
        <v>49</v>
      </c>
      <c r="I93" s="115">
        <f t="shared" si="2"/>
        <v>27.307780532829415</v>
      </c>
      <c r="K93" s="89" t="s">
        <v>13</v>
      </c>
      <c r="L93" s="99" t="s">
        <v>1</v>
      </c>
      <c r="M93" s="18"/>
    </row>
    <row r="94" spans="2:13" ht="15" customHeight="1" x14ac:dyDescent="0.25">
      <c r="B94" s="89" t="s">
        <v>24</v>
      </c>
      <c r="C94" s="80" t="s">
        <v>65</v>
      </c>
      <c r="D94" s="79" t="s">
        <v>384</v>
      </c>
      <c r="E94" s="80" t="s">
        <v>49</v>
      </c>
      <c r="F94" s="92">
        <v>10.923112213131766</v>
      </c>
      <c r="G94" s="183" t="s">
        <v>548</v>
      </c>
      <c r="H94" s="80" t="s">
        <v>49</v>
      </c>
      <c r="I94" s="115">
        <f t="shared" si="2"/>
        <v>10.923112213131766</v>
      </c>
      <c r="K94" s="89" t="s">
        <v>13</v>
      </c>
      <c r="L94" s="99" t="s">
        <v>1</v>
      </c>
      <c r="M94" s="18"/>
    </row>
    <row r="95" spans="2:13" x14ac:dyDescent="0.25">
      <c r="B95" s="89" t="s">
        <v>24</v>
      </c>
      <c r="C95" s="80" t="s">
        <v>65</v>
      </c>
      <c r="D95" s="79" t="s">
        <v>383</v>
      </c>
      <c r="E95" s="80" t="s">
        <v>49</v>
      </c>
      <c r="F95" s="92">
        <v>21.846224426263532</v>
      </c>
      <c r="G95" s="183" t="s">
        <v>550</v>
      </c>
      <c r="H95" s="80" t="s">
        <v>49</v>
      </c>
      <c r="I95" s="115">
        <f t="shared" si="2"/>
        <v>21.846224426263532</v>
      </c>
      <c r="K95" s="89" t="s">
        <v>13</v>
      </c>
      <c r="L95" s="99" t="s">
        <v>1</v>
      </c>
      <c r="M95" s="18"/>
    </row>
    <row r="96" spans="2:13" x14ac:dyDescent="0.25">
      <c r="B96" s="89" t="s">
        <v>24</v>
      </c>
      <c r="C96" s="80" t="s">
        <v>65</v>
      </c>
      <c r="D96" s="84" t="s">
        <v>389</v>
      </c>
      <c r="E96" s="80" t="s">
        <v>49</v>
      </c>
      <c r="F96" s="92">
        <v>23.666743128452161</v>
      </c>
      <c r="G96" s="183" t="s">
        <v>549</v>
      </c>
      <c r="H96" s="80" t="s">
        <v>49</v>
      </c>
      <c r="I96" s="115">
        <f t="shared" si="2"/>
        <v>23.666743128452161</v>
      </c>
      <c r="K96" s="89" t="s">
        <v>13</v>
      </c>
      <c r="L96" s="99" t="s">
        <v>0</v>
      </c>
      <c r="M96" s="18"/>
    </row>
    <row r="97" spans="2:13" ht="15" customHeight="1" x14ac:dyDescent="0.25">
      <c r="B97" s="89" t="s">
        <v>24</v>
      </c>
      <c r="C97" s="80" t="s">
        <v>65</v>
      </c>
      <c r="D97" s="79" t="s">
        <v>387</v>
      </c>
      <c r="E97" s="80" t="s">
        <v>49</v>
      </c>
      <c r="F97" s="92">
        <v>23.666743128452161</v>
      </c>
      <c r="G97" s="183" t="s">
        <v>376</v>
      </c>
      <c r="H97" s="80" t="s">
        <v>49</v>
      </c>
      <c r="I97" s="115">
        <f t="shared" si="2"/>
        <v>23.666743128452161</v>
      </c>
      <c r="K97" s="89" t="s">
        <v>13</v>
      </c>
      <c r="L97" s="99" t="s">
        <v>0</v>
      </c>
      <c r="M97" s="18"/>
    </row>
    <row r="98" spans="2:13" x14ac:dyDescent="0.25">
      <c r="B98" s="89" t="s">
        <v>24</v>
      </c>
      <c r="C98" s="80" t="s">
        <v>65</v>
      </c>
      <c r="D98" s="79" t="s">
        <v>385</v>
      </c>
      <c r="E98" s="80" t="s">
        <v>49</v>
      </c>
      <c r="F98" s="92">
        <v>7.2820748087545111</v>
      </c>
      <c r="G98" s="183" t="s">
        <v>550</v>
      </c>
      <c r="H98" s="80" t="s">
        <v>49</v>
      </c>
      <c r="I98" s="115">
        <f t="shared" si="2"/>
        <v>7.2820748087545111</v>
      </c>
      <c r="K98" s="89" t="s">
        <v>13</v>
      </c>
      <c r="L98" s="99" t="s">
        <v>0</v>
      </c>
      <c r="M98" s="18"/>
    </row>
    <row r="99" spans="2:13" x14ac:dyDescent="0.25">
      <c r="B99" s="89" t="s">
        <v>24</v>
      </c>
      <c r="C99" s="80" t="s">
        <v>65</v>
      </c>
      <c r="D99" s="79" t="s">
        <v>383</v>
      </c>
      <c r="E99" s="80" t="s">
        <v>49</v>
      </c>
      <c r="F99" s="92">
        <v>21.846224426263532</v>
      </c>
      <c r="G99" s="183" t="s">
        <v>550</v>
      </c>
      <c r="H99" s="80" t="s">
        <v>49</v>
      </c>
      <c r="I99" s="115">
        <f t="shared" si="2"/>
        <v>21.846224426263532</v>
      </c>
      <c r="K99" s="89" t="s">
        <v>13</v>
      </c>
      <c r="L99" s="99" t="s">
        <v>0</v>
      </c>
      <c r="M99" s="18"/>
    </row>
    <row r="100" spans="2:13" ht="15" customHeight="1" x14ac:dyDescent="0.25">
      <c r="B100" s="89" t="s">
        <v>24</v>
      </c>
      <c r="C100" s="80" t="s">
        <v>65</v>
      </c>
      <c r="D100" s="79" t="s">
        <v>390</v>
      </c>
      <c r="E100" s="80" t="s">
        <v>49</v>
      </c>
      <c r="F100" s="92">
        <v>10.923112213131766</v>
      </c>
      <c r="G100" s="183" t="s">
        <v>376</v>
      </c>
      <c r="H100" s="80" t="s">
        <v>49</v>
      </c>
      <c r="I100" s="115">
        <f t="shared" si="2"/>
        <v>10.923112213131766</v>
      </c>
      <c r="K100" s="89" t="s">
        <v>13</v>
      </c>
      <c r="L100" s="99" t="s">
        <v>46</v>
      </c>
      <c r="M100" s="18"/>
    </row>
    <row r="101" spans="2:13" x14ac:dyDescent="0.25">
      <c r="B101" s="89" t="s">
        <v>24</v>
      </c>
      <c r="C101" s="80" t="s">
        <v>65</v>
      </c>
      <c r="D101" s="79" t="s">
        <v>386</v>
      </c>
      <c r="E101" s="80" t="s">
        <v>49</v>
      </c>
      <c r="F101" s="92">
        <v>7.2820748087545111</v>
      </c>
      <c r="G101" s="183" t="s">
        <v>550</v>
      </c>
      <c r="H101" s="80" t="s">
        <v>49</v>
      </c>
      <c r="I101" s="115">
        <f t="shared" si="2"/>
        <v>7.2820748087545111</v>
      </c>
      <c r="K101" s="89" t="s">
        <v>13</v>
      </c>
      <c r="L101" s="99" t="s">
        <v>46</v>
      </c>
      <c r="M101" s="18"/>
    </row>
    <row r="102" spans="2:13" x14ac:dyDescent="0.25">
      <c r="B102" s="89" t="s">
        <v>24</v>
      </c>
      <c r="C102" s="80" t="s">
        <v>65</v>
      </c>
      <c r="D102" s="79" t="s">
        <v>383</v>
      </c>
      <c r="E102" s="80" t="s">
        <v>49</v>
      </c>
      <c r="F102" s="92">
        <v>21.846224426263532</v>
      </c>
      <c r="G102" s="183" t="s">
        <v>550</v>
      </c>
      <c r="H102" s="80" t="s">
        <v>49</v>
      </c>
      <c r="I102" s="115">
        <f t="shared" si="2"/>
        <v>21.846224426263532</v>
      </c>
      <c r="K102" s="89" t="s">
        <v>13</v>
      </c>
      <c r="L102" s="99" t="s">
        <v>46</v>
      </c>
      <c r="M102" s="18"/>
    </row>
    <row r="103" spans="2:13" ht="15" customHeight="1" x14ac:dyDescent="0.25">
      <c r="B103" s="89" t="s">
        <v>24</v>
      </c>
      <c r="C103" s="80" t="s">
        <v>65</v>
      </c>
      <c r="D103" s="79" t="s">
        <v>391</v>
      </c>
      <c r="E103" s="80" t="s">
        <v>49</v>
      </c>
      <c r="F103" s="92">
        <v>14.564149617509022</v>
      </c>
      <c r="G103" s="183" t="s">
        <v>376</v>
      </c>
      <c r="H103" s="80" t="s">
        <v>49</v>
      </c>
      <c r="I103" s="115">
        <f t="shared" si="2"/>
        <v>14.564149617509022</v>
      </c>
      <c r="K103" s="89" t="s">
        <v>13</v>
      </c>
      <c r="L103" s="99" t="s">
        <v>47</v>
      </c>
      <c r="M103" s="18"/>
    </row>
    <row r="104" spans="2:13" x14ac:dyDescent="0.25">
      <c r="B104" s="89" t="s">
        <v>24</v>
      </c>
      <c r="C104" s="80" t="s">
        <v>65</v>
      </c>
      <c r="D104" s="79" t="s">
        <v>392</v>
      </c>
      <c r="E104" s="80" t="s">
        <v>49</v>
      </c>
      <c r="F104" s="92">
        <v>10.923112213131766</v>
      </c>
      <c r="G104" s="183" t="s">
        <v>550</v>
      </c>
      <c r="H104" s="80" t="s">
        <v>49</v>
      </c>
      <c r="I104" s="115">
        <f t="shared" si="2"/>
        <v>10.923112213131766</v>
      </c>
      <c r="K104" s="89" t="s">
        <v>13</v>
      </c>
      <c r="L104" s="99" t="s">
        <v>47</v>
      </c>
      <c r="M104" s="18"/>
    </row>
    <row r="105" spans="2:13" x14ac:dyDescent="0.25">
      <c r="B105" s="89" t="s">
        <v>24</v>
      </c>
      <c r="C105" s="80" t="s">
        <v>65</v>
      </c>
      <c r="D105" s="79" t="s">
        <v>383</v>
      </c>
      <c r="E105" s="80" t="s">
        <v>49</v>
      </c>
      <c r="F105" s="92">
        <v>21.846224426263532</v>
      </c>
      <c r="G105" s="183" t="s">
        <v>550</v>
      </c>
      <c r="H105" s="80" t="s">
        <v>49</v>
      </c>
      <c r="I105" s="115">
        <f t="shared" si="2"/>
        <v>21.846224426263532</v>
      </c>
      <c r="K105" s="89" t="s">
        <v>13</v>
      </c>
      <c r="L105" s="99" t="s">
        <v>47</v>
      </c>
      <c r="M105" s="18"/>
    </row>
    <row r="106" spans="2:13" x14ac:dyDescent="0.25">
      <c r="B106" s="89" t="s">
        <v>24</v>
      </c>
      <c r="C106" s="80" t="s">
        <v>517</v>
      </c>
      <c r="D106" s="79" t="s">
        <v>393</v>
      </c>
      <c r="E106" s="81" t="s">
        <v>54</v>
      </c>
      <c r="F106" s="91">
        <v>5</v>
      </c>
      <c r="G106" s="183" t="s">
        <v>549</v>
      </c>
      <c r="H106" s="81" t="s">
        <v>54</v>
      </c>
      <c r="I106" s="115">
        <f t="shared" si="2"/>
        <v>5</v>
      </c>
      <c r="K106" s="89" t="s">
        <v>13</v>
      </c>
      <c r="L106" s="99" t="s">
        <v>7</v>
      </c>
      <c r="M106" s="18"/>
    </row>
    <row r="107" spans="2:13" x14ac:dyDescent="0.25">
      <c r="B107" s="89" t="s">
        <v>24</v>
      </c>
      <c r="C107" s="80" t="s">
        <v>517</v>
      </c>
      <c r="D107" s="79" t="s">
        <v>395</v>
      </c>
      <c r="E107" s="81" t="s">
        <v>54</v>
      </c>
      <c r="F107" s="91">
        <v>1.1000000000000001</v>
      </c>
      <c r="G107" s="183" t="s">
        <v>550</v>
      </c>
      <c r="H107" s="81" t="s">
        <v>54</v>
      </c>
      <c r="I107" s="115">
        <f t="shared" si="2"/>
        <v>1.1000000000000001</v>
      </c>
      <c r="K107" s="89" t="s">
        <v>13</v>
      </c>
      <c r="L107" s="99" t="s">
        <v>7</v>
      </c>
      <c r="M107" s="18"/>
    </row>
    <row r="108" spans="2:13" x14ac:dyDescent="0.25">
      <c r="B108" s="89" t="s">
        <v>24</v>
      </c>
      <c r="C108" s="80" t="s">
        <v>517</v>
      </c>
      <c r="D108" s="79" t="s">
        <v>394</v>
      </c>
      <c r="E108" s="81" t="s">
        <v>54</v>
      </c>
      <c r="F108" s="91">
        <v>4.5</v>
      </c>
      <c r="G108" s="183" t="s">
        <v>549</v>
      </c>
      <c r="H108" s="81" t="s">
        <v>54</v>
      </c>
      <c r="I108" s="115">
        <f t="shared" si="2"/>
        <v>4.5</v>
      </c>
      <c r="K108" s="89" t="s">
        <v>13</v>
      </c>
      <c r="L108" s="99" t="s">
        <v>55</v>
      </c>
      <c r="M108" s="18"/>
    </row>
    <row r="109" spans="2:13" x14ac:dyDescent="0.25">
      <c r="B109" s="89" t="s">
        <v>24</v>
      </c>
      <c r="C109" s="80" t="s">
        <v>517</v>
      </c>
      <c r="D109" s="79" t="s">
        <v>396</v>
      </c>
      <c r="E109" s="81" t="s">
        <v>54</v>
      </c>
      <c r="F109" s="91">
        <v>1.1000000000000001</v>
      </c>
      <c r="G109" s="183" t="s">
        <v>550</v>
      </c>
      <c r="H109" s="81" t="s">
        <v>54</v>
      </c>
      <c r="I109" s="115">
        <f t="shared" si="2"/>
        <v>1.1000000000000001</v>
      </c>
      <c r="K109" s="89" t="s">
        <v>13</v>
      </c>
      <c r="L109" s="99" t="s">
        <v>55</v>
      </c>
      <c r="M109" s="18"/>
    </row>
    <row r="110" spans="2:13" x14ac:dyDescent="0.25">
      <c r="B110" s="89" t="s">
        <v>24</v>
      </c>
      <c r="C110" s="80" t="s">
        <v>517</v>
      </c>
      <c r="D110" s="86" t="s">
        <v>397</v>
      </c>
      <c r="E110" s="81" t="s">
        <v>54</v>
      </c>
      <c r="F110" s="91">
        <v>4.5</v>
      </c>
      <c r="G110" s="183" t="s">
        <v>549</v>
      </c>
      <c r="H110" s="81" t="s">
        <v>54</v>
      </c>
      <c r="I110" s="115">
        <f t="shared" si="2"/>
        <v>4.5</v>
      </c>
      <c r="K110" s="89" t="s">
        <v>13</v>
      </c>
      <c r="L110" s="99" t="s">
        <v>36</v>
      </c>
      <c r="M110" s="78"/>
    </row>
    <row r="111" spans="2:13" x14ac:dyDescent="0.25">
      <c r="B111" s="89" t="s">
        <v>24</v>
      </c>
      <c r="C111" s="80" t="s">
        <v>517</v>
      </c>
      <c r="D111" s="79" t="s">
        <v>398</v>
      </c>
      <c r="E111" s="81" t="s">
        <v>54</v>
      </c>
      <c r="F111" s="91">
        <v>1.1000000000000001</v>
      </c>
      <c r="G111" s="183" t="s">
        <v>550</v>
      </c>
      <c r="H111" s="81" t="s">
        <v>54</v>
      </c>
      <c r="I111" s="115">
        <f t="shared" si="2"/>
        <v>1.1000000000000001</v>
      </c>
      <c r="K111" s="89" t="s">
        <v>13</v>
      </c>
      <c r="L111" s="99" t="s">
        <v>36</v>
      </c>
      <c r="M111" s="78"/>
    </row>
    <row r="112" spans="2:13" x14ac:dyDescent="0.25">
      <c r="B112" s="89" t="s">
        <v>24</v>
      </c>
      <c r="C112" s="80" t="s">
        <v>517</v>
      </c>
      <c r="D112" s="86" t="s">
        <v>399</v>
      </c>
      <c r="E112" s="80" t="s">
        <v>49</v>
      </c>
      <c r="F112" s="91">
        <v>95</v>
      </c>
      <c r="G112" s="183" t="s">
        <v>549</v>
      </c>
      <c r="H112" s="80" t="s">
        <v>49</v>
      </c>
      <c r="I112" s="115">
        <f t="shared" si="2"/>
        <v>95</v>
      </c>
      <c r="K112" s="89" t="s">
        <v>13</v>
      </c>
      <c r="L112" s="99" t="s">
        <v>0</v>
      </c>
    </row>
    <row r="113" spans="2:12" x14ac:dyDescent="0.25">
      <c r="B113" s="89" t="s">
        <v>24</v>
      </c>
      <c r="C113" s="80" t="s">
        <v>517</v>
      </c>
      <c r="D113" s="86" t="s">
        <v>400</v>
      </c>
      <c r="E113" s="80" t="s">
        <v>49</v>
      </c>
      <c r="F113" s="91">
        <v>20</v>
      </c>
      <c r="G113" s="183" t="s">
        <v>550</v>
      </c>
      <c r="H113" s="80" t="s">
        <v>49</v>
      </c>
      <c r="I113" s="115">
        <f t="shared" si="2"/>
        <v>20</v>
      </c>
      <c r="K113" s="89" t="s">
        <v>13</v>
      </c>
      <c r="L113" s="99" t="s">
        <v>0</v>
      </c>
    </row>
    <row r="114" spans="2:12" x14ac:dyDescent="0.25">
      <c r="B114" s="89" t="s">
        <v>24</v>
      </c>
      <c r="C114" s="80" t="s">
        <v>517</v>
      </c>
      <c r="D114" s="86" t="s">
        <v>401</v>
      </c>
      <c r="E114" s="80" t="s">
        <v>49</v>
      </c>
      <c r="F114" s="91">
        <v>125</v>
      </c>
      <c r="G114" s="183" t="s">
        <v>549</v>
      </c>
      <c r="H114" s="80" t="s">
        <v>49</v>
      </c>
      <c r="I114" s="115">
        <f t="shared" si="2"/>
        <v>125</v>
      </c>
      <c r="K114" s="89" t="s">
        <v>13</v>
      </c>
      <c r="L114" s="99" t="s">
        <v>1</v>
      </c>
    </row>
    <row r="115" spans="2:12" x14ac:dyDescent="0.25">
      <c r="B115" s="89" t="s">
        <v>24</v>
      </c>
      <c r="C115" s="80" t="s">
        <v>517</v>
      </c>
      <c r="D115" s="86" t="s">
        <v>402</v>
      </c>
      <c r="E115" s="80" t="s">
        <v>49</v>
      </c>
      <c r="F115" s="91">
        <v>20</v>
      </c>
      <c r="G115" s="183" t="s">
        <v>550</v>
      </c>
      <c r="H115" s="80" t="s">
        <v>49</v>
      </c>
      <c r="I115" s="115">
        <f t="shared" si="2"/>
        <v>20</v>
      </c>
      <c r="K115" s="89" t="s">
        <v>13</v>
      </c>
      <c r="L115" s="99" t="s">
        <v>1</v>
      </c>
    </row>
    <row r="116" spans="2:12" x14ac:dyDescent="0.25">
      <c r="B116" s="89" t="s">
        <v>24</v>
      </c>
      <c r="C116" s="80" t="s">
        <v>517</v>
      </c>
      <c r="D116" s="86" t="s">
        <v>403</v>
      </c>
      <c r="E116" s="80" t="s">
        <v>49</v>
      </c>
      <c r="F116" s="91">
        <v>25</v>
      </c>
      <c r="G116" s="183" t="s">
        <v>549</v>
      </c>
      <c r="H116" s="80" t="s">
        <v>49</v>
      </c>
      <c r="I116" s="115">
        <f t="shared" si="2"/>
        <v>25</v>
      </c>
      <c r="K116" s="89" t="s">
        <v>13</v>
      </c>
      <c r="L116" s="99" t="s">
        <v>46</v>
      </c>
    </row>
    <row r="117" spans="2:12" x14ac:dyDescent="0.25">
      <c r="B117" s="89" t="s">
        <v>24</v>
      </c>
      <c r="C117" s="80" t="s">
        <v>517</v>
      </c>
      <c r="D117" s="86" t="s">
        <v>404</v>
      </c>
      <c r="E117" s="80" t="s">
        <v>49</v>
      </c>
      <c r="F117" s="91">
        <v>3.25</v>
      </c>
      <c r="G117" s="183" t="s">
        <v>550</v>
      </c>
      <c r="H117" s="80" t="s">
        <v>49</v>
      </c>
      <c r="I117" s="115">
        <f t="shared" si="2"/>
        <v>3.25</v>
      </c>
      <c r="K117" s="89" t="s">
        <v>13</v>
      </c>
      <c r="L117" s="99" t="s">
        <v>46</v>
      </c>
    </row>
    <row r="118" spans="2:12" x14ac:dyDescent="0.25">
      <c r="B118" s="89" t="s">
        <v>24</v>
      </c>
      <c r="C118" s="80" t="s">
        <v>517</v>
      </c>
      <c r="D118" s="86" t="s">
        <v>405</v>
      </c>
      <c r="E118" s="80" t="s">
        <v>49</v>
      </c>
      <c r="F118" s="91">
        <v>25</v>
      </c>
      <c r="G118" s="183" t="s">
        <v>549</v>
      </c>
      <c r="H118" s="80" t="s">
        <v>49</v>
      </c>
      <c r="I118" s="115">
        <f t="shared" si="2"/>
        <v>25</v>
      </c>
      <c r="K118" s="89" t="s">
        <v>13</v>
      </c>
      <c r="L118" s="99" t="s">
        <v>47</v>
      </c>
    </row>
    <row r="119" spans="2:12" x14ac:dyDescent="0.25">
      <c r="B119" s="89" t="s">
        <v>24</v>
      </c>
      <c r="C119" s="80" t="s">
        <v>517</v>
      </c>
      <c r="D119" s="86" t="s">
        <v>406</v>
      </c>
      <c r="E119" s="80" t="s">
        <v>49</v>
      </c>
      <c r="F119" s="91">
        <v>3.25</v>
      </c>
      <c r="G119" s="183" t="s">
        <v>550</v>
      </c>
      <c r="H119" s="80" t="s">
        <v>49</v>
      </c>
      <c r="I119" s="115">
        <f t="shared" si="2"/>
        <v>3.25</v>
      </c>
      <c r="K119" s="89" t="s">
        <v>13</v>
      </c>
      <c r="L119" s="99" t="s">
        <v>47</v>
      </c>
    </row>
    <row r="120" spans="2:12" x14ac:dyDescent="0.25">
      <c r="B120" s="89" t="s">
        <v>24</v>
      </c>
      <c r="C120" s="80" t="s">
        <v>517</v>
      </c>
      <c r="D120" s="87" t="s">
        <v>407</v>
      </c>
      <c r="E120" s="80" t="s">
        <v>49</v>
      </c>
      <c r="F120" s="91">
        <v>40</v>
      </c>
      <c r="G120" s="183" t="s">
        <v>549</v>
      </c>
      <c r="H120" s="80" t="s">
        <v>54</v>
      </c>
      <c r="I120" s="121">
        <f>+F120/SUPUESTOS!$D$25</f>
        <v>26.666666666666668</v>
      </c>
      <c r="K120" s="89" t="s">
        <v>13</v>
      </c>
      <c r="L120" s="100" t="s">
        <v>35</v>
      </c>
    </row>
    <row r="121" spans="2:12" ht="22.5" x14ac:dyDescent="0.25">
      <c r="B121" s="89" t="s">
        <v>24</v>
      </c>
      <c r="C121" s="80" t="s">
        <v>517</v>
      </c>
      <c r="D121" s="87" t="s">
        <v>408</v>
      </c>
      <c r="E121" s="80" t="s">
        <v>49</v>
      </c>
      <c r="F121" s="91">
        <v>2</v>
      </c>
      <c r="G121" s="183" t="s">
        <v>550</v>
      </c>
      <c r="H121" s="80" t="s">
        <v>54</v>
      </c>
      <c r="I121" s="121">
        <f>+F121/SUPUESTOS!$D$25</f>
        <v>1.3333333333333333</v>
      </c>
      <c r="K121" s="89" t="s">
        <v>13</v>
      </c>
      <c r="L121" s="100" t="s">
        <v>35</v>
      </c>
    </row>
    <row r="122" spans="2:12" ht="15" customHeight="1" x14ac:dyDescent="0.25">
      <c r="B122" s="89" t="s">
        <v>2</v>
      </c>
      <c r="C122" s="80" t="s">
        <v>8</v>
      </c>
      <c r="D122" s="79" t="s">
        <v>6</v>
      </c>
      <c r="E122" s="80" t="s">
        <v>5</v>
      </c>
      <c r="F122" s="91">
        <v>2.83</v>
      </c>
      <c r="G122" s="183" t="s">
        <v>333</v>
      </c>
      <c r="H122" s="81" t="s">
        <v>54</v>
      </c>
      <c r="I122" s="122">
        <f t="shared" ref="I122:I152" si="3">+F122</f>
        <v>2.83</v>
      </c>
      <c r="K122" s="89" t="s">
        <v>13</v>
      </c>
      <c r="L122" s="99" t="s">
        <v>7</v>
      </c>
    </row>
    <row r="123" spans="2:12" ht="15" customHeight="1" x14ac:dyDescent="0.25">
      <c r="B123" s="89" t="s">
        <v>2</v>
      </c>
      <c r="C123" s="80" t="s">
        <v>8</v>
      </c>
      <c r="D123" s="79" t="s">
        <v>11</v>
      </c>
      <c r="E123" s="80" t="s">
        <v>5</v>
      </c>
      <c r="F123" s="91">
        <v>1.71</v>
      </c>
      <c r="G123" s="183" t="s">
        <v>333</v>
      </c>
      <c r="H123" s="81" t="s">
        <v>54</v>
      </c>
      <c r="I123" s="122">
        <f t="shared" si="3"/>
        <v>1.71</v>
      </c>
      <c r="K123" s="89" t="s">
        <v>13</v>
      </c>
      <c r="L123" s="99" t="s">
        <v>7</v>
      </c>
    </row>
    <row r="124" spans="2:12" ht="15" customHeight="1" x14ac:dyDescent="0.25">
      <c r="B124" s="89" t="s">
        <v>2</v>
      </c>
      <c r="C124" s="80" t="s">
        <v>8</v>
      </c>
      <c r="D124" s="79" t="s">
        <v>409</v>
      </c>
      <c r="E124" s="80" t="s">
        <v>5</v>
      </c>
      <c r="F124" s="91">
        <v>4.25</v>
      </c>
      <c r="G124" s="183" t="s">
        <v>333</v>
      </c>
      <c r="H124" s="81" t="s">
        <v>54</v>
      </c>
      <c r="I124" s="122">
        <f t="shared" si="3"/>
        <v>4.25</v>
      </c>
      <c r="K124" s="89" t="s">
        <v>13</v>
      </c>
      <c r="L124" s="99" t="s">
        <v>7</v>
      </c>
    </row>
    <row r="125" spans="2:12" ht="15" customHeight="1" x14ac:dyDescent="0.25">
      <c r="B125" s="89" t="s">
        <v>2</v>
      </c>
      <c r="C125" s="80" t="s">
        <v>8</v>
      </c>
      <c r="D125" s="79" t="s">
        <v>413</v>
      </c>
      <c r="E125" s="80" t="s">
        <v>5</v>
      </c>
      <c r="F125" s="91">
        <v>0.48</v>
      </c>
      <c r="G125" s="183" t="s">
        <v>414</v>
      </c>
      <c r="H125" s="81" t="s">
        <v>54</v>
      </c>
      <c r="I125" s="122">
        <f t="shared" si="3"/>
        <v>0.48</v>
      </c>
      <c r="K125" s="89" t="s">
        <v>13</v>
      </c>
      <c r="L125" s="99" t="s">
        <v>7</v>
      </c>
    </row>
    <row r="126" spans="2:12" ht="15" customHeight="1" x14ac:dyDescent="0.25">
      <c r="B126" s="89" t="s">
        <v>2</v>
      </c>
      <c r="C126" s="80" t="s">
        <v>8</v>
      </c>
      <c r="D126" s="79" t="s">
        <v>16</v>
      </c>
      <c r="E126" s="83" t="s">
        <v>17</v>
      </c>
      <c r="F126" s="91">
        <v>22.67</v>
      </c>
      <c r="G126" s="183" t="s">
        <v>333</v>
      </c>
      <c r="H126" s="81" t="s">
        <v>49</v>
      </c>
      <c r="I126" s="122">
        <f t="shared" si="3"/>
        <v>22.67</v>
      </c>
      <c r="K126" s="89" t="s">
        <v>13</v>
      </c>
      <c r="L126" s="99" t="s">
        <v>0</v>
      </c>
    </row>
    <row r="127" spans="2:12" ht="15" customHeight="1" x14ac:dyDescent="0.25">
      <c r="B127" s="89" t="s">
        <v>2</v>
      </c>
      <c r="C127" s="80" t="s">
        <v>8</v>
      </c>
      <c r="D127" s="79" t="s">
        <v>16</v>
      </c>
      <c r="E127" s="83" t="s">
        <v>17</v>
      </c>
      <c r="F127" s="91">
        <v>22.67</v>
      </c>
      <c r="G127" s="183" t="s">
        <v>333</v>
      </c>
      <c r="H127" s="81" t="s">
        <v>49</v>
      </c>
      <c r="I127" s="122">
        <f t="shared" si="3"/>
        <v>22.67</v>
      </c>
      <c r="K127" s="89" t="s">
        <v>13</v>
      </c>
      <c r="L127" s="99" t="s">
        <v>46</v>
      </c>
    </row>
    <row r="128" spans="2:12" ht="15" customHeight="1" x14ac:dyDescent="0.25">
      <c r="B128" s="89" t="s">
        <v>2</v>
      </c>
      <c r="C128" s="80" t="s">
        <v>8</v>
      </c>
      <c r="D128" s="79" t="s">
        <v>16</v>
      </c>
      <c r="E128" s="83" t="s">
        <v>17</v>
      </c>
      <c r="F128" s="91">
        <v>22.67</v>
      </c>
      <c r="G128" s="183" t="s">
        <v>333</v>
      </c>
      <c r="H128" s="81" t="s">
        <v>49</v>
      </c>
      <c r="I128" s="122">
        <f t="shared" si="3"/>
        <v>22.67</v>
      </c>
      <c r="K128" s="89" t="s">
        <v>13</v>
      </c>
      <c r="L128" s="99" t="s">
        <v>1</v>
      </c>
    </row>
    <row r="129" spans="2:12" ht="15" customHeight="1" x14ac:dyDescent="0.25">
      <c r="B129" s="89" t="s">
        <v>2</v>
      </c>
      <c r="C129" s="80" t="s">
        <v>8</v>
      </c>
      <c r="D129" s="79" t="s">
        <v>16</v>
      </c>
      <c r="E129" s="83" t="s">
        <v>17</v>
      </c>
      <c r="F129" s="91">
        <v>22.67</v>
      </c>
      <c r="G129" s="183" t="s">
        <v>333</v>
      </c>
      <c r="H129" s="81" t="s">
        <v>49</v>
      </c>
      <c r="I129" s="122">
        <f t="shared" si="3"/>
        <v>22.67</v>
      </c>
      <c r="K129" s="89" t="s">
        <v>13</v>
      </c>
      <c r="L129" s="99" t="s">
        <v>47</v>
      </c>
    </row>
    <row r="130" spans="2:12" ht="15" customHeight="1" x14ac:dyDescent="0.25">
      <c r="B130" s="89" t="s">
        <v>2</v>
      </c>
      <c r="C130" s="80" t="s">
        <v>8</v>
      </c>
      <c r="D130" s="79" t="s">
        <v>410</v>
      </c>
      <c r="E130" s="80" t="s">
        <v>15</v>
      </c>
      <c r="F130" s="91">
        <v>0.71</v>
      </c>
      <c r="G130" s="183" t="s">
        <v>333</v>
      </c>
      <c r="H130" s="81" t="s">
        <v>49</v>
      </c>
      <c r="I130" s="122">
        <f t="shared" si="3"/>
        <v>0.71</v>
      </c>
      <c r="K130" s="89" t="s">
        <v>13</v>
      </c>
      <c r="L130" s="99" t="s">
        <v>55</v>
      </c>
    </row>
    <row r="131" spans="2:12" ht="15" customHeight="1" x14ac:dyDescent="0.25">
      <c r="B131" s="89" t="s">
        <v>2</v>
      </c>
      <c r="C131" s="80" t="s">
        <v>8</v>
      </c>
      <c r="D131" s="79" t="s">
        <v>411</v>
      </c>
      <c r="E131" s="80" t="s">
        <v>15</v>
      </c>
      <c r="F131" s="91">
        <v>2.12</v>
      </c>
      <c r="G131" s="183" t="s">
        <v>333</v>
      </c>
      <c r="H131" s="81" t="s">
        <v>49</v>
      </c>
      <c r="I131" s="122">
        <f t="shared" si="3"/>
        <v>2.12</v>
      </c>
      <c r="K131" s="89" t="s">
        <v>13</v>
      </c>
      <c r="L131" s="99" t="s">
        <v>55</v>
      </c>
    </row>
    <row r="132" spans="2:12" ht="15" customHeight="1" x14ac:dyDescent="0.25">
      <c r="B132" s="89" t="s">
        <v>2</v>
      </c>
      <c r="C132" s="80" t="s">
        <v>8</v>
      </c>
      <c r="D132" s="79" t="s">
        <v>412</v>
      </c>
      <c r="E132" s="80" t="s">
        <v>15</v>
      </c>
      <c r="F132" s="91">
        <v>3.54</v>
      </c>
      <c r="G132" s="183" t="s">
        <v>333</v>
      </c>
      <c r="H132" s="81" t="s">
        <v>49</v>
      </c>
      <c r="I132" s="122">
        <f t="shared" si="3"/>
        <v>3.54</v>
      </c>
      <c r="K132" s="89" t="s">
        <v>13</v>
      </c>
      <c r="L132" s="99" t="s">
        <v>55</v>
      </c>
    </row>
    <row r="133" spans="2:12" ht="15" customHeight="1" x14ac:dyDescent="0.25">
      <c r="B133" s="89" t="s">
        <v>2</v>
      </c>
      <c r="C133" s="80" t="s">
        <v>8</v>
      </c>
      <c r="D133" s="79" t="s">
        <v>413</v>
      </c>
      <c r="E133" s="80" t="s">
        <v>5</v>
      </c>
      <c r="F133" s="91">
        <v>0.48</v>
      </c>
      <c r="G133" s="183" t="s">
        <v>414</v>
      </c>
      <c r="H133" s="81" t="s">
        <v>54</v>
      </c>
      <c r="I133" s="122">
        <f t="shared" si="3"/>
        <v>0.48</v>
      </c>
      <c r="K133" s="89" t="s">
        <v>13</v>
      </c>
      <c r="L133" s="99" t="s">
        <v>55</v>
      </c>
    </row>
    <row r="134" spans="2:12" ht="15" customHeight="1" x14ac:dyDescent="0.25">
      <c r="B134" s="89" t="s">
        <v>2</v>
      </c>
      <c r="C134" s="80" t="s">
        <v>3</v>
      </c>
      <c r="D134" s="79" t="s">
        <v>16</v>
      </c>
      <c r="E134" s="80" t="s">
        <v>17</v>
      </c>
      <c r="F134" s="91">
        <v>22.67</v>
      </c>
      <c r="G134" s="183" t="s">
        <v>333</v>
      </c>
      <c r="H134" s="81" t="s">
        <v>49</v>
      </c>
      <c r="I134" s="122">
        <f t="shared" si="3"/>
        <v>22.67</v>
      </c>
      <c r="K134" s="89" t="s">
        <v>13</v>
      </c>
      <c r="L134" s="99" t="s">
        <v>0</v>
      </c>
    </row>
    <row r="135" spans="2:12" ht="15" customHeight="1" x14ac:dyDescent="0.25">
      <c r="B135" s="89" t="s">
        <v>2</v>
      </c>
      <c r="C135" s="80" t="s">
        <v>3</v>
      </c>
      <c r="D135" s="79" t="s">
        <v>16</v>
      </c>
      <c r="E135" s="80" t="s">
        <v>17</v>
      </c>
      <c r="F135" s="91">
        <v>22.67</v>
      </c>
      <c r="G135" s="183" t="s">
        <v>333</v>
      </c>
      <c r="H135" s="81" t="s">
        <v>49</v>
      </c>
      <c r="I135" s="122">
        <f t="shared" si="3"/>
        <v>22.67</v>
      </c>
      <c r="K135" s="89" t="s">
        <v>13</v>
      </c>
      <c r="L135" s="99" t="s">
        <v>46</v>
      </c>
    </row>
    <row r="136" spans="2:12" ht="15" customHeight="1" x14ac:dyDescent="0.25">
      <c r="B136" s="89" t="s">
        <v>2</v>
      </c>
      <c r="C136" s="80" t="s">
        <v>3</v>
      </c>
      <c r="D136" s="79" t="s">
        <v>16</v>
      </c>
      <c r="E136" s="80" t="s">
        <v>17</v>
      </c>
      <c r="F136" s="91">
        <v>22.67</v>
      </c>
      <c r="G136" s="183" t="s">
        <v>333</v>
      </c>
      <c r="H136" s="81" t="s">
        <v>49</v>
      </c>
      <c r="I136" s="122">
        <f t="shared" si="3"/>
        <v>22.67</v>
      </c>
      <c r="K136" s="89" t="s">
        <v>13</v>
      </c>
      <c r="L136" s="99" t="s">
        <v>1</v>
      </c>
    </row>
    <row r="137" spans="2:12" ht="15" customHeight="1" x14ac:dyDescent="0.25">
      <c r="B137" s="89" t="s">
        <v>2</v>
      </c>
      <c r="C137" s="80" t="s">
        <v>3</v>
      </c>
      <c r="D137" s="79" t="s">
        <v>16</v>
      </c>
      <c r="E137" s="80" t="s">
        <v>17</v>
      </c>
      <c r="F137" s="91">
        <v>22.67</v>
      </c>
      <c r="G137" s="183" t="s">
        <v>333</v>
      </c>
      <c r="H137" s="81" t="s">
        <v>49</v>
      </c>
      <c r="I137" s="122">
        <f t="shared" si="3"/>
        <v>22.67</v>
      </c>
      <c r="K137" s="89" t="s">
        <v>13</v>
      </c>
      <c r="L137" s="99" t="s">
        <v>47</v>
      </c>
    </row>
    <row r="138" spans="2:12" ht="15" customHeight="1" x14ac:dyDescent="0.25">
      <c r="B138" s="89" t="s">
        <v>2</v>
      </c>
      <c r="C138" s="80" t="s">
        <v>3</v>
      </c>
      <c r="D138" s="79" t="s">
        <v>9</v>
      </c>
      <c r="E138" s="80" t="s">
        <v>15</v>
      </c>
      <c r="F138" s="91">
        <v>2.12</v>
      </c>
      <c r="G138" s="183" t="s">
        <v>333</v>
      </c>
      <c r="H138" s="81" t="s">
        <v>54</v>
      </c>
      <c r="I138" s="122">
        <f t="shared" si="3"/>
        <v>2.12</v>
      </c>
      <c r="K138" s="89" t="s">
        <v>13</v>
      </c>
      <c r="L138" s="99" t="s">
        <v>7</v>
      </c>
    </row>
    <row r="139" spans="2:12" ht="15" customHeight="1" x14ac:dyDescent="0.25">
      <c r="B139" s="89" t="s">
        <v>2</v>
      </c>
      <c r="C139" s="80" t="s">
        <v>3</v>
      </c>
      <c r="D139" s="79" t="s">
        <v>6</v>
      </c>
      <c r="E139" s="80" t="s">
        <v>15</v>
      </c>
      <c r="F139" s="91">
        <v>2.83</v>
      </c>
      <c r="G139" s="183" t="s">
        <v>333</v>
      </c>
      <c r="H139" s="81" t="s">
        <v>54</v>
      </c>
      <c r="I139" s="122">
        <f t="shared" si="3"/>
        <v>2.83</v>
      </c>
      <c r="K139" s="89" t="s">
        <v>13</v>
      </c>
      <c r="L139" s="99" t="s">
        <v>7</v>
      </c>
    </row>
    <row r="140" spans="2:12" ht="15" customHeight="1" x14ac:dyDescent="0.25">
      <c r="B140" s="89" t="s">
        <v>2</v>
      </c>
      <c r="C140" s="80" t="s">
        <v>3</v>
      </c>
      <c r="D140" s="79" t="s">
        <v>11</v>
      </c>
      <c r="E140" s="80" t="s">
        <v>15</v>
      </c>
      <c r="F140" s="91">
        <v>1.71</v>
      </c>
      <c r="G140" s="183" t="s">
        <v>333</v>
      </c>
      <c r="H140" s="81" t="s">
        <v>54</v>
      </c>
      <c r="I140" s="122">
        <f t="shared" si="3"/>
        <v>1.71</v>
      </c>
      <c r="K140" s="89" t="s">
        <v>13</v>
      </c>
      <c r="L140" s="99" t="s">
        <v>7</v>
      </c>
    </row>
    <row r="141" spans="2:12" ht="15" customHeight="1" x14ac:dyDescent="0.25">
      <c r="B141" s="89" t="s">
        <v>2</v>
      </c>
      <c r="C141" s="80" t="s">
        <v>3</v>
      </c>
      <c r="D141" s="79" t="s">
        <v>415</v>
      </c>
      <c r="E141" s="80" t="s">
        <v>15</v>
      </c>
      <c r="F141" s="91">
        <v>2.83</v>
      </c>
      <c r="G141" s="183" t="s">
        <v>333</v>
      </c>
      <c r="H141" s="81" t="s">
        <v>54</v>
      </c>
      <c r="I141" s="122">
        <f t="shared" si="3"/>
        <v>2.83</v>
      </c>
      <c r="K141" s="89" t="s">
        <v>13</v>
      </c>
      <c r="L141" s="99" t="s">
        <v>7</v>
      </c>
    </row>
    <row r="142" spans="2:12" ht="15" customHeight="1" x14ac:dyDescent="0.25">
      <c r="B142" s="89" t="s">
        <v>2</v>
      </c>
      <c r="C142" s="80" t="s">
        <v>3</v>
      </c>
      <c r="D142" s="79" t="s">
        <v>14</v>
      </c>
      <c r="E142" s="80" t="s">
        <v>15</v>
      </c>
      <c r="F142" s="91">
        <v>3.54</v>
      </c>
      <c r="G142" s="183" t="s">
        <v>333</v>
      </c>
      <c r="H142" s="81" t="s">
        <v>54</v>
      </c>
      <c r="I142" s="122">
        <f t="shared" si="3"/>
        <v>3.54</v>
      </c>
      <c r="K142" s="89" t="s">
        <v>13</v>
      </c>
      <c r="L142" s="99" t="s">
        <v>55</v>
      </c>
    </row>
    <row r="143" spans="2:12" ht="15" customHeight="1" x14ac:dyDescent="0.25">
      <c r="B143" s="89" t="s">
        <v>2</v>
      </c>
      <c r="C143" s="80" t="s">
        <v>10</v>
      </c>
      <c r="D143" s="79" t="s">
        <v>418</v>
      </c>
      <c r="E143" s="80" t="s">
        <v>5</v>
      </c>
      <c r="F143" s="91">
        <v>2.12</v>
      </c>
      <c r="G143" s="183" t="s">
        <v>333</v>
      </c>
      <c r="H143" s="83" t="s">
        <v>54</v>
      </c>
      <c r="I143" s="122">
        <f t="shared" si="3"/>
        <v>2.12</v>
      </c>
      <c r="K143" s="89" t="s">
        <v>13</v>
      </c>
      <c r="L143" s="99" t="s">
        <v>7</v>
      </c>
    </row>
    <row r="144" spans="2:12" ht="15" customHeight="1" x14ac:dyDescent="0.25">
      <c r="B144" s="89" t="s">
        <v>2</v>
      </c>
      <c r="C144" s="80" t="s">
        <v>10</v>
      </c>
      <c r="D144" s="79" t="s">
        <v>417</v>
      </c>
      <c r="E144" s="80" t="s">
        <v>5</v>
      </c>
      <c r="F144" s="91">
        <v>2.83</v>
      </c>
      <c r="G144" s="183" t="s">
        <v>333</v>
      </c>
      <c r="H144" s="83" t="s">
        <v>54</v>
      </c>
      <c r="I144" s="122">
        <f t="shared" si="3"/>
        <v>2.83</v>
      </c>
      <c r="K144" s="89" t="s">
        <v>13</v>
      </c>
      <c r="L144" s="99" t="s">
        <v>7</v>
      </c>
    </row>
    <row r="145" spans="2:12" ht="15" customHeight="1" x14ac:dyDescent="0.25">
      <c r="B145" s="89" t="s">
        <v>2</v>
      </c>
      <c r="C145" s="80" t="s">
        <v>10</v>
      </c>
      <c r="D145" s="79" t="s">
        <v>419</v>
      </c>
      <c r="E145" s="80" t="s">
        <v>5</v>
      </c>
      <c r="F145" s="91">
        <v>1.71</v>
      </c>
      <c r="G145" s="183" t="s">
        <v>333</v>
      </c>
      <c r="H145" s="83" t="s">
        <v>54</v>
      </c>
      <c r="I145" s="122">
        <f t="shared" si="3"/>
        <v>1.71</v>
      </c>
      <c r="K145" s="89" t="s">
        <v>13</v>
      </c>
      <c r="L145" s="99" t="s">
        <v>7</v>
      </c>
    </row>
    <row r="146" spans="2:12" ht="15" customHeight="1" x14ac:dyDescent="0.25">
      <c r="B146" s="89" t="s">
        <v>2</v>
      </c>
      <c r="C146" s="80" t="s">
        <v>10</v>
      </c>
      <c r="D146" s="79" t="s">
        <v>416</v>
      </c>
      <c r="E146" s="80" t="s">
        <v>5</v>
      </c>
      <c r="F146" s="91">
        <v>1.42</v>
      </c>
      <c r="G146" s="183" t="s">
        <v>333</v>
      </c>
      <c r="H146" s="83" t="s">
        <v>54</v>
      </c>
      <c r="I146" s="122">
        <f t="shared" si="3"/>
        <v>1.42</v>
      </c>
      <c r="K146" s="89" t="s">
        <v>13</v>
      </c>
      <c r="L146" s="99" t="s">
        <v>7</v>
      </c>
    </row>
    <row r="147" spans="2:12" ht="15" customHeight="1" x14ac:dyDescent="0.25">
      <c r="B147" s="89" t="s">
        <v>2</v>
      </c>
      <c r="C147" s="80" t="s">
        <v>10</v>
      </c>
      <c r="D147" s="79" t="s">
        <v>420</v>
      </c>
      <c r="E147" s="80" t="s">
        <v>5</v>
      </c>
      <c r="F147" s="91">
        <v>0.43</v>
      </c>
      <c r="G147" s="183" t="s">
        <v>333</v>
      </c>
      <c r="H147" s="83" t="s">
        <v>54</v>
      </c>
      <c r="I147" s="122">
        <f t="shared" si="3"/>
        <v>0.43</v>
      </c>
      <c r="K147" s="89" t="s">
        <v>13</v>
      </c>
      <c r="L147" s="99" t="s">
        <v>55</v>
      </c>
    </row>
    <row r="148" spans="2:12" x14ac:dyDescent="0.25">
      <c r="B148" s="89" t="s">
        <v>24</v>
      </c>
      <c r="C148" s="80" t="s">
        <v>27</v>
      </c>
      <c r="D148" s="79" t="s">
        <v>423</v>
      </c>
      <c r="E148" s="80" t="s">
        <v>5</v>
      </c>
      <c r="F148" s="91">
        <v>3.5</v>
      </c>
      <c r="G148" s="183" t="s">
        <v>549</v>
      </c>
      <c r="H148" s="80" t="s">
        <v>54</v>
      </c>
      <c r="I148" s="115">
        <f t="shared" si="3"/>
        <v>3.5</v>
      </c>
      <c r="K148" s="89" t="s">
        <v>13</v>
      </c>
      <c r="L148" s="99" t="s">
        <v>7</v>
      </c>
    </row>
    <row r="149" spans="2:12" x14ac:dyDescent="0.25">
      <c r="B149" s="89" t="s">
        <v>24</v>
      </c>
      <c r="C149" s="80" t="s">
        <v>27</v>
      </c>
      <c r="D149" s="79" t="s">
        <v>424</v>
      </c>
      <c r="E149" s="80" t="s">
        <v>49</v>
      </c>
      <c r="F149" s="91">
        <v>18</v>
      </c>
      <c r="G149" s="183" t="s">
        <v>549</v>
      </c>
      <c r="H149" s="83" t="s">
        <v>49</v>
      </c>
      <c r="I149" s="122">
        <f t="shared" si="3"/>
        <v>18</v>
      </c>
      <c r="K149" s="89" t="s">
        <v>13</v>
      </c>
      <c r="L149" s="99" t="s">
        <v>46</v>
      </c>
    </row>
    <row r="150" spans="2:12" x14ac:dyDescent="0.25">
      <c r="B150" s="89" t="s">
        <v>24</v>
      </c>
      <c r="C150" s="80" t="s">
        <v>27</v>
      </c>
      <c r="D150" s="79" t="s">
        <v>425</v>
      </c>
      <c r="E150" s="80" t="s">
        <v>49</v>
      </c>
      <c r="F150" s="91">
        <v>18</v>
      </c>
      <c r="G150" s="183" t="s">
        <v>549</v>
      </c>
      <c r="H150" s="80" t="s">
        <v>49</v>
      </c>
      <c r="I150" s="115">
        <f t="shared" si="3"/>
        <v>18</v>
      </c>
      <c r="K150" s="89" t="s">
        <v>13</v>
      </c>
      <c r="L150" s="99" t="s">
        <v>47</v>
      </c>
    </row>
    <row r="151" spans="2:12" x14ac:dyDescent="0.25">
      <c r="B151" s="89" t="s">
        <v>24</v>
      </c>
      <c r="C151" s="80" t="s">
        <v>27</v>
      </c>
      <c r="D151" s="79" t="s">
        <v>426</v>
      </c>
      <c r="E151" s="80" t="s">
        <v>49</v>
      </c>
      <c r="F151" s="91">
        <v>40.32</v>
      </c>
      <c r="G151" s="183" t="s">
        <v>549</v>
      </c>
      <c r="H151" s="83" t="s">
        <v>49</v>
      </c>
      <c r="I151" s="122">
        <f t="shared" si="3"/>
        <v>40.32</v>
      </c>
      <c r="K151" s="89" t="s">
        <v>13</v>
      </c>
      <c r="L151" s="99" t="s">
        <v>0</v>
      </c>
    </row>
    <row r="152" spans="2:12" x14ac:dyDescent="0.25">
      <c r="B152" s="89" t="s">
        <v>24</v>
      </c>
      <c r="C152" s="80" t="s">
        <v>27</v>
      </c>
      <c r="D152" s="79" t="s">
        <v>427</v>
      </c>
      <c r="E152" s="80" t="s">
        <v>49</v>
      </c>
      <c r="F152" s="91">
        <v>45.12</v>
      </c>
      <c r="G152" s="183" t="s">
        <v>549</v>
      </c>
      <c r="H152" s="80" t="s">
        <v>49</v>
      </c>
      <c r="I152" s="115">
        <f t="shared" si="3"/>
        <v>45.12</v>
      </c>
      <c r="K152" s="89" t="s">
        <v>13</v>
      </c>
      <c r="L152" s="99" t="s">
        <v>1</v>
      </c>
    </row>
    <row r="153" spans="2:12" x14ac:dyDescent="0.25">
      <c r="B153" s="89" t="s">
        <v>24</v>
      </c>
      <c r="C153" s="80" t="s">
        <v>27</v>
      </c>
      <c r="D153" s="84" t="s">
        <v>428</v>
      </c>
      <c r="E153" s="80" t="s">
        <v>49</v>
      </c>
      <c r="F153" s="91">
        <v>40</v>
      </c>
      <c r="G153" s="183" t="s">
        <v>549</v>
      </c>
      <c r="H153" s="80" t="s">
        <v>54</v>
      </c>
      <c r="I153" s="121">
        <f>+F153/SUPUESTOS!$D$25</f>
        <v>26.666666666666668</v>
      </c>
      <c r="K153" s="89" t="s">
        <v>13</v>
      </c>
      <c r="L153" s="99" t="s">
        <v>518</v>
      </c>
    </row>
    <row r="154" spans="2:12" x14ac:dyDescent="0.25">
      <c r="B154" s="89" t="s">
        <v>24</v>
      </c>
      <c r="C154" s="80" t="s">
        <v>27</v>
      </c>
      <c r="D154" s="84" t="s">
        <v>429</v>
      </c>
      <c r="E154" s="80" t="s">
        <v>49</v>
      </c>
      <c r="F154" s="91">
        <v>50</v>
      </c>
      <c r="G154" s="183" t="s">
        <v>549</v>
      </c>
      <c r="H154" s="80" t="s">
        <v>54</v>
      </c>
      <c r="I154" s="121">
        <f>+F154/SUPUESTOS!$D$25</f>
        <v>33.333333333333336</v>
      </c>
      <c r="K154" s="89" t="s">
        <v>13</v>
      </c>
      <c r="L154" s="99" t="s">
        <v>518</v>
      </c>
    </row>
    <row r="155" spans="2:12" x14ac:dyDescent="0.25">
      <c r="B155" s="89" t="s">
        <v>24</v>
      </c>
      <c r="C155" s="80" t="s">
        <v>27</v>
      </c>
      <c r="D155" s="84" t="s">
        <v>430</v>
      </c>
      <c r="E155" s="80" t="s">
        <v>49</v>
      </c>
      <c r="F155" s="91">
        <v>60</v>
      </c>
      <c r="G155" s="183" t="s">
        <v>549</v>
      </c>
      <c r="H155" s="80" t="s">
        <v>54</v>
      </c>
      <c r="I155" s="121">
        <f>+F155/SUPUESTOS!$D$25</f>
        <v>40</v>
      </c>
      <c r="K155" s="89" t="s">
        <v>13</v>
      </c>
      <c r="L155" s="99" t="s">
        <v>518</v>
      </c>
    </row>
    <row r="156" spans="2:12" x14ac:dyDescent="0.25">
      <c r="B156" s="89" t="s">
        <v>24</v>
      </c>
      <c r="C156" s="80" t="s">
        <v>27</v>
      </c>
      <c r="D156" s="79" t="s">
        <v>431</v>
      </c>
      <c r="E156" s="80" t="s">
        <v>5</v>
      </c>
      <c r="F156" s="91">
        <v>0.8</v>
      </c>
      <c r="G156" s="183" t="s">
        <v>550</v>
      </c>
      <c r="H156" s="80" t="s">
        <v>54</v>
      </c>
      <c r="I156" s="115">
        <f>+F156</f>
        <v>0.8</v>
      </c>
      <c r="K156" s="89" t="s">
        <v>13</v>
      </c>
      <c r="L156" s="99" t="s">
        <v>7</v>
      </c>
    </row>
    <row r="157" spans="2:12" x14ac:dyDescent="0.25">
      <c r="B157" s="89" t="s">
        <v>24</v>
      </c>
      <c r="C157" s="80" t="s">
        <v>27</v>
      </c>
      <c r="D157" s="79" t="s">
        <v>432</v>
      </c>
      <c r="E157" s="80" t="s">
        <v>49</v>
      </c>
      <c r="F157" s="91">
        <v>5.8</v>
      </c>
      <c r="G157" s="183" t="s">
        <v>550</v>
      </c>
      <c r="H157" s="83" t="s">
        <v>49</v>
      </c>
      <c r="I157" s="122">
        <f>+F157</f>
        <v>5.8</v>
      </c>
      <c r="K157" s="89" t="s">
        <v>13</v>
      </c>
      <c r="L157" s="99" t="s">
        <v>46</v>
      </c>
    </row>
    <row r="158" spans="2:12" x14ac:dyDescent="0.25">
      <c r="B158" s="89" t="s">
        <v>24</v>
      </c>
      <c r="C158" s="80" t="s">
        <v>27</v>
      </c>
      <c r="D158" s="79" t="s">
        <v>433</v>
      </c>
      <c r="E158" s="80" t="s">
        <v>49</v>
      </c>
      <c r="F158" s="91">
        <v>5.8</v>
      </c>
      <c r="G158" s="183" t="s">
        <v>550</v>
      </c>
      <c r="H158" s="80" t="s">
        <v>49</v>
      </c>
      <c r="I158" s="115">
        <f>+F158</f>
        <v>5.8</v>
      </c>
      <c r="K158" s="89" t="s">
        <v>13</v>
      </c>
      <c r="L158" s="99" t="s">
        <v>47</v>
      </c>
    </row>
    <row r="159" spans="2:12" x14ac:dyDescent="0.25">
      <c r="B159" s="89" t="s">
        <v>24</v>
      </c>
      <c r="C159" s="80" t="s">
        <v>27</v>
      </c>
      <c r="D159" s="79" t="s">
        <v>434</v>
      </c>
      <c r="E159" s="80" t="s">
        <v>49</v>
      </c>
      <c r="F159" s="91">
        <v>5.8</v>
      </c>
      <c r="G159" s="183" t="s">
        <v>550</v>
      </c>
      <c r="H159" s="83" t="s">
        <v>49</v>
      </c>
      <c r="I159" s="122">
        <f>+F159</f>
        <v>5.8</v>
      </c>
      <c r="K159" s="89" t="s">
        <v>13</v>
      </c>
      <c r="L159" s="99" t="s">
        <v>0</v>
      </c>
    </row>
    <row r="160" spans="2:12" x14ac:dyDescent="0.25">
      <c r="B160" s="89" t="s">
        <v>24</v>
      </c>
      <c r="C160" s="80" t="s">
        <v>27</v>
      </c>
      <c r="D160" s="79" t="s">
        <v>435</v>
      </c>
      <c r="E160" s="80" t="s">
        <v>49</v>
      </c>
      <c r="F160" s="91">
        <v>5.8</v>
      </c>
      <c r="G160" s="183" t="s">
        <v>550</v>
      </c>
      <c r="H160" s="80" t="s">
        <v>49</v>
      </c>
      <c r="I160" s="115">
        <f>+F160</f>
        <v>5.8</v>
      </c>
      <c r="K160" s="89" t="s">
        <v>13</v>
      </c>
      <c r="L160" s="99" t="s">
        <v>1</v>
      </c>
    </row>
    <row r="161" spans="2:12" x14ac:dyDescent="0.25">
      <c r="B161" s="89" t="s">
        <v>24</v>
      </c>
      <c r="C161" s="80" t="s">
        <v>27</v>
      </c>
      <c r="D161" s="84" t="s">
        <v>436</v>
      </c>
      <c r="E161" s="80" t="s">
        <v>49</v>
      </c>
      <c r="F161" s="91">
        <v>4.8</v>
      </c>
      <c r="G161" s="183" t="s">
        <v>550</v>
      </c>
      <c r="H161" s="80" t="s">
        <v>54</v>
      </c>
      <c r="I161" s="121">
        <f>+F161/SUPUESTOS!$D$25</f>
        <v>3.1999999999999997</v>
      </c>
      <c r="K161" s="89" t="s">
        <v>13</v>
      </c>
      <c r="L161" s="99" t="s">
        <v>518</v>
      </c>
    </row>
    <row r="162" spans="2:12" x14ac:dyDescent="0.25">
      <c r="B162" s="89" t="s">
        <v>24</v>
      </c>
      <c r="C162" s="80" t="s">
        <v>27</v>
      </c>
      <c r="D162" s="84" t="s">
        <v>437</v>
      </c>
      <c r="E162" s="80" t="s">
        <v>49</v>
      </c>
      <c r="F162" s="91">
        <v>5.8</v>
      </c>
      <c r="G162" s="183" t="s">
        <v>550</v>
      </c>
      <c r="H162" s="80" t="s">
        <v>54</v>
      </c>
      <c r="I162" s="121">
        <f>+F162/SUPUESTOS!$D$25</f>
        <v>3.8666666666666667</v>
      </c>
      <c r="K162" s="89" t="s">
        <v>13</v>
      </c>
      <c r="L162" s="99" t="s">
        <v>518</v>
      </c>
    </row>
    <row r="163" spans="2:12" x14ac:dyDescent="0.25">
      <c r="B163" s="89" t="s">
        <v>24</v>
      </c>
      <c r="C163" s="80" t="s">
        <v>27</v>
      </c>
      <c r="D163" s="84" t="s">
        <v>438</v>
      </c>
      <c r="E163" s="80" t="s">
        <v>49</v>
      </c>
      <c r="F163" s="91">
        <v>6.8</v>
      </c>
      <c r="G163" s="183" t="s">
        <v>550</v>
      </c>
      <c r="H163" s="80" t="s">
        <v>54</v>
      </c>
      <c r="I163" s="121">
        <f>+F163/SUPUESTOS!$D$25</f>
        <v>4.5333333333333332</v>
      </c>
      <c r="K163" s="89" t="s">
        <v>13</v>
      </c>
      <c r="L163" s="99" t="s">
        <v>518</v>
      </c>
    </row>
    <row r="164" spans="2:12" ht="15" customHeight="1" x14ac:dyDescent="0.25">
      <c r="B164" s="89" t="s">
        <v>2</v>
      </c>
      <c r="C164" s="80" t="s">
        <v>3</v>
      </c>
      <c r="D164" s="84" t="s">
        <v>439</v>
      </c>
      <c r="E164" s="80" t="s">
        <v>54</v>
      </c>
      <c r="F164" s="91">
        <v>2.83</v>
      </c>
      <c r="G164" s="183" t="s">
        <v>333</v>
      </c>
      <c r="H164" s="83" t="s">
        <v>54</v>
      </c>
      <c r="I164" s="122">
        <f t="shared" ref="I164:I195" si="4">+F164</f>
        <v>2.83</v>
      </c>
      <c r="K164" s="89" t="s">
        <v>13</v>
      </c>
      <c r="L164" s="99" t="s">
        <v>55</v>
      </c>
    </row>
    <row r="165" spans="2:12" ht="15" customHeight="1" x14ac:dyDescent="0.25">
      <c r="B165" s="89" t="s">
        <v>2</v>
      </c>
      <c r="C165" s="80" t="s">
        <v>3</v>
      </c>
      <c r="D165" s="84" t="s">
        <v>440</v>
      </c>
      <c r="E165" s="80" t="s">
        <v>54</v>
      </c>
      <c r="F165" s="91">
        <v>2.83</v>
      </c>
      <c r="G165" s="183" t="s">
        <v>333</v>
      </c>
      <c r="H165" s="80" t="s">
        <v>54</v>
      </c>
      <c r="I165" s="115">
        <f t="shared" si="4"/>
        <v>2.83</v>
      </c>
      <c r="K165" s="89" t="s">
        <v>13</v>
      </c>
      <c r="L165" s="99" t="s">
        <v>7</v>
      </c>
    </row>
    <row r="166" spans="2:12" ht="15" customHeight="1" x14ac:dyDescent="0.25">
      <c r="B166" s="89" t="s">
        <v>2</v>
      </c>
      <c r="C166" s="80" t="s">
        <v>8</v>
      </c>
      <c r="D166" s="84" t="s">
        <v>441</v>
      </c>
      <c r="E166" s="80" t="s">
        <v>54</v>
      </c>
      <c r="F166" s="91">
        <v>1.42</v>
      </c>
      <c r="G166" s="183" t="s">
        <v>333</v>
      </c>
      <c r="H166" s="83" t="s">
        <v>54</v>
      </c>
      <c r="I166" s="122">
        <f t="shared" si="4"/>
        <v>1.42</v>
      </c>
      <c r="K166" s="89" t="s">
        <v>13</v>
      </c>
      <c r="L166" s="99" t="s">
        <v>36</v>
      </c>
    </row>
    <row r="167" spans="2:12" ht="15" customHeight="1" x14ac:dyDescent="0.25">
      <c r="B167" s="89" t="s">
        <v>2</v>
      </c>
      <c r="C167" s="80" t="s">
        <v>8</v>
      </c>
      <c r="D167" s="84" t="s">
        <v>439</v>
      </c>
      <c r="E167" s="80" t="s">
        <v>54</v>
      </c>
      <c r="F167" s="91">
        <v>2.83</v>
      </c>
      <c r="G167" s="183" t="s">
        <v>333</v>
      </c>
      <c r="H167" s="83" t="s">
        <v>54</v>
      </c>
      <c r="I167" s="122">
        <f t="shared" si="4"/>
        <v>2.83</v>
      </c>
      <c r="K167" s="89" t="s">
        <v>13</v>
      </c>
      <c r="L167" s="99" t="s">
        <v>55</v>
      </c>
    </row>
    <row r="168" spans="2:12" ht="15" customHeight="1" x14ac:dyDescent="0.25">
      <c r="B168" s="89" t="s">
        <v>2</v>
      </c>
      <c r="C168" s="80" t="s">
        <v>8</v>
      </c>
      <c r="D168" s="84" t="s">
        <v>440</v>
      </c>
      <c r="E168" s="80" t="s">
        <v>54</v>
      </c>
      <c r="F168" s="91">
        <v>2.83</v>
      </c>
      <c r="G168" s="183" t="s">
        <v>333</v>
      </c>
      <c r="H168" s="83" t="s">
        <v>54</v>
      </c>
      <c r="I168" s="122">
        <f t="shared" si="4"/>
        <v>2.83</v>
      </c>
      <c r="K168" s="89" t="s">
        <v>13</v>
      </c>
      <c r="L168" s="99" t="s">
        <v>7</v>
      </c>
    </row>
    <row r="169" spans="2:12" ht="15" customHeight="1" x14ac:dyDescent="0.25">
      <c r="B169" s="89" t="s">
        <v>2</v>
      </c>
      <c r="C169" s="80" t="s">
        <v>10</v>
      </c>
      <c r="D169" s="84" t="s">
        <v>441</v>
      </c>
      <c r="E169" s="80" t="s">
        <v>54</v>
      </c>
      <c r="F169" s="91">
        <v>1.42</v>
      </c>
      <c r="G169" s="183" t="s">
        <v>333</v>
      </c>
      <c r="H169" s="83" t="s">
        <v>54</v>
      </c>
      <c r="I169" s="122">
        <f t="shared" si="4"/>
        <v>1.42</v>
      </c>
      <c r="K169" s="89" t="s">
        <v>13</v>
      </c>
      <c r="L169" s="99" t="s">
        <v>36</v>
      </c>
    </row>
    <row r="170" spans="2:12" ht="15" customHeight="1" x14ac:dyDescent="0.25">
      <c r="B170" s="89" t="s">
        <v>2</v>
      </c>
      <c r="C170" s="80" t="s">
        <v>10</v>
      </c>
      <c r="D170" s="84" t="s">
        <v>439</v>
      </c>
      <c r="E170" s="80" t="s">
        <v>54</v>
      </c>
      <c r="F170" s="91">
        <v>1.42</v>
      </c>
      <c r="G170" s="183" t="s">
        <v>333</v>
      </c>
      <c r="H170" s="83" t="s">
        <v>54</v>
      </c>
      <c r="I170" s="122">
        <f t="shared" si="4"/>
        <v>1.42</v>
      </c>
      <c r="K170" s="89" t="s">
        <v>13</v>
      </c>
      <c r="L170" s="99" t="s">
        <v>55</v>
      </c>
    </row>
    <row r="171" spans="2:12" ht="15" customHeight="1" x14ac:dyDescent="0.25">
      <c r="B171" s="89" t="s">
        <v>2</v>
      </c>
      <c r="C171" s="80" t="s">
        <v>10</v>
      </c>
      <c r="D171" s="84" t="s">
        <v>440</v>
      </c>
      <c r="E171" s="80" t="s">
        <v>442</v>
      </c>
      <c r="F171" s="91">
        <v>1.42</v>
      </c>
      <c r="G171" s="183" t="s">
        <v>333</v>
      </c>
      <c r="H171" s="83" t="s">
        <v>54</v>
      </c>
      <c r="I171" s="122">
        <f t="shared" si="4"/>
        <v>1.42</v>
      </c>
      <c r="K171" s="89" t="s">
        <v>13</v>
      </c>
      <c r="L171" s="99" t="s">
        <v>7</v>
      </c>
    </row>
    <row r="172" spans="2:12" ht="15" customHeight="1" x14ac:dyDescent="0.25">
      <c r="B172" s="89" t="s">
        <v>22</v>
      </c>
      <c r="C172" s="80" t="s">
        <v>23</v>
      </c>
      <c r="D172" s="84" t="s">
        <v>443</v>
      </c>
      <c r="E172" s="80" t="s">
        <v>54</v>
      </c>
      <c r="F172" s="91">
        <v>2.5</v>
      </c>
      <c r="G172" s="184" t="s">
        <v>333</v>
      </c>
      <c r="H172" s="83" t="s">
        <v>54</v>
      </c>
      <c r="I172" s="122">
        <f t="shared" si="4"/>
        <v>2.5</v>
      </c>
      <c r="J172" s="142">
        <v>0.13988706554468419</v>
      </c>
      <c r="K172" s="89" t="s">
        <v>13</v>
      </c>
      <c r="L172" s="99" t="s">
        <v>7</v>
      </c>
    </row>
    <row r="173" spans="2:12" ht="15" customHeight="1" x14ac:dyDescent="0.25">
      <c r="B173" s="89" t="s">
        <v>22</v>
      </c>
      <c r="C173" s="80" t="s">
        <v>23</v>
      </c>
      <c r="D173" s="84" t="s">
        <v>444</v>
      </c>
      <c r="E173" s="80" t="s">
        <v>54</v>
      </c>
      <c r="F173" s="91">
        <v>14</v>
      </c>
      <c r="G173" s="184" t="s">
        <v>333</v>
      </c>
      <c r="H173" s="80" t="s">
        <v>54</v>
      </c>
      <c r="I173" s="123">
        <f t="shared" si="4"/>
        <v>14</v>
      </c>
      <c r="J173" s="142">
        <v>7.2568940493468797E-3</v>
      </c>
      <c r="K173" s="89" t="s">
        <v>13</v>
      </c>
      <c r="L173" s="99" t="s">
        <v>518</v>
      </c>
    </row>
    <row r="174" spans="2:12" ht="15" customHeight="1" x14ac:dyDescent="0.25">
      <c r="B174" s="89" t="s">
        <v>22</v>
      </c>
      <c r="C174" s="80" t="s">
        <v>23</v>
      </c>
      <c r="D174" s="84" t="s">
        <v>453</v>
      </c>
      <c r="E174" s="80" t="s">
        <v>54</v>
      </c>
      <c r="F174" s="91">
        <v>2</v>
      </c>
      <c r="G174" s="184" t="s">
        <v>333</v>
      </c>
      <c r="H174" s="83" t="s">
        <v>54</v>
      </c>
      <c r="I174" s="122">
        <f t="shared" si="4"/>
        <v>2</v>
      </c>
      <c r="J174" s="142">
        <f>100%/3</f>
        <v>0.33333333333333331</v>
      </c>
      <c r="K174" s="89" t="s">
        <v>13</v>
      </c>
      <c r="L174" s="99" t="s">
        <v>55</v>
      </c>
    </row>
    <row r="175" spans="2:12" ht="15" customHeight="1" x14ac:dyDescent="0.25">
      <c r="B175" s="89" t="s">
        <v>22</v>
      </c>
      <c r="C175" s="80" t="s">
        <v>23</v>
      </c>
      <c r="D175" s="84" t="s">
        <v>454</v>
      </c>
      <c r="E175" s="80" t="s">
        <v>54</v>
      </c>
      <c r="F175" s="91">
        <v>1</v>
      </c>
      <c r="G175" s="184" t="s">
        <v>333</v>
      </c>
      <c r="H175" s="83" t="s">
        <v>54</v>
      </c>
      <c r="I175" s="122">
        <f t="shared" si="4"/>
        <v>1</v>
      </c>
      <c r="J175" s="142">
        <v>1</v>
      </c>
      <c r="K175" s="89" t="s">
        <v>13</v>
      </c>
      <c r="L175" s="99" t="s">
        <v>36</v>
      </c>
    </row>
    <row r="176" spans="2:12" ht="15" customHeight="1" x14ac:dyDescent="0.25">
      <c r="B176" s="89" t="s">
        <v>22</v>
      </c>
      <c r="C176" s="80" t="s">
        <v>23</v>
      </c>
      <c r="D176" s="84" t="s">
        <v>455</v>
      </c>
      <c r="E176" s="80" t="s">
        <v>456</v>
      </c>
      <c r="F176" s="91">
        <v>60</v>
      </c>
      <c r="G176" s="184" t="s">
        <v>333</v>
      </c>
      <c r="H176" s="83" t="s">
        <v>49</v>
      </c>
      <c r="I176" s="122">
        <f t="shared" si="4"/>
        <v>60</v>
      </c>
      <c r="J176" s="143">
        <v>0.33333333333333331</v>
      </c>
      <c r="K176" s="89" t="s">
        <v>13</v>
      </c>
      <c r="L176" s="99" t="s">
        <v>0</v>
      </c>
    </row>
    <row r="177" spans="2:12" ht="15" customHeight="1" x14ac:dyDescent="0.25">
      <c r="B177" s="89" t="s">
        <v>22</v>
      </c>
      <c r="C177" s="80" t="s">
        <v>23</v>
      </c>
      <c r="D177" s="84" t="s">
        <v>457</v>
      </c>
      <c r="E177" s="80" t="s">
        <v>456</v>
      </c>
      <c r="F177" s="91">
        <v>13</v>
      </c>
      <c r="G177" s="184" t="s">
        <v>333</v>
      </c>
      <c r="H177" s="83" t="s">
        <v>49</v>
      </c>
      <c r="I177" s="122">
        <f t="shared" si="4"/>
        <v>13</v>
      </c>
      <c r="J177" s="143">
        <v>0.33333333333333331</v>
      </c>
      <c r="K177" s="89" t="s">
        <v>13</v>
      </c>
      <c r="L177" s="99" t="s">
        <v>46</v>
      </c>
    </row>
    <row r="178" spans="2:12" ht="15" customHeight="1" x14ac:dyDescent="0.25">
      <c r="B178" s="89" t="s">
        <v>22</v>
      </c>
      <c r="C178" s="80" t="s">
        <v>23</v>
      </c>
      <c r="D178" s="84" t="s">
        <v>458</v>
      </c>
      <c r="E178" s="80" t="s">
        <v>456</v>
      </c>
      <c r="F178" s="91">
        <v>90</v>
      </c>
      <c r="G178" s="184" t="s">
        <v>333</v>
      </c>
      <c r="H178" s="83" t="s">
        <v>49</v>
      </c>
      <c r="I178" s="122">
        <f t="shared" si="4"/>
        <v>90</v>
      </c>
      <c r="J178" s="143">
        <v>0.33333333333333331</v>
      </c>
      <c r="K178" s="89" t="s">
        <v>13</v>
      </c>
      <c r="L178" s="99" t="s">
        <v>1</v>
      </c>
    </row>
    <row r="179" spans="2:12" ht="15" customHeight="1" x14ac:dyDescent="0.25">
      <c r="B179" s="89" t="s">
        <v>22</v>
      </c>
      <c r="C179" s="80" t="s">
        <v>23</v>
      </c>
      <c r="D179" s="84" t="s">
        <v>459</v>
      </c>
      <c r="E179" s="80" t="s">
        <v>456</v>
      </c>
      <c r="F179" s="91">
        <v>21</v>
      </c>
      <c r="G179" s="184" t="s">
        <v>333</v>
      </c>
      <c r="H179" s="83" t="s">
        <v>49</v>
      </c>
      <c r="I179" s="122">
        <f t="shared" si="4"/>
        <v>21</v>
      </c>
      <c r="J179" s="143">
        <v>0.33333333333333331</v>
      </c>
      <c r="K179" s="89" t="s">
        <v>13</v>
      </c>
      <c r="L179" s="99" t="s">
        <v>47</v>
      </c>
    </row>
    <row r="180" spans="2:12" ht="15" customHeight="1" x14ac:dyDescent="0.25">
      <c r="B180" s="89" t="s">
        <v>22</v>
      </c>
      <c r="C180" s="80" t="s">
        <v>23</v>
      </c>
      <c r="D180" s="84" t="s">
        <v>460</v>
      </c>
      <c r="E180" s="80" t="s">
        <v>54</v>
      </c>
      <c r="F180" s="91">
        <v>1.08</v>
      </c>
      <c r="G180" s="184" t="s">
        <v>333</v>
      </c>
      <c r="H180" s="83" t="s">
        <v>54</v>
      </c>
      <c r="I180" s="122">
        <f t="shared" si="4"/>
        <v>1.08</v>
      </c>
      <c r="J180" s="142">
        <v>0.86</v>
      </c>
      <c r="K180" s="89" t="s">
        <v>13</v>
      </c>
      <c r="L180" s="99" t="s">
        <v>7</v>
      </c>
    </row>
    <row r="181" spans="2:12" ht="15" customHeight="1" x14ac:dyDescent="0.25">
      <c r="B181" s="89" t="s">
        <v>22</v>
      </c>
      <c r="C181" s="80" t="s">
        <v>23</v>
      </c>
      <c r="D181" s="84" t="s">
        <v>461</v>
      </c>
      <c r="E181" s="80" t="s">
        <v>54</v>
      </c>
      <c r="F181" s="91">
        <v>6.02</v>
      </c>
      <c r="G181" s="184" t="s">
        <v>333</v>
      </c>
      <c r="H181" s="80" t="s">
        <v>54</v>
      </c>
      <c r="I181" s="123">
        <f t="shared" si="4"/>
        <v>6.02</v>
      </c>
      <c r="J181" s="144">
        <v>0.99274310595065307</v>
      </c>
      <c r="K181" s="89" t="s">
        <v>13</v>
      </c>
      <c r="L181" s="99" t="s">
        <v>518</v>
      </c>
    </row>
    <row r="182" spans="2:12" ht="15" customHeight="1" x14ac:dyDescent="0.25">
      <c r="B182" s="89" t="s">
        <v>22</v>
      </c>
      <c r="C182" s="80" t="s">
        <v>23</v>
      </c>
      <c r="D182" s="84" t="s">
        <v>462</v>
      </c>
      <c r="E182" s="80" t="s">
        <v>54</v>
      </c>
      <c r="F182" s="91">
        <v>0.86</v>
      </c>
      <c r="G182" s="184" t="s">
        <v>333</v>
      </c>
      <c r="H182" s="83" t="s">
        <v>54</v>
      </c>
      <c r="I182" s="122">
        <f t="shared" si="4"/>
        <v>0.86</v>
      </c>
      <c r="J182" s="144">
        <f>100%/3</f>
        <v>0.33333333333333331</v>
      </c>
      <c r="K182" s="89" t="s">
        <v>13</v>
      </c>
      <c r="L182" s="99" t="s">
        <v>55</v>
      </c>
    </row>
    <row r="183" spans="2:12" ht="15" customHeight="1" x14ac:dyDescent="0.25">
      <c r="B183" s="89" t="s">
        <v>22</v>
      </c>
      <c r="C183" s="80" t="s">
        <v>23</v>
      </c>
      <c r="D183" s="84" t="s">
        <v>463</v>
      </c>
      <c r="E183" s="80" t="s">
        <v>54</v>
      </c>
      <c r="F183" s="91">
        <v>0.43</v>
      </c>
      <c r="G183" s="184" t="s">
        <v>333</v>
      </c>
      <c r="H183" s="83" t="s">
        <v>54</v>
      </c>
      <c r="I183" s="122">
        <f t="shared" si="4"/>
        <v>0.43</v>
      </c>
      <c r="J183" s="142">
        <v>0</v>
      </c>
      <c r="K183" s="89" t="s">
        <v>13</v>
      </c>
      <c r="L183" s="99" t="s">
        <v>36</v>
      </c>
    </row>
    <row r="184" spans="2:12" ht="15" customHeight="1" x14ac:dyDescent="0.25">
      <c r="B184" s="89" t="s">
        <v>22</v>
      </c>
      <c r="C184" s="80" t="s">
        <v>23</v>
      </c>
      <c r="D184" s="84" t="s">
        <v>464</v>
      </c>
      <c r="E184" s="80" t="s">
        <v>456</v>
      </c>
      <c r="F184" s="91">
        <v>25.8</v>
      </c>
      <c r="G184" s="184" t="s">
        <v>333</v>
      </c>
      <c r="H184" s="83" t="s">
        <v>49</v>
      </c>
      <c r="I184" s="122">
        <f t="shared" si="4"/>
        <v>25.8</v>
      </c>
      <c r="J184" s="143">
        <v>0.33333333333333331</v>
      </c>
      <c r="K184" s="89" t="s">
        <v>13</v>
      </c>
      <c r="L184" s="99" t="s">
        <v>0</v>
      </c>
    </row>
    <row r="185" spans="2:12" ht="15" customHeight="1" x14ac:dyDescent="0.25">
      <c r="B185" s="89" t="s">
        <v>22</v>
      </c>
      <c r="C185" s="80" t="s">
        <v>23</v>
      </c>
      <c r="D185" s="84" t="s">
        <v>465</v>
      </c>
      <c r="E185" s="80" t="s">
        <v>456</v>
      </c>
      <c r="F185" s="91">
        <v>5.59</v>
      </c>
      <c r="G185" s="184" t="s">
        <v>333</v>
      </c>
      <c r="H185" s="83" t="s">
        <v>49</v>
      </c>
      <c r="I185" s="122">
        <f t="shared" si="4"/>
        <v>5.59</v>
      </c>
      <c r="J185" s="143">
        <v>0.33333333333333331</v>
      </c>
      <c r="K185" s="89" t="s">
        <v>13</v>
      </c>
      <c r="L185" s="99" t="s">
        <v>46</v>
      </c>
    </row>
    <row r="186" spans="2:12" ht="15" customHeight="1" x14ac:dyDescent="0.25">
      <c r="B186" s="89" t="s">
        <v>22</v>
      </c>
      <c r="C186" s="80" t="s">
        <v>23</v>
      </c>
      <c r="D186" s="84" t="s">
        <v>466</v>
      </c>
      <c r="E186" s="80" t="s">
        <v>456</v>
      </c>
      <c r="F186" s="91">
        <v>38.700000000000003</v>
      </c>
      <c r="G186" s="184" t="s">
        <v>333</v>
      </c>
      <c r="H186" s="83" t="s">
        <v>49</v>
      </c>
      <c r="I186" s="122">
        <f t="shared" si="4"/>
        <v>38.700000000000003</v>
      </c>
      <c r="J186" s="143">
        <v>0.33333333333333331</v>
      </c>
      <c r="K186" s="89" t="s">
        <v>13</v>
      </c>
      <c r="L186" s="99" t="s">
        <v>1</v>
      </c>
    </row>
    <row r="187" spans="2:12" ht="15" customHeight="1" x14ac:dyDescent="0.25">
      <c r="B187" s="89" t="s">
        <v>22</v>
      </c>
      <c r="C187" s="80" t="s">
        <v>23</v>
      </c>
      <c r="D187" s="84" t="s">
        <v>467</v>
      </c>
      <c r="E187" s="80" t="s">
        <v>456</v>
      </c>
      <c r="F187" s="91">
        <v>9.0299999999999994</v>
      </c>
      <c r="G187" s="184" t="s">
        <v>333</v>
      </c>
      <c r="H187" s="83" t="s">
        <v>49</v>
      </c>
      <c r="I187" s="122">
        <f t="shared" si="4"/>
        <v>9.0299999999999994</v>
      </c>
      <c r="J187" s="143">
        <v>0.33333333333333331</v>
      </c>
      <c r="K187" s="89" t="s">
        <v>13</v>
      </c>
      <c r="L187" s="99" t="s">
        <v>47</v>
      </c>
    </row>
    <row r="188" spans="2:12" ht="15" customHeight="1" x14ac:dyDescent="0.25">
      <c r="B188" s="89" t="s">
        <v>22</v>
      </c>
      <c r="C188" s="80" t="s">
        <v>23</v>
      </c>
      <c r="D188" s="84" t="s">
        <v>468</v>
      </c>
      <c r="E188" s="80" t="s">
        <v>54</v>
      </c>
      <c r="F188" s="91">
        <v>1.25</v>
      </c>
      <c r="G188" s="184" t="s">
        <v>333</v>
      </c>
      <c r="H188" s="83" t="s">
        <v>54</v>
      </c>
      <c r="I188" s="122">
        <f t="shared" si="4"/>
        <v>1.25</v>
      </c>
      <c r="J188" s="142">
        <v>0</v>
      </c>
      <c r="K188" s="89" t="s">
        <v>13</v>
      </c>
      <c r="L188" s="99" t="s">
        <v>7</v>
      </c>
    </row>
    <row r="189" spans="2:12" ht="15" customHeight="1" x14ac:dyDescent="0.25">
      <c r="B189" s="89" t="s">
        <v>22</v>
      </c>
      <c r="C189" s="80" t="s">
        <v>23</v>
      </c>
      <c r="D189" s="84" t="s">
        <v>469</v>
      </c>
      <c r="E189" s="80" t="s">
        <v>54</v>
      </c>
      <c r="F189" s="91">
        <v>7</v>
      </c>
      <c r="G189" s="184" t="s">
        <v>333</v>
      </c>
      <c r="H189" s="80" t="s">
        <v>54</v>
      </c>
      <c r="I189" s="123">
        <f t="shared" si="4"/>
        <v>7</v>
      </c>
      <c r="J189" s="142">
        <v>0</v>
      </c>
      <c r="K189" s="89" t="s">
        <v>13</v>
      </c>
      <c r="L189" s="99" t="s">
        <v>518</v>
      </c>
    </row>
    <row r="190" spans="2:12" ht="15" customHeight="1" x14ac:dyDescent="0.25">
      <c r="B190" s="89" t="s">
        <v>22</v>
      </c>
      <c r="C190" s="80" t="s">
        <v>23</v>
      </c>
      <c r="D190" s="84" t="s">
        <v>470</v>
      </c>
      <c r="E190" s="80" t="s">
        <v>456</v>
      </c>
      <c r="F190" s="91">
        <v>30</v>
      </c>
      <c r="G190" s="184" t="s">
        <v>333</v>
      </c>
      <c r="H190" s="83" t="s">
        <v>49</v>
      </c>
      <c r="I190" s="122">
        <f t="shared" si="4"/>
        <v>30</v>
      </c>
      <c r="J190" s="143">
        <v>0.33333333333333331</v>
      </c>
      <c r="K190" s="89" t="s">
        <v>13</v>
      </c>
      <c r="L190" s="99" t="s">
        <v>0</v>
      </c>
    </row>
    <row r="191" spans="2:12" ht="15" customHeight="1" x14ac:dyDescent="0.25">
      <c r="B191" s="89" t="s">
        <v>22</v>
      </c>
      <c r="C191" s="80" t="s">
        <v>23</v>
      </c>
      <c r="D191" s="84" t="s">
        <v>471</v>
      </c>
      <c r="E191" s="80" t="s">
        <v>456</v>
      </c>
      <c r="F191" s="91">
        <v>6.5</v>
      </c>
      <c r="G191" s="184" t="s">
        <v>333</v>
      </c>
      <c r="H191" s="83" t="s">
        <v>49</v>
      </c>
      <c r="I191" s="122">
        <f t="shared" si="4"/>
        <v>6.5</v>
      </c>
      <c r="J191" s="143">
        <v>0.33333333333333331</v>
      </c>
      <c r="K191" s="89" t="s">
        <v>13</v>
      </c>
      <c r="L191" s="99" t="s">
        <v>46</v>
      </c>
    </row>
    <row r="192" spans="2:12" ht="15" customHeight="1" x14ac:dyDescent="0.25">
      <c r="B192" s="89" t="s">
        <v>22</v>
      </c>
      <c r="C192" s="80" t="s">
        <v>23</v>
      </c>
      <c r="D192" s="84" t="s">
        <v>472</v>
      </c>
      <c r="E192" s="80" t="s">
        <v>456</v>
      </c>
      <c r="F192" s="91">
        <v>45</v>
      </c>
      <c r="G192" s="184" t="s">
        <v>333</v>
      </c>
      <c r="H192" s="83" t="s">
        <v>49</v>
      </c>
      <c r="I192" s="122">
        <f t="shared" si="4"/>
        <v>45</v>
      </c>
      <c r="J192" s="143">
        <v>0.33333333333333331</v>
      </c>
      <c r="K192" s="89" t="s">
        <v>13</v>
      </c>
      <c r="L192" s="99" t="s">
        <v>1</v>
      </c>
    </row>
    <row r="193" spans="2:12" ht="15" customHeight="1" x14ac:dyDescent="0.25">
      <c r="B193" s="89" t="s">
        <v>22</v>
      </c>
      <c r="C193" s="80" t="s">
        <v>23</v>
      </c>
      <c r="D193" s="84" t="s">
        <v>473</v>
      </c>
      <c r="E193" s="80" t="s">
        <v>456</v>
      </c>
      <c r="F193" s="91">
        <v>10.5</v>
      </c>
      <c r="G193" s="184" t="s">
        <v>333</v>
      </c>
      <c r="H193" s="83" t="s">
        <v>49</v>
      </c>
      <c r="I193" s="122">
        <f t="shared" si="4"/>
        <v>10.5</v>
      </c>
      <c r="J193" s="143">
        <v>0.33333333333333331</v>
      </c>
      <c r="K193" s="89" t="s">
        <v>13</v>
      </c>
      <c r="L193" s="99" t="s">
        <v>47</v>
      </c>
    </row>
    <row r="194" spans="2:12" ht="15" customHeight="1" x14ac:dyDescent="0.25">
      <c r="B194" s="89" t="s">
        <v>22</v>
      </c>
      <c r="C194" s="80" t="s">
        <v>23</v>
      </c>
      <c r="D194" s="84" t="s">
        <v>474</v>
      </c>
      <c r="E194" s="80" t="s">
        <v>54</v>
      </c>
      <c r="F194" s="91">
        <v>0.5</v>
      </c>
      <c r="G194" s="184" t="s">
        <v>337</v>
      </c>
      <c r="H194" s="83" t="s">
        <v>54</v>
      </c>
      <c r="I194" s="122">
        <f t="shared" si="4"/>
        <v>0.5</v>
      </c>
      <c r="J194" s="142">
        <v>0.13988706554468419</v>
      </c>
      <c r="K194" s="89" t="s">
        <v>13</v>
      </c>
      <c r="L194" s="99" t="s">
        <v>7</v>
      </c>
    </row>
    <row r="195" spans="2:12" ht="15" customHeight="1" x14ac:dyDescent="0.25">
      <c r="B195" s="89" t="s">
        <v>22</v>
      </c>
      <c r="C195" s="80" t="s">
        <v>23</v>
      </c>
      <c r="D195" s="84" t="s">
        <v>475</v>
      </c>
      <c r="E195" s="80" t="s">
        <v>54</v>
      </c>
      <c r="F195" s="91">
        <v>1</v>
      </c>
      <c r="G195" s="184" t="s">
        <v>337</v>
      </c>
      <c r="H195" s="80" t="s">
        <v>54</v>
      </c>
      <c r="I195" s="123">
        <f t="shared" si="4"/>
        <v>1</v>
      </c>
      <c r="J195" s="144">
        <v>7.2568940493468797E-3</v>
      </c>
      <c r="K195" s="148" t="s">
        <v>13</v>
      </c>
      <c r="L195" s="99" t="s">
        <v>518</v>
      </c>
    </row>
    <row r="196" spans="2:12" ht="15" customHeight="1" x14ac:dyDescent="0.25">
      <c r="B196" s="89" t="s">
        <v>22</v>
      </c>
      <c r="C196" s="80" t="s">
        <v>23</v>
      </c>
      <c r="D196" s="84" t="s">
        <v>476</v>
      </c>
      <c r="E196" s="80" t="s">
        <v>54</v>
      </c>
      <c r="F196" s="91">
        <v>0.5</v>
      </c>
      <c r="G196" s="184" t="s">
        <v>337</v>
      </c>
      <c r="H196" s="83" t="s">
        <v>54</v>
      </c>
      <c r="I196" s="122">
        <f t="shared" ref="I196:I227" si="5">+F196</f>
        <v>0.5</v>
      </c>
      <c r="J196" s="144">
        <f>100%/3</f>
        <v>0.33333333333333331</v>
      </c>
      <c r="K196" s="89" t="s">
        <v>13</v>
      </c>
      <c r="L196" s="99" t="s">
        <v>55</v>
      </c>
    </row>
    <row r="197" spans="2:12" ht="15" customHeight="1" x14ac:dyDescent="0.25">
      <c r="B197" s="89" t="s">
        <v>22</v>
      </c>
      <c r="C197" s="80" t="s">
        <v>23</v>
      </c>
      <c r="D197" s="84" t="s">
        <v>477</v>
      </c>
      <c r="E197" s="80" t="s">
        <v>456</v>
      </c>
      <c r="F197" s="91">
        <v>7.5</v>
      </c>
      <c r="G197" s="184" t="s">
        <v>337</v>
      </c>
      <c r="H197" s="83" t="s">
        <v>49</v>
      </c>
      <c r="I197" s="122">
        <f t="shared" si="5"/>
        <v>7.5</v>
      </c>
      <c r="J197" s="143">
        <v>0.33333333333333331</v>
      </c>
      <c r="K197" s="89" t="s">
        <v>13</v>
      </c>
      <c r="L197" s="99" t="s">
        <v>0</v>
      </c>
    </row>
    <row r="198" spans="2:12" ht="15" customHeight="1" x14ac:dyDescent="0.25">
      <c r="B198" s="89" t="s">
        <v>22</v>
      </c>
      <c r="C198" s="80" t="s">
        <v>23</v>
      </c>
      <c r="D198" s="84" t="s">
        <v>478</v>
      </c>
      <c r="E198" s="80" t="s">
        <v>456</v>
      </c>
      <c r="F198" s="91">
        <v>5</v>
      </c>
      <c r="G198" s="184" t="s">
        <v>337</v>
      </c>
      <c r="H198" s="83" t="s">
        <v>49</v>
      </c>
      <c r="I198" s="122">
        <f t="shared" si="5"/>
        <v>5</v>
      </c>
      <c r="J198" s="143">
        <v>0.33333333333333331</v>
      </c>
      <c r="K198" s="89" t="s">
        <v>13</v>
      </c>
      <c r="L198" s="99" t="s">
        <v>46</v>
      </c>
    </row>
    <row r="199" spans="2:12" ht="15" customHeight="1" x14ac:dyDescent="0.25">
      <c r="B199" s="89" t="s">
        <v>22</v>
      </c>
      <c r="C199" s="80" t="s">
        <v>23</v>
      </c>
      <c r="D199" s="84" t="s">
        <v>479</v>
      </c>
      <c r="E199" s="80" t="s">
        <v>456</v>
      </c>
      <c r="F199" s="91">
        <v>7.5</v>
      </c>
      <c r="G199" s="184" t="s">
        <v>337</v>
      </c>
      <c r="H199" s="83" t="s">
        <v>49</v>
      </c>
      <c r="I199" s="122">
        <f t="shared" si="5"/>
        <v>7.5</v>
      </c>
      <c r="J199" s="143">
        <v>0.33333333333333331</v>
      </c>
      <c r="K199" s="89" t="s">
        <v>13</v>
      </c>
      <c r="L199" s="99" t="s">
        <v>1</v>
      </c>
    </row>
    <row r="200" spans="2:12" ht="15" customHeight="1" x14ac:dyDescent="0.25">
      <c r="B200" s="89" t="s">
        <v>22</v>
      </c>
      <c r="C200" s="80" t="s">
        <v>23</v>
      </c>
      <c r="D200" s="84" t="s">
        <v>480</v>
      </c>
      <c r="E200" s="80" t="s">
        <v>456</v>
      </c>
      <c r="F200" s="91">
        <v>5</v>
      </c>
      <c r="G200" s="184" t="s">
        <v>337</v>
      </c>
      <c r="H200" s="83" t="s">
        <v>49</v>
      </c>
      <c r="I200" s="122">
        <f t="shared" si="5"/>
        <v>5</v>
      </c>
      <c r="J200" s="143">
        <v>0.33333333333333331</v>
      </c>
      <c r="K200" s="89" t="s">
        <v>13</v>
      </c>
      <c r="L200" s="99" t="s">
        <v>47</v>
      </c>
    </row>
    <row r="201" spans="2:12" ht="15" customHeight="1" x14ac:dyDescent="0.25">
      <c r="B201" s="89" t="s">
        <v>22</v>
      </c>
      <c r="C201" s="80" t="s">
        <v>23</v>
      </c>
      <c r="D201" s="84" t="s">
        <v>481</v>
      </c>
      <c r="E201" s="80" t="s">
        <v>54</v>
      </c>
      <c r="F201" s="91">
        <v>0.02</v>
      </c>
      <c r="G201" s="184" t="s">
        <v>337</v>
      </c>
      <c r="H201" s="83" t="s">
        <v>54</v>
      </c>
      <c r="I201" s="122">
        <f t="shared" si="5"/>
        <v>0.02</v>
      </c>
      <c r="J201" s="142">
        <v>0.86</v>
      </c>
      <c r="K201" s="89" t="s">
        <v>13</v>
      </c>
      <c r="L201" s="99" t="s">
        <v>7</v>
      </c>
    </row>
    <row r="202" spans="2:12" ht="15" customHeight="1" x14ac:dyDescent="0.25">
      <c r="B202" s="89" t="s">
        <v>22</v>
      </c>
      <c r="C202" s="80" t="s">
        <v>23</v>
      </c>
      <c r="D202" s="84" t="s">
        <v>482</v>
      </c>
      <c r="E202" s="80" t="s">
        <v>54</v>
      </c>
      <c r="F202" s="91">
        <v>0.43</v>
      </c>
      <c r="G202" s="184" t="s">
        <v>337</v>
      </c>
      <c r="H202" s="80" t="s">
        <v>54</v>
      </c>
      <c r="I202" s="123">
        <f t="shared" si="5"/>
        <v>0.43</v>
      </c>
      <c r="J202" s="144">
        <v>0.99274310595065307</v>
      </c>
      <c r="K202" s="89" t="s">
        <v>13</v>
      </c>
      <c r="L202" s="99" t="s">
        <v>518</v>
      </c>
    </row>
    <row r="203" spans="2:12" ht="15" customHeight="1" x14ac:dyDescent="0.25">
      <c r="B203" s="89" t="s">
        <v>22</v>
      </c>
      <c r="C203" s="80" t="s">
        <v>23</v>
      </c>
      <c r="D203" s="84" t="s">
        <v>483</v>
      </c>
      <c r="E203" s="80" t="s">
        <v>54</v>
      </c>
      <c r="F203" s="91">
        <v>0.22</v>
      </c>
      <c r="G203" s="184" t="s">
        <v>337</v>
      </c>
      <c r="H203" s="83" t="s">
        <v>54</v>
      </c>
      <c r="I203" s="122">
        <f t="shared" si="5"/>
        <v>0.22</v>
      </c>
      <c r="J203" s="144">
        <f>100%/3</f>
        <v>0.33333333333333331</v>
      </c>
      <c r="K203" s="89" t="s">
        <v>13</v>
      </c>
      <c r="L203" s="99" t="s">
        <v>55</v>
      </c>
    </row>
    <row r="204" spans="2:12" ht="15" customHeight="1" x14ac:dyDescent="0.25">
      <c r="B204" s="89" t="s">
        <v>22</v>
      </c>
      <c r="C204" s="80" t="s">
        <v>23</v>
      </c>
      <c r="D204" s="84" t="s">
        <v>484</v>
      </c>
      <c r="E204" s="80" t="s">
        <v>456</v>
      </c>
      <c r="F204" s="91">
        <v>3.23</v>
      </c>
      <c r="G204" s="184" t="s">
        <v>337</v>
      </c>
      <c r="H204" s="83" t="s">
        <v>49</v>
      </c>
      <c r="I204" s="122">
        <f t="shared" si="5"/>
        <v>3.23</v>
      </c>
      <c r="J204" s="143">
        <v>0.33333333333333331</v>
      </c>
      <c r="K204" s="89" t="s">
        <v>13</v>
      </c>
      <c r="L204" s="99" t="s">
        <v>0</v>
      </c>
    </row>
    <row r="205" spans="2:12" ht="15" customHeight="1" x14ac:dyDescent="0.25">
      <c r="B205" s="89" t="s">
        <v>22</v>
      </c>
      <c r="C205" s="80" t="s">
        <v>23</v>
      </c>
      <c r="D205" s="84" t="s">
        <v>485</v>
      </c>
      <c r="E205" s="80" t="s">
        <v>456</v>
      </c>
      <c r="F205" s="91">
        <v>2.15</v>
      </c>
      <c r="G205" s="184" t="s">
        <v>337</v>
      </c>
      <c r="H205" s="83" t="s">
        <v>49</v>
      </c>
      <c r="I205" s="122">
        <f t="shared" si="5"/>
        <v>2.15</v>
      </c>
      <c r="J205" s="143">
        <v>0.33333333333333331</v>
      </c>
      <c r="K205" s="89" t="s">
        <v>13</v>
      </c>
      <c r="L205" s="99" t="s">
        <v>46</v>
      </c>
    </row>
    <row r="206" spans="2:12" ht="15" customHeight="1" x14ac:dyDescent="0.25">
      <c r="B206" s="89" t="s">
        <v>22</v>
      </c>
      <c r="C206" s="80" t="s">
        <v>23</v>
      </c>
      <c r="D206" s="84" t="s">
        <v>486</v>
      </c>
      <c r="E206" s="80" t="s">
        <v>456</v>
      </c>
      <c r="F206" s="91">
        <v>3.23</v>
      </c>
      <c r="G206" s="184" t="s">
        <v>337</v>
      </c>
      <c r="H206" s="83" t="s">
        <v>49</v>
      </c>
      <c r="I206" s="122">
        <f t="shared" si="5"/>
        <v>3.23</v>
      </c>
      <c r="J206" s="143">
        <v>0.33333333333333331</v>
      </c>
      <c r="K206" s="89" t="s">
        <v>13</v>
      </c>
      <c r="L206" s="99" t="s">
        <v>1</v>
      </c>
    </row>
    <row r="207" spans="2:12" ht="15" customHeight="1" x14ac:dyDescent="0.25">
      <c r="B207" s="89" t="s">
        <v>22</v>
      </c>
      <c r="C207" s="80" t="s">
        <v>23</v>
      </c>
      <c r="D207" s="84" t="s">
        <v>487</v>
      </c>
      <c r="E207" s="80" t="s">
        <v>456</v>
      </c>
      <c r="F207" s="91">
        <v>2.15</v>
      </c>
      <c r="G207" s="184" t="s">
        <v>337</v>
      </c>
      <c r="H207" s="83" t="s">
        <v>49</v>
      </c>
      <c r="I207" s="122">
        <f t="shared" si="5"/>
        <v>2.15</v>
      </c>
      <c r="J207" s="143">
        <v>0.33333333333333331</v>
      </c>
      <c r="K207" s="89" t="s">
        <v>13</v>
      </c>
      <c r="L207" s="99" t="s">
        <v>47</v>
      </c>
    </row>
    <row r="208" spans="2:12" ht="15" customHeight="1" x14ac:dyDescent="0.25">
      <c r="B208" s="89" t="s">
        <v>22</v>
      </c>
      <c r="C208" s="80" t="s">
        <v>23</v>
      </c>
      <c r="D208" s="84" t="s">
        <v>488</v>
      </c>
      <c r="E208" s="80" t="s">
        <v>54</v>
      </c>
      <c r="F208" s="91">
        <v>0.25</v>
      </c>
      <c r="G208" s="184" t="s">
        <v>337</v>
      </c>
      <c r="H208" s="83" t="s">
        <v>54</v>
      </c>
      <c r="I208" s="122">
        <f t="shared" si="5"/>
        <v>0.25</v>
      </c>
      <c r="J208" s="142">
        <v>0</v>
      </c>
      <c r="K208" s="89" t="s">
        <v>13</v>
      </c>
      <c r="L208" s="99" t="s">
        <v>7</v>
      </c>
    </row>
    <row r="209" spans="2:12" ht="15" customHeight="1" x14ac:dyDescent="0.25">
      <c r="B209" s="89" t="s">
        <v>22</v>
      </c>
      <c r="C209" s="80" t="s">
        <v>23</v>
      </c>
      <c r="D209" s="84" t="s">
        <v>489</v>
      </c>
      <c r="E209" s="80" t="s">
        <v>54</v>
      </c>
      <c r="F209" s="91">
        <v>0.5</v>
      </c>
      <c r="G209" s="184" t="s">
        <v>337</v>
      </c>
      <c r="H209" s="80" t="s">
        <v>54</v>
      </c>
      <c r="I209" s="123">
        <f t="shared" si="5"/>
        <v>0.5</v>
      </c>
      <c r="J209" s="144">
        <v>0</v>
      </c>
      <c r="K209" s="89" t="s">
        <v>13</v>
      </c>
      <c r="L209" s="99" t="s">
        <v>518</v>
      </c>
    </row>
    <row r="210" spans="2:12" ht="15" customHeight="1" x14ac:dyDescent="0.25">
      <c r="B210" s="89" t="s">
        <v>22</v>
      </c>
      <c r="C210" s="80" t="s">
        <v>23</v>
      </c>
      <c r="D210" s="84" t="s">
        <v>490</v>
      </c>
      <c r="E210" s="80" t="s">
        <v>456</v>
      </c>
      <c r="F210" s="91">
        <v>3.75</v>
      </c>
      <c r="G210" s="184" t="s">
        <v>337</v>
      </c>
      <c r="H210" s="83" t="s">
        <v>49</v>
      </c>
      <c r="I210" s="122">
        <f t="shared" si="5"/>
        <v>3.75</v>
      </c>
      <c r="J210" s="143">
        <v>0.33333333333333331</v>
      </c>
      <c r="K210" s="89" t="s">
        <v>13</v>
      </c>
      <c r="L210" s="99" t="s">
        <v>0</v>
      </c>
    </row>
    <row r="211" spans="2:12" ht="15" customHeight="1" x14ac:dyDescent="0.25">
      <c r="B211" s="89" t="s">
        <v>22</v>
      </c>
      <c r="C211" s="80" t="s">
        <v>23</v>
      </c>
      <c r="D211" s="84" t="s">
        <v>491</v>
      </c>
      <c r="E211" s="80" t="s">
        <v>456</v>
      </c>
      <c r="F211" s="91">
        <v>2.5</v>
      </c>
      <c r="G211" s="184" t="s">
        <v>337</v>
      </c>
      <c r="H211" s="83" t="s">
        <v>49</v>
      </c>
      <c r="I211" s="122">
        <f t="shared" si="5"/>
        <v>2.5</v>
      </c>
      <c r="J211" s="143">
        <v>0.33333333333333331</v>
      </c>
      <c r="K211" s="89" t="s">
        <v>13</v>
      </c>
      <c r="L211" s="99" t="s">
        <v>46</v>
      </c>
    </row>
    <row r="212" spans="2:12" ht="15" customHeight="1" x14ac:dyDescent="0.25">
      <c r="B212" s="89" t="s">
        <v>22</v>
      </c>
      <c r="C212" s="80" t="s">
        <v>23</v>
      </c>
      <c r="D212" s="84" t="s">
        <v>492</v>
      </c>
      <c r="E212" s="80" t="s">
        <v>456</v>
      </c>
      <c r="F212" s="91">
        <v>3.75</v>
      </c>
      <c r="G212" s="184" t="s">
        <v>337</v>
      </c>
      <c r="H212" s="83" t="s">
        <v>49</v>
      </c>
      <c r="I212" s="122">
        <f t="shared" si="5"/>
        <v>3.75</v>
      </c>
      <c r="J212" s="143">
        <v>0.33333333333333331</v>
      </c>
      <c r="K212" s="89" t="s">
        <v>13</v>
      </c>
      <c r="L212" s="99" t="s">
        <v>1</v>
      </c>
    </row>
    <row r="213" spans="2:12" ht="15" customHeight="1" x14ac:dyDescent="0.25">
      <c r="B213" s="89" t="s">
        <v>22</v>
      </c>
      <c r="C213" s="80" t="s">
        <v>23</v>
      </c>
      <c r="D213" s="84" t="s">
        <v>493</v>
      </c>
      <c r="E213" s="80" t="s">
        <v>456</v>
      </c>
      <c r="F213" s="91">
        <v>2.5</v>
      </c>
      <c r="G213" s="184" t="s">
        <v>337</v>
      </c>
      <c r="H213" s="83" t="s">
        <v>49</v>
      </c>
      <c r="I213" s="122">
        <f t="shared" si="5"/>
        <v>2.5</v>
      </c>
      <c r="J213" s="143">
        <v>0.33333333333333331</v>
      </c>
      <c r="K213" s="89" t="s">
        <v>13</v>
      </c>
      <c r="L213" s="99" t="s">
        <v>47</v>
      </c>
    </row>
    <row r="214" spans="2:12" ht="15" customHeight="1" x14ac:dyDescent="0.25">
      <c r="B214" s="89" t="s">
        <v>22</v>
      </c>
      <c r="C214" s="80" t="s">
        <v>23</v>
      </c>
      <c r="D214" s="84" t="s">
        <v>494</v>
      </c>
      <c r="E214" s="80" t="s">
        <v>54</v>
      </c>
      <c r="F214" s="91">
        <v>0.5</v>
      </c>
      <c r="G214" s="184" t="s">
        <v>336</v>
      </c>
      <c r="H214" s="83" t="s">
        <v>54</v>
      </c>
      <c r="I214" s="122">
        <f t="shared" si="5"/>
        <v>0.5</v>
      </c>
      <c r="J214" s="142">
        <v>0.13988706554468419</v>
      </c>
      <c r="K214" s="89" t="s">
        <v>13</v>
      </c>
      <c r="L214" s="99" t="s">
        <v>7</v>
      </c>
    </row>
    <row r="215" spans="2:12" ht="15" customHeight="1" x14ac:dyDescent="0.25">
      <c r="B215" s="89" t="s">
        <v>22</v>
      </c>
      <c r="C215" s="80" t="s">
        <v>23</v>
      </c>
      <c r="D215" s="84" t="s">
        <v>495</v>
      </c>
      <c r="E215" s="80" t="s">
        <v>54</v>
      </c>
      <c r="F215" s="91">
        <v>1</v>
      </c>
      <c r="G215" s="184" t="s">
        <v>336</v>
      </c>
      <c r="H215" s="80" t="s">
        <v>54</v>
      </c>
      <c r="I215" s="123">
        <f t="shared" si="5"/>
        <v>1</v>
      </c>
      <c r="J215" s="144">
        <v>7.2568940493468797E-3</v>
      </c>
      <c r="K215" s="148" t="s">
        <v>13</v>
      </c>
      <c r="L215" s="99" t="s">
        <v>518</v>
      </c>
    </row>
    <row r="216" spans="2:12" ht="15" customHeight="1" x14ac:dyDescent="0.25">
      <c r="B216" s="89" t="s">
        <v>22</v>
      </c>
      <c r="C216" s="80" t="s">
        <v>23</v>
      </c>
      <c r="D216" s="84" t="s">
        <v>496</v>
      </c>
      <c r="E216" s="80" t="s">
        <v>54</v>
      </c>
      <c r="F216" s="91">
        <v>0.5</v>
      </c>
      <c r="G216" s="184" t="s">
        <v>336</v>
      </c>
      <c r="H216" s="83" t="s">
        <v>54</v>
      </c>
      <c r="I216" s="122">
        <f t="shared" si="5"/>
        <v>0.5</v>
      </c>
      <c r="J216" s="144">
        <f>100%/3</f>
        <v>0.33333333333333331</v>
      </c>
      <c r="K216" s="89" t="s">
        <v>13</v>
      </c>
      <c r="L216" s="99" t="s">
        <v>55</v>
      </c>
    </row>
    <row r="217" spans="2:12" ht="15" customHeight="1" x14ac:dyDescent="0.25">
      <c r="B217" s="89" t="s">
        <v>22</v>
      </c>
      <c r="C217" s="80" t="s">
        <v>23</v>
      </c>
      <c r="D217" s="84" t="s">
        <v>497</v>
      </c>
      <c r="E217" s="80" t="s">
        <v>456</v>
      </c>
      <c r="F217" s="91">
        <v>7.5</v>
      </c>
      <c r="G217" s="184" t="s">
        <v>336</v>
      </c>
      <c r="H217" s="83" t="s">
        <v>49</v>
      </c>
      <c r="I217" s="122">
        <f t="shared" si="5"/>
        <v>7.5</v>
      </c>
      <c r="J217" s="143">
        <v>0.33333333333333331</v>
      </c>
      <c r="K217" s="89" t="s">
        <v>13</v>
      </c>
      <c r="L217" s="99" t="s">
        <v>0</v>
      </c>
    </row>
    <row r="218" spans="2:12" ht="15" customHeight="1" x14ac:dyDescent="0.25">
      <c r="B218" s="89" t="s">
        <v>22</v>
      </c>
      <c r="C218" s="80" t="s">
        <v>23</v>
      </c>
      <c r="D218" s="84" t="s">
        <v>498</v>
      </c>
      <c r="E218" s="80" t="s">
        <v>456</v>
      </c>
      <c r="F218" s="91">
        <v>5</v>
      </c>
      <c r="G218" s="184" t="s">
        <v>336</v>
      </c>
      <c r="H218" s="83" t="s">
        <v>49</v>
      </c>
      <c r="I218" s="122">
        <f t="shared" si="5"/>
        <v>5</v>
      </c>
      <c r="J218" s="143">
        <v>0.33333333333333331</v>
      </c>
      <c r="K218" s="89" t="s">
        <v>13</v>
      </c>
      <c r="L218" s="99" t="s">
        <v>46</v>
      </c>
    </row>
    <row r="219" spans="2:12" ht="15" customHeight="1" x14ac:dyDescent="0.25">
      <c r="B219" s="89" t="s">
        <v>22</v>
      </c>
      <c r="C219" s="80" t="s">
        <v>23</v>
      </c>
      <c r="D219" s="84" t="s">
        <v>499</v>
      </c>
      <c r="E219" s="80" t="s">
        <v>456</v>
      </c>
      <c r="F219" s="91">
        <v>7.5</v>
      </c>
      <c r="G219" s="184" t="s">
        <v>336</v>
      </c>
      <c r="H219" s="83" t="s">
        <v>49</v>
      </c>
      <c r="I219" s="122">
        <f t="shared" si="5"/>
        <v>7.5</v>
      </c>
      <c r="J219" s="143">
        <v>0.33333333333333331</v>
      </c>
      <c r="K219" s="89" t="s">
        <v>13</v>
      </c>
      <c r="L219" s="99" t="s">
        <v>1</v>
      </c>
    </row>
    <row r="220" spans="2:12" ht="15" customHeight="1" x14ac:dyDescent="0.25">
      <c r="B220" s="89" t="s">
        <v>22</v>
      </c>
      <c r="C220" s="80" t="s">
        <v>23</v>
      </c>
      <c r="D220" s="84" t="s">
        <v>500</v>
      </c>
      <c r="E220" s="80" t="s">
        <v>456</v>
      </c>
      <c r="F220" s="91">
        <v>5</v>
      </c>
      <c r="G220" s="184" t="s">
        <v>336</v>
      </c>
      <c r="H220" s="83" t="s">
        <v>49</v>
      </c>
      <c r="I220" s="122">
        <f t="shared" si="5"/>
        <v>5</v>
      </c>
      <c r="J220" s="143">
        <v>0.33333333333333331</v>
      </c>
      <c r="K220" s="89" t="s">
        <v>13</v>
      </c>
      <c r="L220" s="99" t="s">
        <v>47</v>
      </c>
    </row>
    <row r="221" spans="2:12" ht="15" customHeight="1" x14ac:dyDescent="0.25">
      <c r="B221" s="89" t="s">
        <v>22</v>
      </c>
      <c r="C221" s="80" t="s">
        <v>23</v>
      </c>
      <c r="D221" s="84" t="s">
        <v>501</v>
      </c>
      <c r="E221" s="80" t="s">
        <v>54</v>
      </c>
      <c r="F221" s="91">
        <v>0.22</v>
      </c>
      <c r="G221" s="184" t="s">
        <v>336</v>
      </c>
      <c r="H221" s="83" t="s">
        <v>54</v>
      </c>
      <c r="I221" s="122">
        <f t="shared" si="5"/>
        <v>0.22</v>
      </c>
      <c r="J221" s="142">
        <v>0.86</v>
      </c>
      <c r="K221" s="89" t="s">
        <v>13</v>
      </c>
      <c r="L221" s="99" t="s">
        <v>7</v>
      </c>
    </row>
    <row r="222" spans="2:12" ht="15" customHeight="1" x14ac:dyDescent="0.25">
      <c r="B222" s="89" t="s">
        <v>22</v>
      </c>
      <c r="C222" s="80" t="s">
        <v>23</v>
      </c>
      <c r="D222" s="84" t="s">
        <v>502</v>
      </c>
      <c r="E222" s="80" t="s">
        <v>54</v>
      </c>
      <c r="F222" s="91">
        <v>0.43</v>
      </c>
      <c r="G222" s="184" t="s">
        <v>336</v>
      </c>
      <c r="H222" s="80" t="s">
        <v>54</v>
      </c>
      <c r="I222" s="123">
        <f t="shared" si="5"/>
        <v>0.43</v>
      </c>
      <c r="J222" s="144">
        <v>0.99274310595065307</v>
      </c>
      <c r="K222" s="89" t="s">
        <v>13</v>
      </c>
      <c r="L222" s="99" t="s">
        <v>518</v>
      </c>
    </row>
    <row r="223" spans="2:12" ht="15" customHeight="1" x14ac:dyDescent="0.25">
      <c r="B223" s="89" t="s">
        <v>22</v>
      </c>
      <c r="C223" s="80" t="s">
        <v>23</v>
      </c>
      <c r="D223" s="84" t="s">
        <v>503</v>
      </c>
      <c r="E223" s="80" t="s">
        <v>54</v>
      </c>
      <c r="F223" s="91">
        <v>0.22</v>
      </c>
      <c r="G223" s="184" t="s">
        <v>336</v>
      </c>
      <c r="H223" s="83" t="s">
        <v>54</v>
      </c>
      <c r="I223" s="122">
        <f t="shared" si="5"/>
        <v>0.22</v>
      </c>
      <c r="J223" s="144">
        <f>100%/3</f>
        <v>0.33333333333333331</v>
      </c>
      <c r="K223" s="89" t="s">
        <v>13</v>
      </c>
      <c r="L223" s="99" t="s">
        <v>55</v>
      </c>
    </row>
    <row r="224" spans="2:12" ht="15" customHeight="1" x14ac:dyDescent="0.25">
      <c r="B224" s="89" t="s">
        <v>22</v>
      </c>
      <c r="C224" s="80" t="s">
        <v>23</v>
      </c>
      <c r="D224" s="84" t="s">
        <v>504</v>
      </c>
      <c r="E224" s="80" t="s">
        <v>456</v>
      </c>
      <c r="F224" s="91">
        <v>3.23</v>
      </c>
      <c r="G224" s="184" t="s">
        <v>336</v>
      </c>
      <c r="H224" s="83" t="s">
        <v>49</v>
      </c>
      <c r="I224" s="122">
        <f t="shared" si="5"/>
        <v>3.23</v>
      </c>
      <c r="J224" s="143">
        <v>0.33333333333333331</v>
      </c>
      <c r="K224" s="89" t="s">
        <v>13</v>
      </c>
      <c r="L224" s="99" t="s">
        <v>0</v>
      </c>
    </row>
    <row r="225" spans="2:12" ht="15" customHeight="1" x14ac:dyDescent="0.25">
      <c r="B225" s="89" t="s">
        <v>22</v>
      </c>
      <c r="C225" s="80" t="s">
        <v>23</v>
      </c>
      <c r="D225" s="84" t="s">
        <v>505</v>
      </c>
      <c r="E225" s="80" t="s">
        <v>456</v>
      </c>
      <c r="F225" s="91">
        <v>2.15</v>
      </c>
      <c r="G225" s="184" t="s">
        <v>336</v>
      </c>
      <c r="H225" s="83" t="s">
        <v>49</v>
      </c>
      <c r="I225" s="122">
        <f t="shared" si="5"/>
        <v>2.15</v>
      </c>
      <c r="J225" s="143">
        <v>0.33333333333333331</v>
      </c>
      <c r="K225" s="89" t="s">
        <v>13</v>
      </c>
      <c r="L225" s="99" t="s">
        <v>46</v>
      </c>
    </row>
    <row r="226" spans="2:12" ht="15" customHeight="1" x14ac:dyDescent="0.25">
      <c r="B226" s="89" t="s">
        <v>22</v>
      </c>
      <c r="C226" s="80" t="s">
        <v>23</v>
      </c>
      <c r="D226" s="84" t="s">
        <v>506</v>
      </c>
      <c r="E226" s="80" t="s">
        <v>456</v>
      </c>
      <c r="F226" s="91">
        <v>3.23</v>
      </c>
      <c r="G226" s="184" t="s">
        <v>336</v>
      </c>
      <c r="H226" s="83" t="s">
        <v>49</v>
      </c>
      <c r="I226" s="122">
        <f t="shared" si="5"/>
        <v>3.23</v>
      </c>
      <c r="J226" s="143">
        <v>0.33333333333333331</v>
      </c>
      <c r="K226" s="89" t="s">
        <v>13</v>
      </c>
      <c r="L226" s="99" t="s">
        <v>1</v>
      </c>
    </row>
    <row r="227" spans="2:12" ht="15" customHeight="1" x14ac:dyDescent="0.25">
      <c r="B227" s="89" t="s">
        <v>22</v>
      </c>
      <c r="C227" s="80" t="s">
        <v>23</v>
      </c>
      <c r="D227" s="84" t="s">
        <v>507</v>
      </c>
      <c r="E227" s="80" t="s">
        <v>456</v>
      </c>
      <c r="F227" s="91">
        <v>2.15</v>
      </c>
      <c r="G227" s="184" t="s">
        <v>336</v>
      </c>
      <c r="H227" s="83" t="s">
        <v>49</v>
      </c>
      <c r="I227" s="122">
        <f t="shared" si="5"/>
        <v>2.15</v>
      </c>
      <c r="J227" s="143">
        <v>0.33333333333333331</v>
      </c>
      <c r="K227" s="89" t="s">
        <v>13</v>
      </c>
      <c r="L227" s="99" t="s">
        <v>47</v>
      </c>
    </row>
    <row r="228" spans="2:12" ht="15" customHeight="1" x14ac:dyDescent="0.25">
      <c r="B228" s="89" t="s">
        <v>22</v>
      </c>
      <c r="C228" s="80" t="s">
        <v>23</v>
      </c>
      <c r="D228" s="84" t="s">
        <v>508</v>
      </c>
      <c r="E228" s="80" t="s">
        <v>54</v>
      </c>
      <c r="F228" s="91">
        <v>0.25</v>
      </c>
      <c r="G228" s="184" t="s">
        <v>336</v>
      </c>
      <c r="H228" s="83" t="s">
        <v>54</v>
      </c>
      <c r="I228" s="122">
        <f t="shared" ref="I228:I233" si="6">+F228</f>
        <v>0.25</v>
      </c>
      <c r="J228" s="142">
        <v>0</v>
      </c>
      <c r="K228" s="89" t="s">
        <v>13</v>
      </c>
      <c r="L228" s="99" t="s">
        <v>7</v>
      </c>
    </row>
    <row r="229" spans="2:12" ht="15" customHeight="1" x14ac:dyDescent="0.25">
      <c r="B229" s="89" t="s">
        <v>22</v>
      </c>
      <c r="C229" s="80" t="s">
        <v>23</v>
      </c>
      <c r="D229" s="84" t="s">
        <v>509</v>
      </c>
      <c r="E229" s="80" t="s">
        <v>54</v>
      </c>
      <c r="F229" s="91">
        <v>0.5</v>
      </c>
      <c r="G229" s="184" t="s">
        <v>336</v>
      </c>
      <c r="H229" s="80" t="s">
        <v>54</v>
      </c>
      <c r="I229" s="123">
        <f t="shared" si="6"/>
        <v>0.5</v>
      </c>
      <c r="J229" s="142">
        <v>0</v>
      </c>
      <c r="K229" s="89" t="s">
        <v>13</v>
      </c>
      <c r="L229" s="99" t="s">
        <v>518</v>
      </c>
    </row>
    <row r="230" spans="2:12" ht="15" customHeight="1" x14ac:dyDescent="0.25">
      <c r="B230" s="89" t="s">
        <v>22</v>
      </c>
      <c r="C230" s="80" t="s">
        <v>23</v>
      </c>
      <c r="D230" s="84" t="s">
        <v>510</v>
      </c>
      <c r="E230" s="80" t="s">
        <v>456</v>
      </c>
      <c r="F230" s="91">
        <v>3.75</v>
      </c>
      <c r="G230" s="184" t="s">
        <v>336</v>
      </c>
      <c r="H230" s="83" t="s">
        <v>49</v>
      </c>
      <c r="I230" s="122">
        <f t="shared" si="6"/>
        <v>3.75</v>
      </c>
      <c r="J230" s="143">
        <v>0.33333333333333331</v>
      </c>
      <c r="K230" s="89" t="s">
        <v>13</v>
      </c>
      <c r="L230" s="99" t="s">
        <v>0</v>
      </c>
    </row>
    <row r="231" spans="2:12" ht="15" customHeight="1" x14ac:dyDescent="0.25">
      <c r="B231" s="89" t="s">
        <v>22</v>
      </c>
      <c r="C231" s="80" t="s">
        <v>23</v>
      </c>
      <c r="D231" s="84" t="s">
        <v>511</v>
      </c>
      <c r="E231" s="80" t="s">
        <v>456</v>
      </c>
      <c r="F231" s="91">
        <v>2.5</v>
      </c>
      <c r="G231" s="184" t="s">
        <v>336</v>
      </c>
      <c r="H231" s="83" t="s">
        <v>49</v>
      </c>
      <c r="I231" s="122">
        <f t="shared" si="6"/>
        <v>2.5</v>
      </c>
      <c r="J231" s="143">
        <v>0.33333333333333331</v>
      </c>
      <c r="K231" s="89" t="s">
        <v>13</v>
      </c>
      <c r="L231" s="99" t="s">
        <v>46</v>
      </c>
    </row>
    <row r="232" spans="2:12" ht="15" customHeight="1" x14ac:dyDescent="0.25">
      <c r="B232" s="89" t="s">
        <v>22</v>
      </c>
      <c r="C232" s="80" t="s">
        <v>23</v>
      </c>
      <c r="D232" s="84" t="s">
        <v>512</v>
      </c>
      <c r="E232" s="80" t="s">
        <v>456</v>
      </c>
      <c r="F232" s="91">
        <v>3.75</v>
      </c>
      <c r="G232" s="184" t="s">
        <v>336</v>
      </c>
      <c r="H232" s="83" t="s">
        <v>49</v>
      </c>
      <c r="I232" s="122">
        <f t="shared" si="6"/>
        <v>3.75</v>
      </c>
      <c r="J232" s="143">
        <v>0.33333333333333331</v>
      </c>
      <c r="K232" s="89" t="s">
        <v>13</v>
      </c>
      <c r="L232" s="99" t="s">
        <v>1</v>
      </c>
    </row>
    <row r="233" spans="2:12" ht="15.75" customHeight="1" thickBot="1" x14ac:dyDescent="0.3">
      <c r="B233" s="93" t="s">
        <v>22</v>
      </c>
      <c r="C233" s="94" t="s">
        <v>23</v>
      </c>
      <c r="D233" s="95" t="s">
        <v>513</v>
      </c>
      <c r="E233" s="94" t="s">
        <v>456</v>
      </c>
      <c r="F233" s="96">
        <v>2.5</v>
      </c>
      <c r="G233" s="185" t="s">
        <v>336</v>
      </c>
      <c r="H233" s="97" t="s">
        <v>49</v>
      </c>
      <c r="I233" s="136">
        <f t="shared" si="6"/>
        <v>2.5</v>
      </c>
      <c r="J233" s="145">
        <v>0.33333333333333331</v>
      </c>
      <c r="K233" s="93" t="s">
        <v>13</v>
      </c>
      <c r="L233" s="101" t="s">
        <v>47</v>
      </c>
    </row>
    <row r="234" spans="2:12" x14ac:dyDescent="0.25">
      <c r="C234" s="9"/>
      <c r="E234" s="9"/>
      <c r="G234" s="9"/>
      <c r="H234" s="9"/>
      <c r="I234" s="9"/>
      <c r="J234" s="9"/>
      <c r="K234" s="9"/>
    </row>
    <row r="235" spans="2:12" x14ac:dyDescent="0.25">
      <c r="C235" s="9"/>
      <c r="E235" s="9"/>
      <c r="G235" s="9"/>
      <c r="H235" s="9"/>
      <c r="I235" s="9"/>
      <c r="J235" s="9"/>
      <c r="K235" s="9"/>
    </row>
    <row r="236" spans="2:12" x14ac:dyDescent="0.25">
      <c r="C236" s="9"/>
      <c r="E236" s="9"/>
      <c r="G236" s="9"/>
      <c r="H236" s="9"/>
      <c r="I236" s="9"/>
      <c r="J236" s="9"/>
      <c r="K236" s="9"/>
    </row>
    <row r="237" spans="2:12" x14ac:dyDescent="0.25">
      <c r="C237" s="9"/>
      <c r="E237" s="9"/>
      <c r="G237" s="9"/>
      <c r="H237" s="9"/>
      <c r="I237" s="9"/>
      <c r="J237" s="9"/>
      <c r="K237" s="9"/>
    </row>
    <row r="238" spans="2:12" x14ac:dyDescent="0.25">
      <c r="C238" s="9"/>
      <c r="E238" s="9"/>
      <c r="G238" s="9"/>
      <c r="H238" s="9"/>
      <c r="I238" s="9"/>
      <c r="J238" s="9"/>
      <c r="K238" s="9"/>
    </row>
    <row r="239" spans="2:12" x14ac:dyDescent="0.25">
      <c r="C239" s="9"/>
      <c r="E239" s="9"/>
      <c r="G239" s="9"/>
      <c r="H239" s="9"/>
      <c r="I239" s="9"/>
      <c r="J239" s="9"/>
      <c r="K239" s="9"/>
    </row>
    <row r="240" spans="2:12" x14ac:dyDescent="0.25">
      <c r="C240" s="9"/>
      <c r="E240" s="9"/>
      <c r="G240" s="9"/>
      <c r="H240" s="9"/>
      <c r="I240" s="9"/>
      <c r="J240" s="9"/>
      <c r="K240" s="9"/>
    </row>
    <row r="241" spans="3:11" x14ac:dyDescent="0.25">
      <c r="C241" s="9"/>
      <c r="E241" s="9"/>
      <c r="G241" s="9"/>
      <c r="H241" s="9"/>
      <c r="I241" s="9"/>
      <c r="J241" s="9"/>
      <c r="K241" s="9"/>
    </row>
    <row r="242" spans="3:11" x14ac:dyDescent="0.25">
      <c r="C242" s="9"/>
      <c r="E242" s="9"/>
      <c r="G242" s="9"/>
      <c r="H242" s="9"/>
      <c r="I242" s="9"/>
      <c r="J242" s="9"/>
      <c r="K242" s="9"/>
    </row>
    <row r="243" spans="3:11" x14ac:dyDescent="0.25">
      <c r="C243" s="9"/>
      <c r="E243" s="9"/>
      <c r="G243" s="9"/>
      <c r="H243" s="9"/>
      <c r="I243" s="9"/>
      <c r="J243" s="9"/>
      <c r="K243" s="9"/>
    </row>
    <row r="244" spans="3:11" x14ac:dyDescent="0.25">
      <c r="C244" s="9"/>
      <c r="E244" s="9"/>
      <c r="G244" s="9"/>
      <c r="H244" s="9"/>
      <c r="I244" s="9"/>
      <c r="J244" s="9"/>
      <c r="K244" s="9"/>
    </row>
    <row r="245" spans="3:11" x14ac:dyDescent="0.25">
      <c r="C245" s="9"/>
      <c r="E245" s="9"/>
      <c r="G245" s="9"/>
      <c r="H245" s="9"/>
      <c r="I245" s="9"/>
      <c r="J245" s="9"/>
      <c r="K245" s="9"/>
    </row>
    <row r="246" spans="3:11" x14ac:dyDescent="0.25">
      <c r="G246" s="134"/>
    </row>
    <row r="247" spans="3:11" x14ac:dyDescent="0.25">
      <c r="G247" s="134"/>
    </row>
    <row r="248" spans="3:11" x14ac:dyDescent="0.25">
      <c r="G248" s="134"/>
    </row>
    <row r="249" spans="3:11" x14ac:dyDescent="0.25">
      <c r="G249" s="134"/>
    </row>
    <row r="250" spans="3:11" x14ac:dyDescent="0.25">
      <c r="G250" s="134"/>
    </row>
    <row r="251" spans="3:11" x14ac:dyDescent="0.25">
      <c r="G251" s="134"/>
    </row>
    <row r="252" spans="3:11" x14ac:dyDescent="0.25">
      <c r="G252" s="134"/>
    </row>
    <row r="253" spans="3:11" x14ac:dyDescent="0.25">
      <c r="G253" s="134"/>
    </row>
    <row r="254" spans="3:11" x14ac:dyDescent="0.25">
      <c r="G254" s="134"/>
    </row>
    <row r="255" spans="3:11" x14ac:dyDescent="0.25">
      <c r="G255" s="134"/>
    </row>
    <row r="256" spans="3:11" x14ac:dyDescent="0.25">
      <c r="G256" s="134"/>
    </row>
    <row r="257" spans="7:7" x14ac:dyDescent="0.25">
      <c r="G257" s="134"/>
    </row>
    <row r="258" spans="7:7" x14ac:dyDescent="0.25">
      <c r="G258" s="134"/>
    </row>
    <row r="259" spans="7:7" x14ac:dyDescent="0.25">
      <c r="G259" s="135"/>
    </row>
    <row r="260" spans="7:7" x14ac:dyDescent="0.25">
      <c r="G260" s="135"/>
    </row>
    <row r="261" spans="7:7" x14ac:dyDescent="0.25">
      <c r="G261" s="135"/>
    </row>
    <row r="262" spans="7:7" x14ac:dyDescent="0.25">
      <c r="G262" s="135"/>
    </row>
    <row r="263" spans="7:7" x14ac:dyDescent="0.25">
      <c r="G263" s="135"/>
    </row>
    <row r="264" spans="7:7" x14ac:dyDescent="0.25">
      <c r="G264" s="135"/>
    </row>
    <row r="265" spans="7:7" x14ac:dyDescent="0.25">
      <c r="G265" s="135"/>
    </row>
    <row r="266" spans="7:7" x14ac:dyDescent="0.25">
      <c r="G266" s="135"/>
    </row>
  </sheetData>
  <sortState ref="B5:M92">
    <sortCondition descending="1" ref="K5:K92"/>
    <sortCondition ref="B5:B92"/>
    <sortCondition ref="C5:C92"/>
    <sortCondition ref="D5:D92"/>
  </sortState>
  <mergeCells count="3">
    <mergeCell ref="G2:J2"/>
    <mergeCell ref="K2:L2"/>
    <mergeCell ref="B2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D45"/>
  <sheetViews>
    <sheetView workbookViewId="0">
      <selection activeCell="F19" sqref="F19"/>
    </sheetView>
  </sheetViews>
  <sheetFormatPr baseColWidth="10" defaultRowHeight="15" x14ac:dyDescent="0.25"/>
  <cols>
    <col min="1" max="1" width="62.7109375" style="1" bestFit="1" customWidth="1"/>
    <col min="2" max="2" width="21.7109375" style="1" bestFit="1" customWidth="1"/>
    <col min="3" max="3" width="6.140625" style="1" bestFit="1" customWidth="1"/>
    <col min="4" max="4" width="15.140625" style="1" bestFit="1" customWidth="1"/>
    <col min="5" max="5" width="19.5703125" style="1" bestFit="1" customWidth="1"/>
    <col min="6" max="16384" width="11.42578125" style="1"/>
  </cols>
  <sheetData>
    <row r="1" spans="1:4" x14ac:dyDescent="0.25">
      <c r="A1" s="161" t="s">
        <v>82</v>
      </c>
      <c r="B1" s="161"/>
      <c r="C1" s="161"/>
    </row>
    <row r="2" spans="1:4" x14ac:dyDescent="0.25">
      <c r="A2" s="161" t="s">
        <v>83</v>
      </c>
      <c r="B2" s="161"/>
      <c r="C2" s="161"/>
    </row>
    <row r="3" spans="1:4" x14ac:dyDescent="0.25">
      <c r="A3" s="162"/>
      <c r="B3" s="162"/>
      <c r="C3" s="162"/>
    </row>
    <row r="4" spans="1:4" x14ac:dyDescent="0.25">
      <c r="A4" s="25" t="s">
        <v>84</v>
      </c>
      <c r="B4" s="25" t="s">
        <v>85</v>
      </c>
      <c r="C4" s="26" t="s">
        <v>86</v>
      </c>
    </row>
    <row r="5" spans="1:4" x14ac:dyDescent="0.25">
      <c r="A5" s="163" t="s">
        <v>87</v>
      </c>
      <c r="B5" s="163"/>
      <c r="C5" s="27"/>
    </row>
    <row r="6" spans="1:4" x14ac:dyDescent="0.25">
      <c r="A6" s="13" t="s">
        <v>88</v>
      </c>
      <c r="B6" s="28" t="s">
        <v>89</v>
      </c>
      <c r="C6" s="29">
        <v>6.5</v>
      </c>
      <c r="D6" s="4"/>
    </row>
    <row r="7" spans="1:4" x14ac:dyDescent="0.25">
      <c r="A7" s="30" t="s">
        <v>25</v>
      </c>
      <c r="B7" s="28" t="s">
        <v>89</v>
      </c>
      <c r="C7" s="29">
        <v>3.5</v>
      </c>
      <c r="D7" s="4"/>
    </row>
    <row r="8" spans="1:4" x14ac:dyDescent="0.25">
      <c r="A8" s="13" t="s">
        <v>90</v>
      </c>
      <c r="B8" s="28" t="s">
        <v>91</v>
      </c>
      <c r="C8" s="31">
        <v>50</v>
      </c>
    </row>
    <row r="9" spans="1:4" x14ac:dyDescent="0.25">
      <c r="A9" s="13" t="s">
        <v>37</v>
      </c>
      <c r="B9" s="28" t="s">
        <v>91</v>
      </c>
      <c r="C9" s="31">
        <v>20</v>
      </c>
    </row>
    <row r="10" spans="1:4" x14ac:dyDescent="0.25">
      <c r="A10" s="13" t="s">
        <v>38</v>
      </c>
      <c r="B10" s="28" t="s">
        <v>89</v>
      </c>
      <c r="C10" s="29">
        <v>1.6</v>
      </c>
      <c r="D10" s="4"/>
    </row>
    <row r="11" spans="1:4" x14ac:dyDescent="0.25">
      <c r="A11" s="163" t="s">
        <v>44</v>
      </c>
      <c r="B11" s="163"/>
      <c r="C11" s="27" t="s">
        <v>86</v>
      </c>
    </row>
    <row r="12" spans="1:4" x14ac:dyDescent="0.25">
      <c r="A12" s="13" t="s">
        <v>92</v>
      </c>
      <c r="B12" s="28" t="s">
        <v>45</v>
      </c>
      <c r="C12" s="29">
        <v>4</v>
      </c>
    </row>
    <row r="13" spans="1:4" x14ac:dyDescent="0.25">
      <c r="A13" s="13" t="s">
        <v>93</v>
      </c>
      <c r="B13" s="28" t="s">
        <v>45</v>
      </c>
      <c r="C13" s="29">
        <v>3.5</v>
      </c>
    </row>
    <row r="14" spans="1:4" x14ac:dyDescent="0.25">
      <c r="A14" s="13" t="s">
        <v>48</v>
      </c>
      <c r="B14" s="28" t="s">
        <v>49</v>
      </c>
      <c r="C14" s="29">
        <v>75</v>
      </c>
    </row>
    <row r="15" spans="1:4" x14ac:dyDescent="0.25">
      <c r="A15" s="13" t="s">
        <v>50</v>
      </c>
      <c r="B15" s="28" t="s">
        <v>49</v>
      </c>
      <c r="C15" s="29">
        <v>93</v>
      </c>
    </row>
    <row r="16" spans="1:4" x14ac:dyDescent="0.25">
      <c r="A16" s="13" t="s">
        <v>51</v>
      </c>
      <c r="B16" s="28" t="s">
        <v>49</v>
      </c>
      <c r="C16" s="29">
        <v>18</v>
      </c>
    </row>
    <row r="17" spans="1:3" x14ac:dyDescent="0.25">
      <c r="A17" s="13" t="s">
        <v>52</v>
      </c>
      <c r="B17" s="28" t="s">
        <v>49</v>
      </c>
      <c r="C17" s="29">
        <v>23</v>
      </c>
    </row>
    <row r="18" spans="1:3" x14ac:dyDescent="0.25">
      <c r="A18" s="159" t="s">
        <v>94</v>
      </c>
      <c r="B18" s="160"/>
      <c r="C18" s="32" t="s">
        <v>95</v>
      </c>
    </row>
    <row r="19" spans="1:3" x14ac:dyDescent="0.25">
      <c r="A19" s="13" t="s">
        <v>96</v>
      </c>
      <c r="B19" s="33"/>
      <c r="C19" s="34">
        <v>0</v>
      </c>
    </row>
    <row r="20" spans="1:3" x14ac:dyDescent="0.25">
      <c r="A20" s="13" t="s">
        <v>97</v>
      </c>
      <c r="B20" s="33"/>
      <c r="C20" s="34">
        <v>0.25</v>
      </c>
    </row>
    <row r="21" spans="1:3" x14ac:dyDescent="0.25">
      <c r="A21" s="13" t="s">
        <v>98</v>
      </c>
      <c r="B21" s="33"/>
      <c r="C21" s="34">
        <v>0.5</v>
      </c>
    </row>
    <row r="22" spans="1:3" x14ac:dyDescent="0.25">
      <c r="A22" s="35"/>
      <c r="B22" s="33"/>
      <c r="C22" s="34"/>
    </row>
    <row r="23" spans="1:3" x14ac:dyDescent="0.25">
      <c r="A23" s="157" t="s">
        <v>99</v>
      </c>
      <c r="B23" s="158"/>
      <c r="C23" s="27" t="s">
        <v>86</v>
      </c>
    </row>
    <row r="24" spans="1:3" x14ac:dyDescent="0.25">
      <c r="A24" s="13" t="s">
        <v>100</v>
      </c>
      <c r="B24" s="28" t="s">
        <v>101</v>
      </c>
      <c r="C24" s="29">
        <v>0.4</v>
      </c>
    </row>
    <row r="25" spans="1:3" x14ac:dyDescent="0.25">
      <c r="A25" s="13" t="s">
        <v>102</v>
      </c>
      <c r="B25" s="28" t="s">
        <v>101</v>
      </c>
      <c r="C25" s="29">
        <v>1</v>
      </c>
    </row>
    <row r="26" spans="1:3" x14ac:dyDescent="0.25">
      <c r="A26" s="13" t="s">
        <v>103</v>
      </c>
      <c r="B26" s="28" t="s">
        <v>101</v>
      </c>
      <c r="C26" s="29">
        <v>0.15</v>
      </c>
    </row>
    <row r="27" spans="1:3" x14ac:dyDescent="0.25">
      <c r="A27" s="13" t="s">
        <v>104</v>
      </c>
      <c r="B27" s="28" t="s">
        <v>101</v>
      </c>
      <c r="C27" s="29">
        <v>0.3</v>
      </c>
    </row>
    <row r="28" spans="1:3" x14ac:dyDescent="0.25">
      <c r="A28" s="13" t="s">
        <v>105</v>
      </c>
      <c r="B28" s="28" t="s">
        <v>106</v>
      </c>
      <c r="C28" s="29">
        <v>10</v>
      </c>
    </row>
    <row r="29" spans="1:3" x14ac:dyDescent="0.25">
      <c r="A29" s="13" t="s">
        <v>107</v>
      </c>
      <c r="B29" s="28" t="s">
        <v>106</v>
      </c>
      <c r="C29" s="29">
        <v>14</v>
      </c>
    </row>
    <row r="30" spans="1:3" x14ac:dyDescent="0.25">
      <c r="A30" s="13" t="s">
        <v>108</v>
      </c>
      <c r="B30" s="28" t="s">
        <v>106</v>
      </c>
      <c r="C30" s="29">
        <v>1.5</v>
      </c>
    </row>
    <row r="31" spans="1:3" x14ac:dyDescent="0.25">
      <c r="A31" s="13" t="s">
        <v>109</v>
      </c>
      <c r="B31" s="28" t="s">
        <v>106</v>
      </c>
      <c r="C31" s="29">
        <v>2</v>
      </c>
    </row>
    <row r="32" spans="1:3" x14ac:dyDescent="0.25">
      <c r="A32" s="157" t="s">
        <v>110</v>
      </c>
      <c r="B32" s="158"/>
      <c r="C32" s="27" t="s">
        <v>86</v>
      </c>
    </row>
    <row r="33" spans="1:3" x14ac:dyDescent="0.25">
      <c r="A33" s="13" t="s">
        <v>92</v>
      </c>
      <c r="B33" s="28" t="s">
        <v>45</v>
      </c>
      <c r="C33" s="29">
        <v>1</v>
      </c>
    </row>
    <row r="34" spans="1:3" x14ac:dyDescent="0.25">
      <c r="A34" s="13" t="s">
        <v>93</v>
      </c>
      <c r="B34" s="28" t="s">
        <v>45</v>
      </c>
      <c r="C34" s="29">
        <v>1</v>
      </c>
    </row>
    <row r="35" spans="1:3" x14ac:dyDescent="0.25">
      <c r="A35" s="13" t="s">
        <v>48</v>
      </c>
      <c r="B35" s="28" t="s">
        <v>49</v>
      </c>
      <c r="C35" s="29">
        <v>15</v>
      </c>
    </row>
    <row r="36" spans="1:3" x14ac:dyDescent="0.25">
      <c r="A36" s="13" t="s">
        <v>50</v>
      </c>
      <c r="B36" s="28" t="s">
        <v>49</v>
      </c>
      <c r="C36" s="29">
        <v>19</v>
      </c>
    </row>
    <row r="37" spans="1:3" x14ac:dyDescent="0.25">
      <c r="A37" s="13" t="s">
        <v>51</v>
      </c>
      <c r="B37" s="28" t="s">
        <v>49</v>
      </c>
      <c r="C37" s="29">
        <v>2.75</v>
      </c>
    </row>
    <row r="38" spans="1:3" x14ac:dyDescent="0.25">
      <c r="A38" s="13" t="s">
        <v>52</v>
      </c>
      <c r="B38" s="28" t="s">
        <v>49</v>
      </c>
      <c r="C38" s="29">
        <v>4</v>
      </c>
    </row>
    <row r="39" spans="1:3" x14ac:dyDescent="0.25">
      <c r="A39" s="13" t="s">
        <v>111</v>
      </c>
      <c r="B39" s="28" t="s">
        <v>45</v>
      </c>
      <c r="C39" s="29">
        <v>0.2</v>
      </c>
    </row>
    <row r="40" spans="1:3" x14ac:dyDescent="0.25">
      <c r="A40" s="13" t="s">
        <v>112</v>
      </c>
      <c r="B40" s="28" t="s">
        <v>49</v>
      </c>
      <c r="C40" s="29">
        <v>2</v>
      </c>
    </row>
    <row r="41" spans="1:3" x14ac:dyDescent="0.25">
      <c r="A41" s="13" t="s">
        <v>113</v>
      </c>
      <c r="B41" s="28" t="s">
        <v>114</v>
      </c>
      <c r="C41" s="29">
        <v>10</v>
      </c>
    </row>
    <row r="42" spans="1:3" x14ac:dyDescent="0.25">
      <c r="A42" s="13" t="s">
        <v>115</v>
      </c>
      <c r="B42" s="28" t="s">
        <v>114</v>
      </c>
      <c r="C42" s="29">
        <v>30</v>
      </c>
    </row>
    <row r="43" spans="1:3" x14ac:dyDescent="0.25">
      <c r="A43" s="159" t="s">
        <v>116</v>
      </c>
      <c r="B43" s="160"/>
      <c r="C43" s="32" t="s">
        <v>95</v>
      </c>
    </row>
    <row r="44" spans="1:3" x14ac:dyDescent="0.25">
      <c r="A44" s="13" t="s">
        <v>117</v>
      </c>
      <c r="B44" s="28"/>
      <c r="C44" s="36">
        <v>0.25</v>
      </c>
    </row>
    <row r="45" spans="1:3" x14ac:dyDescent="0.25">
      <c r="A45" s="13" t="s">
        <v>118</v>
      </c>
      <c r="B45" s="28"/>
      <c r="C45" s="36">
        <v>0.4</v>
      </c>
    </row>
  </sheetData>
  <mergeCells count="9">
    <mergeCell ref="A23:B23"/>
    <mergeCell ref="A32:B32"/>
    <mergeCell ref="A43:B43"/>
    <mergeCell ref="A1:C1"/>
    <mergeCell ref="A2:C2"/>
    <mergeCell ref="A3:C3"/>
    <mergeCell ref="A5:B5"/>
    <mergeCell ref="A11:B11"/>
    <mergeCell ref="A18:B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88"/>
  <sheetViews>
    <sheetView workbookViewId="0">
      <selection activeCell="C67" sqref="C67"/>
    </sheetView>
  </sheetViews>
  <sheetFormatPr baseColWidth="10" defaultRowHeight="15" x14ac:dyDescent="0.25"/>
  <cols>
    <col min="1" max="1" width="64.28515625" bestFit="1" customWidth="1"/>
    <col min="2" max="2" width="10" bestFit="1" customWidth="1"/>
    <col min="3" max="3" width="11.140625" bestFit="1" customWidth="1"/>
    <col min="4" max="4" width="10" bestFit="1" customWidth="1"/>
    <col min="7" max="7" width="64.28515625" bestFit="1" customWidth="1"/>
  </cols>
  <sheetData>
    <row r="1" spans="1:11" x14ac:dyDescent="0.25">
      <c r="A1" s="164" t="s">
        <v>139</v>
      </c>
      <c r="B1" s="164"/>
      <c r="C1" s="164"/>
      <c r="D1" s="164"/>
      <c r="E1" s="164"/>
      <c r="G1" s="164" t="s">
        <v>139</v>
      </c>
      <c r="H1" s="164"/>
      <c r="I1" s="164"/>
      <c r="J1" s="164"/>
      <c r="K1" s="164"/>
    </row>
    <row r="2" spans="1:11" x14ac:dyDescent="0.25">
      <c r="A2" s="164" t="s">
        <v>140</v>
      </c>
      <c r="B2" s="164"/>
      <c r="C2" s="164"/>
      <c r="D2" s="164"/>
      <c r="E2" s="164"/>
      <c r="G2" s="164" t="s">
        <v>140</v>
      </c>
      <c r="H2" s="164"/>
      <c r="I2" s="164"/>
      <c r="J2" s="164"/>
      <c r="K2" s="164"/>
    </row>
    <row r="3" spans="1:11" x14ac:dyDescent="0.25">
      <c r="A3" s="41"/>
      <c r="B3" s="41"/>
      <c r="C3" s="41"/>
      <c r="D3" s="41"/>
      <c r="E3" s="41"/>
    </row>
    <row r="4" spans="1:11" x14ac:dyDescent="0.25">
      <c r="A4" s="173" t="s">
        <v>87</v>
      </c>
      <c r="B4" s="173"/>
      <c r="C4" s="173"/>
      <c r="D4" s="173"/>
      <c r="E4" s="173"/>
      <c r="G4" s="159" t="s">
        <v>181</v>
      </c>
      <c r="H4" s="160"/>
      <c r="I4" s="160"/>
      <c r="J4" s="160"/>
      <c r="K4" s="172"/>
    </row>
    <row r="5" spans="1:11" x14ac:dyDescent="0.25">
      <c r="A5" s="42"/>
      <c r="B5" s="173" t="s">
        <v>141</v>
      </c>
      <c r="C5" s="173"/>
      <c r="D5" s="173" t="s">
        <v>85</v>
      </c>
      <c r="E5" s="173"/>
      <c r="G5" s="45" t="s">
        <v>182</v>
      </c>
      <c r="H5" s="32" t="s">
        <v>183</v>
      </c>
      <c r="I5" s="32" t="s">
        <v>184</v>
      </c>
      <c r="J5" s="159" t="s">
        <v>185</v>
      </c>
      <c r="K5" s="172"/>
    </row>
    <row r="6" spans="1:11" x14ac:dyDescent="0.25">
      <c r="A6" s="43" t="s">
        <v>142</v>
      </c>
      <c r="B6" s="42"/>
      <c r="C6" s="42"/>
      <c r="D6" s="42"/>
      <c r="E6" s="42"/>
      <c r="G6" s="22" t="s">
        <v>186</v>
      </c>
      <c r="H6" s="46" t="s">
        <v>187</v>
      </c>
      <c r="I6" s="46">
        <v>1.6</v>
      </c>
      <c r="J6" s="47">
        <v>2.75</v>
      </c>
      <c r="K6" s="38"/>
    </row>
    <row r="7" spans="1:11" x14ac:dyDescent="0.25">
      <c r="A7" s="7" t="s">
        <v>29</v>
      </c>
      <c r="B7" s="174">
        <v>0.38</v>
      </c>
      <c r="C7" s="175"/>
      <c r="D7" s="176" t="s">
        <v>28</v>
      </c>
      <c r="E7" s="177"/>
      <c r="G7" s="22" t="s">
        <v>188</v>
      </c>
      <c r="H7" s="46" t="s">
        <v>187</v>
      </c>
      <c r="I7" s="46">
        <v>1.1100000000000001</v>
      </c>
      <c r="J7" s="47">
        <v>2.5</v>
      </c>
      <c r="K7" s="38"/>
    </row>
    <row r="8" spans="1:11" x14ac:dyDescent="0.25">
      <c r="A8" s="14"/>
      <c r="B8" s="44"/>
      <c r="C8" s="44"/>
      <c r="D8" s="38"/>
      <c r="E8" s="38"/>
      <c r="G8" s="22" t="s">
        <v>189</v>
      </c>
      <c r="H8" s="46" t="s">
        <v>187</v>
      </c>
      <c r="I8" s="46">
        <v>4</v>
      </c>
      <c r="J8" s="47"/>
      <c r="K8" s="48"/>
    </row>
    <row r="9" spans="1:11" x14ac:dyDescent="0.25">
      <c r="A9" s="45" t="s">
        <v>143</v>
      </c>
      <c r="B9" s="165" t="s">
        <v>144</v>
      </c>
      <c r="C9" s="166"/>
      <c r="D9" s="165"/>
      <c r="E9" s="166"/>
      <c r="G9" s="45" t="s">
        <v>190</v>
      </c>
      <c r="H9" s="32"/>
      <c r="I9" s="32"/>
      <c r="J9" s="159"/>
      <c r="K9" s="172"/>
    </row>
    <row r="10" spans="1:11" x14ac:dyDescent="0.25">
      <c r="A10" s="14" t="s">
        <v>145</v>
      </c>
      <c r="B10" s="169">
        <v>0.12</v>
      </c>
      <c r="C10" s="170"/>
      <c r="D10" s="167" t="s">
        <v>146</v>
      </c>
      <c r="E10" s="168"/>
      <c r="G10" s="22" t="s">
        <v>74</v>
      </c>
      <c r="H10" s="44" t="s">
        <v>187</v>
      </c>
      <c r="I10" s="44">
        <v>10</v>
      </c>
      <c r="J10" s="44">
        <v>14</v>
      </c>
      <c r="K10" s="44"/>
    </row>
    <row r="11" spans="1:11" x14ac:dyDescent="0.25">
      <c r="A11" s="14"/>
      <c r="B11" s="169"/>
      <c r="C11" s="170"/>
      <c r="D11" s="167"/>
      <c r="E11" s="168"/>
      <c r="G11" s="22" t="s">
        <v>75</v>
      </c>
      <c r="H11" s="44" t="s">
        <v>187</v>
      </c>
      <c r="I11" s="44">
        <v>8</v>
      </c>
      <c r="J11" s="44">
        <v>12</v>
      </c>
      <c r="K11" s="44"/>
    </row>
    <row r="12" spans="1:11" x14ac:dyDescent="0.25">
      <c r="A12" s="45" t="s">
        <v>147</v>
      </c>
      <c r="B12" s="165" t="s">
        <v>144</v>
      </c>
      <c r="C12" s="166"/>
      <c r="D12" s="165"/>
      <c r="E12" s="166"/>
      <c r="G12" s="22" t="s">
        <v>76</v>
      </c>
      <c r="H12" s="44" t="s">
        <v>187</v>
      </c>
      <c r="I12" s="44">
        <v>15</v>
      </c>
      <c r="J12" s="44">
        <v>20</v>
      </c>
      <c r="K12" s="44"/>
    </row>
    <row r="13" spans="1:11" x14ac:dyDescent="0.25">
      <c r="A13" s="14" t="s">
        <v>148</v>
      </c>
      <c r="B13" s="169">
        <v>50</v>
      </c>
      <c r="C13" s="170"/>
      <c r="D13" s="167" t="s">
        <v>49</v>
      </c>
      <c r="E13" s="168"/>
      <c r="G13" s="22" t="s">
        <v>191</v>
      </c>
      <c r="H13" s="44" t="s">
        <v>187</v>
      </c>
      <c r="I13" s="44">
        <v>14</v>
      </c>
      <c r="J13" s="44">
        <v>18</v>
      </c>
      <c r="K13" s="44"/>
    </row>
    <row r="14" spans="1:11" x14ac:dyDescent="0.25">
      <c r="A14" s="14" t="s">
        <v>39</v>
      </c>
      <c r="B14" s="169">
        <v>12</v>
      </c>
      <c r="C14" s="170"/>
      <c r="D14" s="167" t="s">
        <v>41</v>
      </c>
      <c r="E14" s="168"/>
      <c r="G14" s="45" t="s">
        <v>192</v>
      </c>
      <c r="H14" s="32"/>
      <c r="I14" s="32"/>
      <c r="J14" s="159"/>
      <c r="K14" s="172"/>
    </row>
    <row r="15" spans="1:11" x14ac:dyDescent="0.25">
      <c r="A15" s="14" t="s">
        <v>40</v>
      </c>
      <c r="B15" s="169">
        <v>17</v>
      </c>
      <c r="C15" s="170"/>
      <c r="D15" s="167" t="s">
        <v>41</v>
      </c>
      <c r="E15" s="168"/>
      <c r="G15" s="23" t="s">
        <v>193</v>
      </c>
      <c r="H15" s="44" t="s">
        <v>187</v>
      </c>
      <c r="I15" s="46">
        <v>2.25</v>
      </c>
      <c r="J15" s="46">
        <v>2.85</v>
      </c>
      <c r="K15" s="44"/>
    </row>
    <row r="16" spans="1:11" x14ac:dyDescent="0.25">
      <c r="A16" s="45" t="s">
        <v>149</v>
      </c>
      <c r="B16" s="165" t="s">
        <v>144</v>
      </c>
      <c r="C16" s="166"/>
      <c r="D16" s="165"/>
      <c r="E16" s="166"/>
      <c r="G16" s="23" t="s">
        <v>194</v>
      </c>
      <c r="H16" s="44" t="s">
        <v>187</v>
      </c>
      <c r="I16" s="46">
        <v>4.45</v>
      </c>
      <c r="J16" s="46">
        <v>5.75</v>
      </c>
      <c r="K16" s="44"/>
    </row>
    <row r="17" spans="1:11" x14ac:dyDescent="0.25">
      <c r="A17" s="21" t="s">
        <v>150</v>
      </c>
      <c r="B17" s="169">
        <v>1000</v>
      </c>
      <c r="C17" s="170"/>
      <c r="D17" s="167" t="s">
        <v>151</v>
      </c>
      <c r="E17" s="168"/>
      <c r="G17" s="23" t="s">
        <v>195</v>
      </c>
      <c r="H17" s="44" t="s">
        <v>187</v>
      </c>
      <c r="I17" s="46">
        <v>8.5</v>
      </c>
      <c r="J17" s="46">
        <v>10.5</v>
      </c>
      <c r="K17" s="44"/>
    </row>
    <row r="18" spans="1:11" x14ac:dyDescent="0.25">
      <c r="A18" s="21" t="s">
        <v>152</v>
      </c>
      <c r="B18" s="169">
        <v>500</v>
      </c>
      <c r="C18" s="170"/>
      <c r="D18" s="167" t="s">
        <v>151</v>
      </c>
      <c r="E18" s="168"/>
      <c r="G18" s="45" t="s">
        <v>196</v>
      </c>
      <c r="H18" s="32"/>
      <c r="I18" s="32"/>
      <c r="J18" s="159"/>
      <c r="K18" s="172"/>
    </row>
    <row r="19" spans="1:11" x14ac:dyDescent="0.25">
      <c r="A19" s="21" t="s">
        <v>153</v>
      </c>
      <c r="B19" s="169">
        <v>300</v>
      </c>
      <c r="C19" s="170"/>
      <c r="D19" s="167" t="s">
        <v>151</v>
      </c>
      <c r="E19" s="168"/>
      <c r="G19" s="22" t="s">
        <v>186</v>
      </c>
      <c r="H19" s="46" t="s">
        <v>187</v>
      </c>
      <c r="I19" s="46">
        <v>1.6</v>
      </c>
      <c r="J19" s="47">
        <v>2.75</v>
      </c>
      <c r="K19" s="44"/>
    </row>
    <row r="20" spans="1:11" x14ac:dyDescent="0.25">
      <c r="A20" s="165" t="s">
        <v>154</v>
      </c>
      <c r="B20" s="171"/>
      <c r="C20" s="171"/>
      <c r="D20" s="171"/>
      <c r="E20" s="166"/>
      <c r="G20" s="22" t="s">
        <v>188</v>
      </c>
      <c r="H20" s="46" t="s">
        <v>187</v>
      </c>
      <c r="I20" s="46">
        <v>1.1100000000000001</v>
      </c>
      <c r="J20" s="47">
        <v>2.5</v>
      </c>
      <c r="K20" s="44"/>
    </row>
    <row r="21" spans="1:11" x14ac:dyDescent="0.25">
      <c r="A21" s="21" t="s">
        <v>53</v>
      </c>
      <c r="B21" s="169">
        <v>4.5</v>
      </c>
      <c r="C21" s="170"/>
      <c r="D21" s="167" t="s">
        <v>54</v>
      </c>
      <c r="E21" s="168"/>
      <c r="G21" s="45" t="s">
        <v>197</v>
      </c>
      <c r="H21" s="32"/>
      <c r="I21" s="32"/>
      <c r="J21" s="159"/>
      <c r="K21" s="172"/>
    </row>
    <row r="22" spans="1:11" x14ac:dyDescent="0.25">
      <c r="A22" s="21" t="s">
        <v>56</v>
      </c>
      <c r="B22" s="169">
        <v>6</v>
      </c>
      <c r="C22" s="170"/>
      <c r="D22" s="167" t="s">
        <v>54</v>
      </c>
      <c r="E22" s="168"/>
      <c r="G22" s="22" t="s">
        <v>198</v>
      </c>
      <c r="H22" s="21" t="s">
        <v>187</v>
      </c>
      <c r="I22" s="44">
        <v>0.8</v>
      </c>
      <c r="J22" s="44">
        <v>1</v>
      </c>
      <c r="K22" s="44"/>
    </row>
    <row r="23" spans="1:11" x14ac:dyDescent="0.25">
      <c r="A23" s="21" t="s">
        <v>155</v>
      </c>
      <c r="B23" s="169">
        <v>5</v>
      </c>
      <c r="C23" s="170"/>
      <c r="D23" s="167" t="s">
        <v>54</v>
      </c>
      <c r="E23" s="168"/>
      <c r="G23" s="22" t="s">
        <v>199</v>
      </c>
      <c r="H23" s="21" t="s">
        <v>187</v>
      </c>
      <c r="I23" s="44">
        <v>0.6</v>
      </c>
      <c r="J23" s="44">
        <v>0.8</v>
      </c>
      <c r="K23" s="44"/>
    </row>
    <row r="24" spans="1:11" x14ac:dyDescent="0.25">
      <c r="A24" s="21" t="s">
        <v>156</v>
      </c>
      <c r="B24" s="169">
        <v>5</v>
      </c>
      <c r="C24" s="170"/>
      <c r="D24" s="167" t="s">
        <v>157</v>
      </c>
      <c r="E24" s="168"/>
      <c r="G24" s="49" t="s">
        <v>200</v>
      </c>
      <c r="H24" s="21" t="s">
        <v>187</v>
      </c>
      <c r="I24" s="44">
        <v>1.5</v>
      </c>
      <c r="J24" s="44">
        <v>2.5</v>
      </c>
      <c r="K24" s="44"/>
    </row>
    <row r="25" spans="1:11" x14ac:dyDescent="0.25">
      <c r="A25" s="21" t="s">
        <v>57</v>
      </c>
      <c r="B25" s="169">
        <v>4.7</v>
      </c>
      <c r="C25" s="170"/>
      <c r="D25" s="167" t="s">
        <v>54</v>
      </c>
      <c r="E25" s="168"/>
      <c r="G25" s="49" t="s">
        <v>201</v>
      </c>
      <c r="H25" s="21" t="s">
        <v>187</v>
      </c>
      <c r="I25" s="44">
        <v>0.5</v>
      </c>
      <c r="J25" s="44">
        <v>0.7</v>
      </c>
      <c r="K25" s="44"/>
    </row>
    <row r="26" spans="1:11" x14ac:dyDescent="0.25">
      <c r="A26" s="21" t="s">
        <v>58</v>
      </c>
      <c r="B26" s="169">
        <v>20</v>
      </c>
      <c r="C26" s="170"/>
      <c r="D26" s="167" t="s">
        <v>49</v>
      </c>
      <c r="E26" s="168"/>
      <c r="G26" s="165" t="s">
        <v>202</v>
      </c>
      <c r="H26" s="171"/>
      <c r="I26" s="171"/>
      <c r="J26" s="171"/>
      <c r="K26" s="166"/>
    </row>
    <row r="27" spans="1:11" x14ac:dyDescent="0.25">
      <c r="A27" s="21" t="s">
        <v>59</v>
      </c>
      <c r="B27" s="169">
        <v>25</v>
      </c>
      <c r="C27" s="170"/>
      <c r="D27" s="167" t="s">
        <v>49</v>
      </c>
      <c r="E27" s="168"/>
      <c r="G27" s="45" t="s">
        <v>203</v>
      </c>
      <c r="H27" s="165" t="s">
        <v>144</v>
      </c>
      <c r="I27" s="166"/>
      <c r="J27" s="165"/>
      <c r="K27" s="166"/>
    </row>
    <row r="28" spans="1:11" x14ac:dyDescent="0.25">
      <c r="A28" s="21" t="s">
        <v>60</v>
      </c>
      <c r="B28" s="169">
        <v>75</v>
      </c>
      <c r="C28" s="170"/>
      <c r="D28" s="167" t="s">
        <v>49</v>
      </c>
      <c r="E28" s="168"/>
      <c r="G28" s="21" t="s">
        <v>57</v>
      </c>
      <c r="H28" s="169">
        <v>3.5</v>
      </c>
      <c r="I28" s="170"/>
      <c r="J28" s="167" t="s">
        <v>54</v>
      </c>
      <c r="K28" s="168"/>
    </row>
    <row r="29" spans="1:11" x14ac:dyDescent="0.25">
      <c r="A29" s="21" t="s">
        <v>61</v>
      </c>
      <c r="B29" s="169">
        <v>90</v>
      </c>
      <c r="C29" s="170"/>
      <c r="D29" s="167" t="s">
        <v>49</v>
      </c>
      <c r="E29" s="168"/>
      <c r="G29" s="21" t="s">
        <v>204</v>
      </c>
      <c r="H29" s="169">
        <v>18</v>
      </c>
      <c r="I29" s="170"/>
      <c r="J29" s="167" t="s">
        <v>49</v>
      </c>
      <c r="K29" s="168"/>
    </row>
    <row r="30" spans="1:11" x14ac:dyDescent="0.25">
      <c r="A30" s="21" t="s">
        <v>62</v>
      </c>
      <c r="B30" s="169">
        <v>45</v>
      </c>
      <c r="C30" s="170"/>
      <c r="D30" s="167" t="s">
        <v>49</v>
      </c>
      <c r="E30" s="168"/>
      <c r="G30" s="21" t="s">
        <v>205</v>
      </c>
      <c r="H30" s="169">
        <v>18</v>
      </c>
      <c r="I30" s="170"/>
      <c r="J30" s="167" t="s">
        <v>49</v>
      </c>
      <c r="K30" s="168"/>
    </row>
    <row r="31" spans="1:11" x14ac:dyDescent="0.25">
      <c r="A31" s="21" t="s">
        <v>63</v>
      </c>
      <c r="B31" s="169">
        <v>56</v>
      </c>
      <c r="C31" s="170"/>
      <c r="D31" s="167" t="s">
        <v>49</v>
      </c>
      <c r="E31" s="168"/>
      <c r="G31" s="21" t="s">
        <v>60</v>
      </c>
      <c r="H31" s="169">
        <v>40.32</v>
      </c>
      <c r="I31" s="170"/>
      <c r="J31" s="167" t="s">
        <v>49</v>
      </c>
      <c r="K31" s="168"/>
    </row>
    <row r="32" spans="1:11" x14ac:dyDescent="0.25">
      <c r="A32" s="21" t="s">
        <v>64</v>
      </c>
      <c r="B32" s="169">
        <v>99</v>
      </c>
      <c r="C32" s="170"/>
      <c r="D32" s="167" t="s">
        <v>49</v>
      </c>
      <c r="E32" s="168"/>
      <c r="G32" s="21" t="s">
        <v>61</v>
      </c>
      <c r="H32" s="169">
        <v>45.12</v>
      </c>
      <c r="I32" s="170"/>
      <c r="J32" s="167" t="s">
        <v>49</v>
      </c>
      <c r="K32" s="168"/>
    </row>
    <row r="33" spans="1:11" x14ac:dyDescent="0.25">
      <c r="A33" s="45" t="s">
        <v>158</v>
      </c>
      <c r="B33" s="165" t="s">
        <v>144</v>
      </c>
      <c r="C33" s="166"/>
      <c r="D33" s="165"/>
      <c r="E33" s="166"/>
      <c r="G33" s="21" t="s">
        <v>206</v>
      </c>
      <c r="H33" s="169">
        <v>40</v>
      </c>
      <c r="I33" s="170"/>
      <c r="J33" s="167" t="s">
        <v>49</v>
      </c>
      <c r="K33" s="168"/>
    </row>
    <row r="34" spans="1:11" x14ac:dyDescent="0.25">
      <c r="A34" s="21" t="s">
        <v>159</v>
      </c>
      <c r="B34" s="169">
        <v>2.2000000000000002</v>
      </c>
      <c r="C34" s="170"/>
      <c r="D34" s="167" t="s">
        <v>54</v>
      </c>
      <c r="E34" s="168"/>
      <c r="G34" s="21" t="s">
        <v>207</v>
      </c>
      <c r="H34" s="169">
        <v>50</v>
      </c>
      <c r="I34" s="170"/>
      <c r="J34" s="167" t="s">
        <v>49</v>
      </c>
      <c r="K34" s="168"/>
    </row>
    <row r="35" spans="1:11" x14ac:dyDescent="0.25">
      <c r="A35" s="21" t="s">
        <v>57</v>
      </c>
      <c r="B35" s="169">
        <v>2.5</v>
      </c>
      <c r="C35" s="170"/>
      <c r="D35" s="167" t="s">
        <v>54</v>
      </c>
      <c r="E35" s="168"/>
      <c r="G35" s="21" t="s">
        <v>208</v>
      </c>
      <c r="H35" s="169">
        <v>60</v>
      </c>
      <c r="I35" s="170"/>
      <c r="J35" s="167" t="s">
        <v>49</v>
      </c>
      <c r="K35" s="168"/>
    </row>
    <row r="36" spans="1:11" x14ac:dyDescent="0.25">
      <c r="A36" s="21" t="s">
        <v>160</v>
      </c>
      <c r="B36" s="169">
        <v>2.8</v>
      </c>
      <c r="C36" s="170"/>
      <c r="D36" s="167" t="s">
        <v>54</v>
      </c>
      <c r="E36" s="168"/>
      <c r="G36" s="45" t="s">
        <v>209</v>
      </c>
      <c r="H36" s="165" t="s">
        <v>144</v>
      </c>
      <c r="I36" s="166"/>
      <c r="J36" s="165"/>
      <c r="K36" s="166"/>
    </row>
    <row r="37" spans="1:11" x14ac:dyDescent="0.25">
      <c r="A37" s="21" t="s">
        <v>161</v>
      </c>
      <c r="B37" s="169">
        <v>45</v>
      </c>
      <c r="C37" s="170"/>
      <c r="D37" s="167" t="s">
        <v>49</v>
      </c>
      <c r="E37" s="168"/>
      <c r="G37" s="21" t="s">
        <v>57</v>
      </c>
      <c r="H37" s="169">
        <v>0.8</v>
      </c>
      <c r="I37" s="170"/>
      <c r="J37" s="167" t="s">
        <v>54</v>
      </c>
      <c r="K37" s="168"/>
    </row>
    <row r="38" spans="1:11" x14ac:dyDescent="0.25">
      <c r="A38" s="21" t="s">
        <v>162</v>
      </c>
      <c r="B38" s="169">
        <v>60</v>
      </c>
      <c r="C38" s="170"/>
      <c r="D38" s="167" t="s">
        <v>49</v>
      </c>
      <c r="E38" s="168"/>
      <c r="G38" s="21" t="s">
        <v>210</v>
      </c>
      <c r="H38" s="169">
        <v>5.8</v>
      </c>
      <c r="I38" s="170"/>
      <c r="J38" s="167" t="s">
        <v>49</v>
      </c>
      <c r="K38" s="168"/>
    </row>
    <row r="39" spans="1:11" x14ac:dyDescent="0.25">
      <c r="A39" s="21" t="s">
        <v>163</v>
      </c>
      <c r="B39" s="169">
        <v>10</v>
      </c>
      <c r="C39" s="170"/>
      <c r="D39" s="167" t="s">
        <v>49</v>
      </c>
      <c r="E39" s="168"/>
      <c r="G39" s="21" t="s">
        <v>211</v>
      </c>
      <c r="H39" s="169">
        <v>4.8</v>
      </c>
      <c r="I39" s="170"/>
      <c r="J39" s="167" t="s">
        <v>49</v>
      </c>
      <c r="K39" s="168"/>
    </row>
    <row r="40" spans="1:11" x14ac:dyDescent="0.25">
      <c r="A40" s="21" t="s">
        <v>164</v>
      </c>
      <c r="B40" s="169">
        <v>15</v>
      </c>
      <c r="C40" s="170"/>
      <c r="D40" s="167" t="s">
        <v>49</v>
      </c>
      <c r="E40" s="168"/>
      <c r="G40" s="21" t="s">
        <v>212</v>
      </c>
      <c r="H40" s="169">
        <v>5.8</v>
      </c>
      <c r="I40" s="170"/>
      <c r="J40" s="167" t="s">
        <v>49</v>
      </c>
      <c r="K40" s="168"/>
    </row>
    <row r="41" spans="1:11" x14ac:dyDescent="0.25">
      <c r="A41" s="21" t="s">
        <v>165</v>
      </c>
      <c r="B41" s="169">
        <v>1.0999999999999999E-2</v>
      </c>
      <c r="C41" s="170"/>
      <c r="D41" s="167" t="s">
        <v>166</v>
      </c>
      <c r="E41" s="168"/>
      <c r="G41" s="21" t="s">
        <v>64</v>
      </c>
      <c r="H41" s="169">
        <v>6.8</v>
      </c>
      <c r="I41" s="170"/>
      <c r="J41" s="167" t="s">
        <v>49</v>
      </c>
      <c r="K41" s="168"/>
    </row>
    <row r="42" spans="1:11" x14ac:dyDescent="0.25">
      <c r="A42" s="165" t="s">
        <v>167</v>
      </c>
      <c r="B42" s="171"/>
      <c r="C42" s="171"/>
      <c r="D42" s="171"/>
      <c r="E42" s="166"/>
      <c r="G42" s="165" t="s">
        <v>213</v>
      </c>
      <c r="H42" s="171"/>
      <c r="I42" s="171"/>
      <c r="J42" s="171"/>
      <c r="K42" s="166"/>
    </row>
    <row r="43" spans="1:11" x14ac:dyDescent="0.25">
      <c r="A43" s="21" t="s">
        <v>57</v>
      </c>
      <c r="B43" s="169">
        <v>1</v>
      </c>
      <c r="C43" s="170"/>
      <c r="D43" s="167" t="s">
        <v>54</v>
      </c>
      <c r="E43" s="168"/>
      <c r="G43" s="21" t="s">
        <v>214</v>
      </c>
      <c r="H43" s="169">
        <v>400</v>
      </c>
      <c r="I43" s="170"/>
      <c r="J43" s="167" t="s">
        <v>120</v>
      </c>
      <c r="K43" s="168"/>
    </row>
    <row r="44" spans="1:11" x14ac:dyDescent="0.25">
      <c r="A44" s="21" t="s">
        <v>168</v>
      </c>
      <c r="B44" s="169">
        <v>0.8</v>
      </c>
      <c r="C44" s="170"/>
      <c r="D44" s="167" t="s">
        <v>54</v>
      </c>
      <c r="E44" s="168"/>
      <c r="G44" s="21" t="s">
        <v>215</v>
      </c>
      <c r="H44" s="169">
        <v>35</v>
      </c>
      <c r="I44" s="170"/>
      <c r="J44" s="167" t="s">
        <v>157</v>
      </c>
      <c r="K44" s="168"/>
    </row>
    <row r="45" spans="1:11" x14ac:dyDescent="0.25">
      <c r="A45" s="21" t="s">
        <v>169</v>
      </c>
      <c r="B45" s="169">
        <v>3.5</v>
      </c>
      <c r="C45" s="170"/>
      <c r="D45" s="167" t="s">
        <v>49</v>
      </c>
      <c r="E45" s="168"/>
      <c r="G45" s="21"/>
      <c r="H45" s="169"/>
      <c r="I45" s="170"/>
      <c r="J45" s="167"/>
      <c r="K45" s="168"/>
    </row>
    <row r="46" spans="1:11" x14ac:dyDescent="0.25">
      <c r="A46" s="21" t="s">
        <v>170</v>
      </c>
      <c r="B46" s="169">
        <v>20</v>
      </c>
      <c r="C46" s="170"/>
      <c r="D46" s="167" t="s">
        <v>49</v>
      </c>
      <c r="E46" s="168"/>
      <c r="G46" s="50" t="s">
        <v>216</v>
      </c>
      <c r="H46" s="169"/>
      <c r="I46" s="170"/>
      <c r="J46" s="167"/>
      <c r="K46" s="168"/>
    </row>
    <row r="47" spans="1:11" x14ac:dyDescent="0.25">
      <c r="A47" s="21" t="s">
        <v>171</v>
      </c>
      <c r="B47" s="169">
        <v>1</v>
      </c>
      <c r="C47" s="170"/>
      <c r="D47" s="167" t="s">
        <v>49</v>
      </c>
      <c r="E47" s="168"/>
      <c r="G47" s="21" t="s">
        <v>217</v>
      </c>
      <c r="H47" s="169">
        <v>35</v>
      </c>
      <c r="I47" s="170"/>
      <c r="J47" s="167" t="s">
        <v>91</v>
      </c>
      <c r="K47" s="168"/>
    </row>
    <row r="48" spans="1:11" x14ac:dyDescent="0.25">
      <c r="A48" s="21" t="s">
        <v>172</v>
      </c>
      <c r="B48" s="169">
        <v>2.2000000000000002</v>
      </c>
      <c r="C48" s="170"/>
      <c r="D48" s="167" t="s">
        <v>49</v>
      </c>
      <c r="E48" s="168"/>
      <c r="G48" s="21"/>
      <c r="H48" s="169"/>
      <c r="I48" s="170"/>
      <c r="J48" s="167"/>
      <c r="K48" s="168"/>
    </row>
    <row r="49" spans="1:11" x14ac:dyDescent="0.25">
      <c r="A49" s="21" t="s">
        <v>173</v>
      </c>
      <c r="B49" s="169">
        <v>3.8</v>
      </c>
      <c r="C49" s="170"/>
      <c r="D49" s="167" t="s">
        <v>49</v>
      </c>
      <c r="E49" s="168"/>
      <c r="G49" s="50" t="s">
        <v>218</v>
      </c>
      <c r="H49" s="169"/>
      <c r="I49" s="170"/>
      <c r="J49" s="167"/>
      <c r="K49" s="168"/>
    </row>
    <row r="50" spans="1:11" x14ac:dyDescent="0.25">
      <c r="A50" s="165" t="s">
        <v>174</v>
      </c>
      <c r="B50" s="171"/>
      <c r="C50" s="171"/>
      <c r="D50" s="171"/>
      <c r="E50" s="166"/>
      <c r="G50" s="21" t="s">
        <v>219</v>
      </c>
      <c r="H50" s="169">
        <v>100</v>
      </c>
      <c r="I50" s="170"/>
      <c r="J50" s="167" t="s">
        <v>220</v>
      </c>
      <c r="K50" s="168"/>
    </row>
    <row r="51" spans="1:11" x14ac:dyDescent="0.25">
      <c r="A51" s="14" t="s">
        <v>57</v>
      </c>
      <c r="B51" s="169">
        <v>0.8</v>
      </c>
      <c r="C51" s="170"/>
      <c r="D51" s="167" t="s">
        <v>54</v>
      </c>
      <c r="E51" s="168"/>
      <c r="G51" s="21" t="s">
        <v>221</v>
      </c>
      <c r="H51" s="169">
        <v>50</v>
      </c>
      <c r="I51" s="170"/>
      <c r="J51" s="167" t="s">
        <v>220</v>
      </c>
      <c r="K51" s="168"/>
    </row>
    <row r="52" spans="1:11" x14ac:dyDescent="0.25">
      <c r="A52" s="14" t="s">
        <v>168</v>
      </c>
      <c r="B52" s="169">
        <v>0.5</v>
      </c>
      <c r="C52" s="170"/>
      <c r="D52" s="167" t="s">
        <v>54</v>
      </c>
      <c r="E52" s="168"/>
      <c r="G52" s="21" t="s">
        <v>222</v>
      </c>
      <c r="H52" s="169">
        <v>40</v>
      </c>
      <c r="I52" s="170"/>
      <c r="J52" s="167" t="s">
        <v>223</v>
      </c>
      <c r="K52" s="168"/>
    </row>
    <row r="53" spans="1:11" x14ac:dyDescent="0.25">
      <c r="A53" s="14" t="s">
        <v>169</v>
      </c>
      <c r="B53" s="169">
        <v>3</v>
      </c>
      <c r="C53" s="170"/>
      <c r="D53" s="167" t="s">
        <v>49</v>
      </c>
      <c r="E53" s="168"/>
      <c r="G53" s="165" t="s">
        <v>224</v>
      </c>
      <c r="H53" s="171"/>
      <c r="I53" s="171"/>
      <c r="J53" s="171"/>
      <c r="K53" s="166"/>
    </row>
    <row r="54" spans="1:11" x14ac:dyDescent="0.25">
      <c r="A54" s="14" t="s">
        <v>170</v>
      </c>
      <c r="B54" s="169">
        <v>15</v>
      </c>
      <c r="C54" s="170"/>
      <c r="D54" s="167" t="s">
        <v>49</v>
      </c>
      <c r="E54" s="168"/>
      <c r="G54" s="45" t="s">
        <v>225</v>
      </c>
      <c r="H54" s="165" t="s">
        <v>144</v>
      </c>
      <c r="I54" s="166"/>
      <c r="J54" s="165"/>
      <c r="K54" s="166"/>
    </row>
    <row r="55" spans="1:11" x14ac:dyDescent="0.25">
      <c r="A55" s="165" t="s">
        <v>175</v>
      </c>
      <c r="B55" s="171"/>
      <c r="C55" s="171"/>
      <c r="D55" s="171"/>
      <c r="E55" s="166"/>
      <c r="G55" s="21" t="s">
        <v>226</v>
      </c>
      <c r="H55" s="169">
        <v>4.5</v>
      </c>
      <c r="I55" s="170"/>
      <c r="J55" s="167" t="s">
        <v>54</v>
      </c>
      <c r="K55" s="168"/>
    </row>
    <row r="56" spans="1:11" x14ac:dyDescent="0.25">
      <c r="A56" s="14" t="s">
        <v>57</v>
      </c>
      <c r="B56" s="169">
        <v>0.2</v>
      </c>
      <c r="C56" s="170"/>
      <c r="D56" s="167" t="s">
        <v>54</v>
      </c>
      <c r="E56" s="168"/>
      <c r="G56" s="21" t="s">
        <v>227</v>
      </c>
      <c r="H56" s="169">
        <v>4.2</v>
      </c>
      <c r="I56" s="170"/>
      <c r="J56" s="167" t="s">
        <v>54</v>
      </c>
      <c r="K56" s="168"/>
    </row>
    <row r="57" spans="1:11" x14ac:dyDescent="0.25">
      <c r="A57" s="14" t="s">
        <v>176</v>
      </c>
      <c r="B57" s="169">
        <v>0.5</v>
      </c>
      <c r="C57" s="170"/>
      <c r="D57" s="167" t="s">
        <v>49</v>
      </c>
      <c r="E57" s="168"/>
      <c r="G57" s="21" t="s">
        <v>228</v>
      </c>
      <c r="H57" s="169">
        <v>4.0999999999999996</v>
      </c>
      <c r="I57" s="170"/>
      <c r="J57" s="167" t="s">
        <v>54</v>
      </c>
      <c r="K57" s="168"/>
    </row>
    <row r="58" spans="1:11" x14ac:dyDescent="0.25">
      <c r="A58" s="14" t="s">
        <v>170</v>
      </c>
      <c r="B58" s="169">
        <v>2</v>
      </c>
      <c r="C58" s="170"/>
      <c r="D58" s="167" t="s">
        <v>49</v>
      </c>
      <c r="E58" s="168"/>
      <c r="G58" s="21" t="s">
        <v>229</v>
      </c>
      <c r="H58" s="169">
        <v>3.8</v>
      </c>
      <c r="I58" s="170"/>
      <c r="J58" s="167" t="s">
        <v>54</v>
      </c>
      <c r="K58" s="168"/>
    </row>
    <row r="59" spans="1:11" x14ac:dyDescent="0.25">
      <c r="A59" s="165" t="s">
        <v>177</v>
      </c>
      <c r="B59" s="171"/>
      <c r="C59" s="171"/>
      <c r="D59" s="171"/>
      <c r="E59" s="166"/>
      <c r="G59" s="21" t="s">
        <v>230</v>
      </c>
      <c r="H59" s="169">
        <v>3.7</v>
      </c>
      <c r="I59" s="170"/>
      <c r="J59" s="167" t="s">
        <v>54</v>
      </c>
      <c r="K59" s="168"/>
    </row>
    <row r="60" spans="1:11" x14ac:dyDescent="0.25">
      <c r="A60" s="14" t="s">
        <v>178</v>
      </c>
      <c r="B60" s="169">
        <v>20</v>
      </c>
      <c r="C60" s="170"/>
      <c r="D60" s="167" t="s">
        <v>179</v>
      </c>
      <c r="E60" s="168"/>
      <c r="G60" s="21" t="s">
        <v>231</v>
      </c>
      <c r="H60" s="169">
        <v>3.1</v>
      </c>
      <c r="I60" s="170"/>
      <c r="J60" s="167" t="s">
        <v>54</v>
      </c>
      <c r="K60" s="168"/>
    </row>
    <row r="61" spans="1:11" x14ac:dyDescent="0.25">
      <c r="A61" s="14" t="s">
        <v>180</v>
      </c>
      <c r="B61" s="169">
        <v>50</v>
      </c>
      <c r="C61" s="170"/>
      <c r="D61" s="167" t="s">
        <v>179</v>
      </c>
      <c r="E61" s="168"/>
      <c r="G61" s="21" t="s">
        <v>232</v>
      </c>
      <c r="H61" s="169">
        <v>2.7</v>
      </c>
      <c r="I61" s="170"/>
      <c r="J61" s="167" t="s">
        <v>54</v>
      </c>
      <c r="K61" s="168"/>
    </row>
    <row r="62" spans="1:11" x14ac:dyDescent="0.25">
      <c r="G62" s="21" t="s">
        <v>233</v>
      </c>
      <c r="H62" s="169">
        <v>2.2999999999999998</v>
      </c>
      <c r="I62" s="170"/>
      <c r="J62" s="167" t="s">
        <v>54</v>
      </c>
      <c r="K62" s="168"/>
    </row>
    <row r="63" spans="1:11" x14ac:dyDescent="0.25">
      <c r="G63" s="45" t="s">
        <v>234</v>
      </c>
      <c r="H63" s="165"/>
      <c r="I63" s="166"/>
      <c r="J63" s="165"/>
      <c r="K63" s="166"/>
    </row>
    <row r="64" spans="1:11" x14ac:dyDescent="0.25">
      <c r="G64" s="21" t="s">
        <v>235</v>
      </c>
      <c r="H64" s="167"/>
      <c r="I64" s="168"/>
      <c r="J64" s="167"/>
      <c r="K64" s="168"/>
    </row>
    <row r="65" spans="7:11" x14ac:dyDescent="0.25">
      <c r="G65" s="21" t="s">
        <v>236</v>
      </c>
      <c r="H65" s="167"/>
      <c r="I65" s="168"/>
      <c r="J65" s="167"/>
      <c r="K65" s="168"/>
    </row>
    <row r="66" spans="7:11" x14ac:dyDescent="0.25">
      <c r="G66" s="21" t="s">
        <v>237</v>
      </c>
      <c r="H66" s="167"/>
      <c r="I66" s="168"/>
      <c r="J66" s="167"/>
      <c r="K66" s="168"/>
    </row>
    <row r="67" spans="7:11" x14ac:dyDescent="0.25">
      <c r="G67" s="21" t="s">
        <v>238</v>
      </c>
      <c r="H67" s="167"/>
      <c r="I67" s="168"/>
      <c r="J67" s="167"/>
      <c r="K67" s="168"/>
    </row>
    <row r="68" spans="7:11" x14ac:dyDescent="0.25">
      <c r="G68" s="21" t="s">
        <v>239</v>
      </c>
      <c r="H68" s="167"/>
      <c r="I68" s="168"/>
      <c r="J68" s="167"/>
      <c r="K68" s="168"/>
    </row>
    <row r="69" spans="7:11" x14ac:dyDescent="0.25">
      <c r="G69" s="45" t="s">
        <v>240</v>
      </c>
      <c r="H69" s="165"/>
      <c r="I69" s="166"/>
      <c r="J69" s="165"/>
      <c r="K69" s="166"/>
    </row>
    <row r="70" spans="7:11" x14ac:dyDescent="0.25">
      <c r="G70" s="21" t="s">
        <v>241</v>
      </c>
      <c r="H70" s="167"/>
      <c r="I70" s="168"/>
      <c r="J70" s="167"/>
      <c r="K70" s="168"/>
    </row>
    <row r="71" spans="7:11" x14ac:dyDescent="0.25">
      <c r="G71" s="21" t="s">
        <v>242</v>
      </c>
      <c r="H71" s="167"/>
      <c r="I71" s="168"/>
      <c r="J71" s="167"/>
      <c r="K71" s="168"/>
    </row>
    <row r="72" spans="7:11" x14ac:dyDescent="0.25">
      <c r="G72" s="45" t="s">
        <v>243</v>
      </c>
      <c r="H72" s="165"/>
      <c r="I72" s="166"/>
      <c r="J72" s="165"/>
      <c r="K72" s="166"/>
    </row>
    <row r="73" spans="7:11" x14ac:dyDescent="0.25">
      <c r="G73" s="21" t="s">
        <v>244</v>
      </c>
      <c r="H73" s="167"/>
      <c r="I73" s="168"/>
      <c r="J73" s="167"/>
      <c r="K73" s="168"/>
    </row>
    <row r="74" spans="7:11" x14ac:dyDescent="0.25">
      <c r="G74" s="21" t="s">
        <v>245</v>
      </c>
      <c r="H74" s="167"/>
      <c r="I74" s="168"/>
      <c r="J74" s="167"/>
      <c r="K74" s="168"/>
    </row>
    <row r="75" spans="7:11" x14ac:dyDescent="0.25">
      <c r="G75" s="21" t="s">
        <v>246</v>
      </c>
      <c r="H75" s="167"/>
      <c r="I75" s="168"/>
      <c r="J75" s="167"/>
      <c r="K75" s="168"/>
    </row>
    <row r="76" spans="7:11" x14ac:dyDescent="0.25">
      <c r="G76" s="45" t="s">
        <v>247</v>
      </c>
      <c r="H76" s="165"/>
      <c r="I76" s="166"/>
      <c r="J76" s="165"/>
      <c r="K76" s="166"/>
    </row>
    <row r="77" spans="7:11" x14ac:dyDescent="0.25">
      <c r="G77" s="21" t="s">
        <v>248</v>
      </c>
      <c r="H77" s="167"/>
      <c r="I77" s="168"/>
      <c r="J77" s="167"/>
      <c r="K77" s="168"/>
    </row>
    <row r="78" spans="7:11" x14ac:dyDescent="0.25">
      <c r="G78" s="21" t="s">
        <v>249</v>
      </c>
      <c r="H78" s="167"/>
      <c r="I78" s="168"/>
      <c r="J78" s="167"/>
      <c r="K78" s="168"/>
    </row>
    <row r="79" spans="7:11" x14ac:dyDescent="0.25">
      <c r="G79" s="21" t="s">
        <v>250</v>
      </c>
      <c r="H79" s="167"/>
      <c r="I79" s="168"/>
      <c r="J79" s="167"/>
      <c r="K79" s="168"/>
    </row>
    <row r="80" spans="7:11" x14ac:dyDescent="0.25">
      <c r="G80" s="21" t="s">
        <v>251</v>
      </c>
      <c r="H80" s="167"/>
      <c r="I80" s="168"/>
      <c r="J80" s="167"/>
      <c r="K80" s="168"/>
    </row>
    <row r="81" spans="7:11" x14ac:dyDescent="0.25">
      <c r="G81" s="45" t="s">
        <v>252</v>
      </c>
      <c r="H81" s="165"/>
      <c r="I81" s="166"/>
      <c r="J81" s="165"/>
      <c r="K81" s="166"/>
    </row>
    <row r="82" spans="7:11" x14ac:dyDescent="0.25">
      <c r="G82" s="21" t="s">
        <v>253</v>
      </c>
      <c r="H82" s="169">
        <v>0.8</v>
      </c>
      <c r="I82" s="170"/>
      <c r="J82" s="167" t="s">
        <v>54</v>
      </c>
      <c r="K82" s="168"/>
    </row>
    <row r="83" spans="7:11" x14ac:dyDescent="0.25">
      <c r="G83" s="21" t="s">
        <v>254</v>
      </c>
      <c r="H83" s="169">
        <v>0.7</v>
      </c>
      <c r="I83" s="170"/>
      <c r="J83" s="167" t="s">
        <v>54</v>
      </c>
      <c r="K83" s="168"/>
    </row>
    <row r="84" spans="7:11" x14ac:dyDescent="0.25">
      <c r="G84" s="21" t="s">
        <v>255</v>
      </c>
      <c r="H84" s="169">
        <v>0.6</v>
      </c>
      <c r="I84" s="170"/>
      <c r="J84" s="167" t="s">
        <v>54</v>
      </c>
      <c r="K84" s="168"/>
    </row>
    <row r="85" spans="7:11" x14ac:dyDescent="0.25">
      <c r="G85" s="21" t="s">
        <v>256</v>
      </c>
      <c r="H85" s="169">
        <v>0.5</v>
      </c>
      <c r="I85" s="170"/>
      <c r="J85" s="167" t="s">
        <v>54</v>
      </c>
      <c r="K85" s="168"/>
    </row>
    <row r="86" spans="7:11" x14ac:dyDescent="0.25">
      <c r="G86" s="42" t="s">
        <v>116</v>
      </c>
      <c r="H86" s="165"/>
      <c r="I86" s="166"/>
      <c r="J86" s="165"/>
      <c r="K86" s="166"/>
    </row>
    <row r="87" spans="7:11" x14ac:dyDescent="0.25">
      <c r="G87" s="21" t="s">
        <v>257</v>
      </c>
      <c r="H87" s="167"/>
      <c r="I87" s="168"/>
      <c r="J87" s="167"/>
      <c r="K87" s="168"/>
    </row>
    <row r="88" spans="7:11" x14ac:dyDescent="0.25">
      <c r="G88" s="21" t="s">
        <v>258</v>
      </c>
      <c r="H88" s="167"/>
      <c r="I88" s="168"/>
      <c r="J88" s="167"/>
      <c r="K88" s="168"/>
    </row>
  </sheetData>
  <mergeCells count="239">
    <mergeCell ref="A1:E1"/>
    <mergeCell ref="A2:E2"/>
    <mergeCell ref="A4:E4"/>
    <mergeCell ref="B5:C5"/>
    <mergeCell ref="D5:E5"/>
    <mergeCell ref="B7:C7"/>
    <mergeCell ref="D7:E7"/>
    <mergeCell ref="B12:C12"/>
    <mergeCell ref="D12:E12"/>
    <mergeCell ref="B13:C13"/>
    <mergeCell ref="D13:E13"/>
    <mergeCell ref="B14:C14"/>
    <mergeCell ref="D14:E14"/>
    <mergeCell ref="B9:C9"/>
    <mergeCell ref="D9:E9"/>
    <mergeCell ref="B10:C10"/>
    <mergeCell ref="D10:E10"/>
    <mergeCell ref="B11:C11"/>
    <mergeCell ref="D11:E11"/>
    <mergeCell ref="B18:C18"/>
    <mergeCell ref="D18:E18"/>
    <mergeCell ref="B19:C19"/>
    <mergeCell ref="D19:E19"/>
    <mergeCell ref="A20:E20"/>
    <mergeCell ref="B21:C21"/>
    <mergeCell ref="D21:E21"/>
    <mergeCell ref="B15:C15"/>
    <mergeCell ref="D15:E15"/>
    <mergeCell ref="B16:C16"/>
    <mergeCell ref="D16:E16"/>
    <mergeCell ref="B17:C17"/>
    <mergeCell ref="D17:E17"/>
    <mergeCell ref="B25:C25"/>
    <mergeCell ref="D25:E25"/>
    <mergeCell ref="B26:C26"/>
    <mergeCell ref="D26:E26"/>
    <mergeCell ref="B27:C27"/>
    <mergeCell ref="D27:E27"/>
    <mergeCell ref="B22:C22"/>
    <mergeCell ref="D22:E22"/>
    <mergeCell ref="B23:C23"/>
    <mergeCell ref="D23:E23"/>
    <mergeCell ref="B24:C24"/>
    <mergeCell ref="D24:E24"/>
    <mergeCell ref="B31:C31"/>
    <mergeCell ref="D31:E31"/>
    <mergeCell ref="B32:C32"/>
    <mergeCell ref="D32:E32"/>
    <mergeCell ref="B33:C33"/>
    <mergeCell ref="D33:E33"/>
    <mergeCell ref="B28:C28"/>
    <mergeCell ref="D28:E28"/>
    <mergeCell ref="B29:C29"/>
    <mergeCell ref="D29:E29"/>
    <mergeCell ref="B30:C30"/>
    <mergeCell ref="D30:E30"/>
    <mergeCell ref="B37:C37"/>
    <mergeCell ref="D37:E37"/>
    <mergeCell ref="B38:C38"/>
    <mergeCell ref="D38:E38"/>
    <mergeCell ref="B39:C39"/>
    <mergeCell ref="D39:E39"/>
    <mergeCell ref="B34:C34"/>
    <mergeCell ref="D34:E34"/>
    <mergeCell ref="B35:C35"/>
    <mergeCell ref="D35:E35"/>
    <mergeCell ref="B36:C36"/>
    <mergeCell ref="D36:E36"/>
    <mergeCell ref="B45:C45"/>
    <mergeCell ref="D45:E45"/>
    <mergeCell ref="B46:C46"/>
    <mergeCell ref="D46:E46"/>
    <mergeCell ref="B40:C40"/>
    <mergeCell ref="D40:E40"/>
    <mergeCell ref="B41:C41"/>
    <mergeCell ref="D41:E41"/>
    <mergeCell ref="A42:E42"/>
    <mergeCell ref="B43:C43"/>
    <mergeCell ref="D43:E43"/>
    <mergeCell ref="B60:C60"/>
    <mergeCell ref="D60:E60"/>
    <mergeCell ref="B61:C61"/>
    <mergeCell ref="D61:E61"/>
    <mergeCell ref="B54:C54"/>
    <mergeCell ref="D54:E54"/>
    <mergeCell ref="A55:E55"/>
    <mergeCell ref="B56:C56"/>
    <mergeCell ref="D56:E56"/>
    <mergeCell ref="B57:C57"/>
    <mergeCell ref="D57:E57"/>
    <mergeCell ref="G4:K4"/>
    <mergeCell ref="J5:K5"/>
    <mergeCell ref="J9:K9"/>
    <mergeCell ref="J14:K14"/>
    <mergeCell ref="J18:K18"/>
    <mergeCell ref="J21:K21"/>
    <mergeCell ref="B58:C58"/>
    <mergeCell ref="D58:E58"/>
    <mergeCell ref="A59:E59"/>
    <mergeCell ref="A50:E50"/>
    <mergeCell ref="B51:C51"/>
    <mergeCell ref="D51:E51"/>
    <mergeCell ref="B52:C52"/>
    <mergeCell ref="D52:E52"/>
    <mergeCell ref="B53:C53"/>
    <mergeCell ref="D53:E53"/>
    <mergeCell ref="B47:C47"/>
    <mergeCell ref="D47:E47"/>
    <mergeCell ref="B48:C48"/>
    <mergeCell ref="D48:E48"/>
    <mergeCell ref="B49:C49"/>
    <mergeCell ref="D49:E49"/>
    <mergeCell ref="B44:C44"/>
    <mergeCell ref="D44:E44"/>
    <mergeCell ref="H30:I30"/>
    <mergeCell ref="J30:K30"/>
    <mergeCell ref="H31:I31"/>
    <mergeCell ref="J31:K31"/>
    <mergeCell ref="H32:I32"/>
    <mergeCell ref="J32:K32"/>
    <mergeCell ref="G26:K26"/>
    <mergeCell ref="H27:I27"/>
    <mergeCell ref="J27:K27"/>
    <mergeCell ref="H28:I28"/>
    <mergeCell ref="J28:K28"/>
    <mergeCell ref="H29:I29"/>
    <mergeCell ref="J29:K29"/>
    <mergeCell ref="H36:I36"/>
    <mergeCell ref="J36:K36"/>
    <mergeCell ref="H37:I37"/>
    <mergeCell ref="J37:K37"/>
    <mergeCell ref="H38:I38"/>
    <mergeCell ref="J38:K38"/>
    <mergeCell ref="H33:I33"/>
    <mergeCell ref="J33:K33"/>
    <mergeCell ref="H34:I34"/>
    <mergeCell ref="J34:K34"/>
    <mergeCell ref="H35:I35"/>
    <mergeCell ref="J35:K35"/>
    <mergeCell ref="G42:K42"/>
    <mergeCell ref="H43:I43"/>
    <mergeCell ref="J43:K43"/>
    <mergeCell ref="H44:I44"/>
    <mergeCell ref="J44:K44"/>
    <mergeCell ref="H45:I45"/>
    <mergeCell ref="J45:K45"/>
    <mergeCell ref="H39:I39"/>
    <mergeCell ref="J39:K39"/>
    <mergeCell ref="H40:I40"/>
    <mergeCell ref="J40:K40"/>
    <mergeCell ref="H41:I41"/>
    <mergeCell ref="J41:K41"/>
    <mergeCell ref="H49:I49"/>
    <mergeCell ref="J49:K49"/>
    <mergeCell ref="H50:I50"/>
    <mergeCell ref="J50:K50"/>
    <mergeCell ref="H51:I51"/>
    <mergeCell ref="J51:K51"/>
    <mergeCell ref="H46:I46"/>
    <mergeCell ref="J46:K46"/>
    <mergeCell ref="H47:I47"/>
    <mergeCell ref="J47:K47"/>
    <mergeCell ref="H48:I48"/>
    <mergeCell ref="J48:K48"/>
    <mergeCell ref="H56:I56"/>
    <mergeCell ref="J56:K56"/>
    <mergeCell ref="H57:I57"/>
    <mergeCell ref="J57:K57"/>
    <mergeCell ref="H58:I58"/>
    <mergeCell ref="J58:K58"/>
    <mergeCell ref="H52:I52"/>
    <mergeCell ref="J52:K52"/>
    <mergeCell ref="G53:K53"/>
    <mergeCell ref="H54:I54"/>
    <mergeCell ref="J54:K54"/>
    <mergeCell ref="H55:I55"/>
    <mergeCell ref="J55:K55"/>
    <mergeCell ref="H62:I62"/>
    <mergeCell ref="J62:K62"/>
    <mergeCell ref="H63:I63"/>
    <mergeCell ref="J63:K63"/>
    <mergeCell ref="H64:I64"/>
    <mergeCell ref="J64:K64"/>
    <mergeCell ref="H59:I59"/>
    <mergeCell ref="J59:K59"/>
    <mergeCell ref="H60:I60"/>
    <mergeCell ref="J60:K60"/>
    <mergeCell ref="H61:I61"/>
    <mergeCell ref="J61:K61"/>
    <mergeCell ref="H68:I68"/>
    <mergeCell ref="J68:K68"/>
    <mergeCell ref="H69:I69"/>
    <mergeCell ref="J69:K69"/>
    <mergeCell ref="H70:I70"/>
    <mergeCell ref="J70:K70"/>
    <mergeCell ref="H65:I65"/>
    <mergeCell ref="J65:K65"/>
    <mergeCell ref="H66:I66"/>
    <mergeCell ref="J66:K66"/>
    <mergeCell ref="H67:I67"/>
    <mergeCell ref="J67:K67"/>
    <mergeCell ref="H79:I79"/>
    <mergeCell ref="J79:K79"/>
    <mergeCell ref="H74:I74"/>
    <mergeCell ref="J74:K74"/>
    <mergeCell ref="H75:I75"/>
    <mergeCell ref="J75:K75"/>
    <mergeCell ref="H76:I76"/>
    <mergeCell ref="J76:K76"/>
    <mergeCell ref="H71:I71"/>
    <mergeCell ref="J71:K71"/>
    <mergeCell ref="H72:I72"/>
    <mergeCell ref="J72:K72"/>
    <mergeCell ref="H73:I73"/>
    <mergeCell ref="J73:K73"/>
    <mergeCell ref="G1:K1"/>
    <mergeCell ref="G2:K2"/>
    <mergeCell ref="H86:I86"/>
    <mergeCell ref="J86:K86"/>
    <mergeCell ref="H87:I87"/>
    <mergeCell ref="J87:K87"/>
    <mergeCell ref="H88:I88"/>
    <mergeCell ref="J88:K88"/>
    <mergeCell ref="H83:I83"/>
    <mergeCell ref="J83:K83"/>
    <mergeCell ref="H84:I84"/>
    <mergeCell ref="J84:K84"/>
    <mergeCell ref="H85:I85"/>
    <mergeCell ref="J85:K85"/>
    <mergeCell ref="H80:I80"/>
    <mergeCell ref="J80:K80"/>
    <mergeCell ref="H81:I81"/>
    <mergeCell ref="J81:K81"/>
    <mergeCell ref="H82:I82"/>
    <mergeCell ref="J82:K82"/>
    <mergeCell ref="H77:I77"/>
    <mergeCell ref="J77:K77"/>
    <mergeCell ref="H78:I78"/>
    <mergeCell ref="J78:K7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78"/>
  <sheetViews>
    <sheetView topLeftCell="A73" workbookViewId="0">
      <selection activeCell="B15" sqref="B15:C15"/>
    </sheetView>
  </sheetViews>
  <sheetFormatPr baseColWidth="10" defaultRowHeight="15" x14ac:dyDescent="0.25"/>
  <cols>
    <col min="1" max="1" width="66.140625" style="1" bestFit="1" customWidth="1"/>
    <col min="2" max="2" width="21.7109375" style="1" bestFit="1" customWidth="1"/>
    <col min="3" max="3" width="14.42578125" style="1" bestFit="1" customWidth="1"/>
    <col min="4" max="16384" width="11.42578125" style="1"/>
  </cols>
  <sheetData>
    <row r="1" spans="1:3" x14ac:dyDescent="0.25">
      <c r="A1" s="161" t="s">
        <v>263</v>
      </c>
      <c r="B1" s="161"/>
      <c r="C1" s="161"/>
    </row>
    <row r="2" spans="1:3" x14ac:dyDescent="0.25">
      <c r="A2" s="161" t="s">
        <v>264</v>
      </c>
      <c r="B2" s="161"/>
      <c r="C2" s="161"/>
    </row>
    <row r="3" spans="1:3" x14ac:dyDescent="0.25">
      <c r="A3"/>
      <c r="B3"/>
      <c r="C3"/>
    </row>
    <row r="4" spans="1:3" x14ac:dyDescent="0.25">
      <c r="A4" s="51" t="s">
        <v>84</v>
      </c>
      <c r="B4" s="51" t="s">
        <v>85</v>
      </c>
      <c r="C4" s="51" t="s">
        <v>86</v>
      </c>
    </row>
    <row r="5" spans="1:3" x14ac:dyDescent="0.25">
      <c r="A5" s="51" t="s">
        <v>87</v>
      </c>
      <c r="B5" s="32"/>
      <c r="C5" s="52"/>
    </row>
    <row r="6" spans="1:3" x14ac:dyDescent="0.25">
      <c r="A6" s="53" t="s">
        <v>69</v>
      </c>
      <c r="B6" s="53" t="s">
        <v>70</v>
      </c>
      <c r="C6" s="54">
        <v>0.55000000000000004</v>
      </c>
    </row>
    <row r="7" spans="1:3" x14ac:dyDescent="0.25">
      <c r="A7" s="22" t="s">
        <v>67</v>
      </c>
      <c r="B7" s="22" t="s">
        <v>68</v>
      </c>
      <c r="C7" s="55">
        <v>20</v>
      </c>
    </row>
    <row r="8" spans="1:3" x14ac:dyDescent="0.25">
      <c r="A8" s="22" t="s">
        <v>265</v>
      </c>
      <c r="B8" s="22" t="s">
        <v>68</v>
      </c>
      <c r="C8" s="55">
        <v>50</v>
      </c>
    </row>
    <row r="9" spans="1:3" x14ac:dyDescent="0.25">
      <c r="A9" s="56"/>
      <c r="B9" s="57"/>
      <c r="C9" s="57"/>
    </row>
    <row r="10" spans="1:3" x14ac:dyDescent="0.25">
      <c r="A10" s="32" t="s">
        <v>266</v>
      </c>
      <c r="B10" s="58"/>
      <c r="C10" s="27"/>
    </row>
    <row r="11" spans="1:3" x14ac:dyDescent="0.25">
      <c r="A11" s="53" t="s">
        <v>71</v>
      </c>
      <c r="B11" s="53" t="s">
        <v>54</v>
      </c>
      <c r="C11" s="59">
        <v>5</v>
      </c>
    </row>
    <row r="12" spans="1:3" x14ac:dyDescent="0.25">
      <c r="A12" s="53" t="s">
        <v>72</v>
      </c>
      <c r="B12" s="53" t="s">
        <v>54</v>
      </c>
      <c r="C12" s="59">
        <v>4.5</v>
      </c>
    </row>
    <row r="13" spans="1:3" x14ac:dyDescent="0.25">
      <c r="A13" s="53" t="s">
        <v>73</v>
      </c>
      <c r="B13" s="53" t="s">
        <v>54</v>
      </c>
      <c r="C13" s="59">
        <v>4.5</v>
      </c>
    </row>
    <row r="14" spans="1:3" x14ac:dyDescent="0.25">
      <c r="A14" s="53" t="s">
        <v>74</v>
      </c>
      <c r="B14" s="53" t="s">
        <v>49</v>
      </c>
      <c r="C14" s="59">
        <v>95</v>
      </c>
    </row>
    <row r="15" spans="1:3" x14ac:dyDescent="0.25">
      <c r="A15" s="22" t="s">
        <v>75</v>
      </c>
      <c r="B15" s="22" t="s">
        <v>49</v>
      </c>
      <c r="C15" s="60">
        <v>25</v>
      </c>
    </row>
    <row r="16" spans="1:3" x14ac:dyDescent="0.25">
      <c r="A16" s="22" t="s">
        <v>76</v>
      </c>
      <c r="B16" s="22" t="s">
        <v>49</v>
      </c>
      <c r="C16" s="60">
        <v>125</v>
      </c>
    </row>
    <row r="17" spans="1:3" x14ac:dyDescent="0.25">
      <c r="A17" s="22" t="s">
        <v>191</v>
      </c>
      <c r="B17" s="22" t="s">
        <v>49</v>
      </c>
      <c r="C17" s="60">
        <v>25</v>
      </c>
    </row>
    <row r="18" spans="1:3" ht="38.25" x14ac:dyDescent="0.25">
      <c r="A18" s="23" t="s">
        <v>267</v>
      </c>
      <c r="B18" s="22" t="s">
        <v>49</v>
      </c>
      <c r="C18" s="60">
        <v>145</v>
      </c>
    </row>
    <row r="19" spans="1:3" x14ac:dyDescent="0.25">
      <c r="A19" s="23" t="s">
        <v>268</v>
      </c>
      <c r="B19" s="22" t="s">
        <v>49</v>
      </c>
      <c r="C19" s="60">
        <v>110</v>
      </c>
    </row>
    <row r="20" spans="1:3" x14ac:dyDescent="0.25">
      <c r="A20" s="23" t="s">
        <v>269</v>
      </c>
      <c r="B20" s="22" t="s">
        <v>49</v>
      </c>
      <c r="C20" s="60">
        <v>145</v>
      </c>
    </row>
    <row r="21" spans="1:3" x14ac:dyDescent="0.25">
      <c r="A21" s="23" t="s">
        <v>270</v>
      </c>
      <c r="B21" s="22" t="s">
        <v>49</v>
      </c>
      <c r="C21" s="60">
        <v>110</v>
      </c>
    </row>
    <row r="22" spans="1:3" x14ac:dyDescent="0.25">
      <c r="A22" s="23" t="s">
        <v>271</v>
      </c>
      <c r="B22" s="22" t="s">
        <v>54</v>
      </c>
      <c r="C22" s="60">
        <v>4.5</v>
      </c>
    </row>
    <row r="23" spans="1:3" x14ac:dyDescent="0.25">
      <c r="A23" s="23" t="s">
        <v>272</v>
      </c>
      <c r="B23" s="22" t="s">
        <v>54</v>
      </c>
      <c r="C23" s="60">
        <v>4.5</v>
      </c>
    </row>
    <row r="24" spans="1:3" x14ac:dyDescent="0.25">
      <c r="A24" s="23" t="s">
        <v>273</v>
      </c>
      <c r="B24" s="22" t="s">
        <v>54</v>
      </c>
      <c r="C24" s="60">
        <v>1.43</v>
      </c>
    </row>
    <row r="25" spans="1:3" x14ac:dyDescent="0.25">
      <c r="A25" s="23" t="s">
        <v>77</v>
      </c>
      <c r="B25" s="22" t="s">
        <v>49</v>
      </c>
      <c r="C25" s="60">
        <v>40</v>
      </c>
    </row>
    <row r="26" spans="1:3" x14ac:dyDescent="0.25">
      <c r="A26" s="23" t="s">
        <v>78</v>
      </c>
      <c r="B26" s="22" t="s">
        <v>49</v>
      </c>
      <c r="C26" s="60">
        <v>60</v>
      </c>
    </row>
    <row r="27" spans="1:3" x14ac:dyDescent="0.25">
      <c r="A27" s="23" t="s">
        <v>79</v>
      </c>
      <c r="B27" s="22" t="s">
        <v>49</v>
      </c>
      <c r="C27" s="60">
        <v>100</v>
      </c>
    </row>
    <row r="28" spans="1:3" x14ac:dyDescent="0.25">
      <c r="A28" s="58" t="s">
        <v>181</v>
      </c>
      <c r="B28" s="58"/>
      <c r="C28" s="27"/>
    </row>
    <row r="29" spans="1:3" x14ac:dyDescent="0.25">
      <c r="A29" s="61" t="s">
        <v>274</v>
      </c>
      <c r="B29" s="61"/>
      <c r="C29" s="61"/>
    </row>
    <row r="30" spans="1:3" x14ac:dyDescent="0.25">
      <c r="A30" s="22" t="s">
        <v>275</v>
      </c>
      <c r="B30" s="22" t="s">
        <v>54</v>
      </c>
      <c r="C30" s="60">
        <v>1.2</v>
      </c>
    </row>
    <row r="31" spans="1:3" x14ac:dyDescent="0.25">
      <c r="A31" s="22" t="s">
        <v>276</v>
      </c>
      <c r="B31" s="22" t="s">
        <v>54</v>
      </c>
      <c r="C31" s="62">
        <v>0.8</v>
      </c>
    </row>
    <row r="32" spans="1:3" x14ac:dyDescent="0.25">
      <c r="A32" s="63" t="s">
        <v>196</v>
      </c>
      <c r="B32"/>
      <c r="C32" s="61"/>
    </row>
    <row r="33" spans="1:3" x14ac:dyDescent="0.25">
      <c r="A33" s="22" t="s">
        <v>277</v>
      </c>
      <c r="B33" s="22" t="s">
        <v>278</v>
      </c>
      <c r="C33" s="61"/>
    </row>
    <row r="34" spans="1:3" x14ac:dyDescent="0.25">
      <c r="A34" s="22" t="s">
        <v>279</v>
      </c>
      <c r="B34" s="22" t="s">
        <v>280</v>
      </c>
      <c r="C34" s="61"/>
    </row>
    <row r="35" spans="1:3" x14ac:dyDescent="0.25">
      <c r="A35" s="22" t="s">
        <v>281</v>
      </c>
      <c r="B35" s="22" t="s">
        <v>282</v>
      </c>
      <c r="C35" s="61"/>
    </row>
    <row r="36" spans="1:3" x14ac:dyDescent="0.25">
      <c r="A36" s="22" t="s">
        <v>283</v>
      </c>
      <c r="B36" s="22" t="s">
        <v>284</v>
      </c>
      <c r="C36" s="61"/>
    </row>
    <row r="37" spans="1:3" x14ac:dyDescent="0.25">
      <c r="A37" s="22" t="s">
        <v>285</v>
      </c>
      <c r="B37" s="22" t="s">
        <v>54</v>
      </c>
      <c r="C37" s="62">
        <v>1.2</v>
      </c>
    </row>
    <row r="38" spans="1:3" x14ac:dyDescent="0.25">
      <c r="A38" s="22" t="s">
        <v>74</v>
      </c>
      <c r="B38" s="22" t="s">
        <v>49</v>
      </c>
      <c r="C38" s="60">
        <v>18</v>
      </c>
    </row>
    <row r="39" spans="1:3" x14ac:dyDescent="0.25">
      <c r="A39" s="22" t="s">
        <v>75</v>
      </c>
      <c r="B39" s="22" t="s">
        <v>49</v>
      </c>
      <c r="C39" s="60">
        <v>3.2</v>
      </c>
    </row>
    <row r="40" spans="1:3" x14ac:dyDescent="0.25">
      <c r="A40" s="22" t="s">
        <v>76</v>
      </c>
      <c r="B40" s="22" t="s">
        <v>49</v>
      </c>
      <c r="C40" s="60">
        <v>19</v>
      </c>
    </row>
    <row r="41" spans="1:3" x14ac:dyDescent="0.25">
      <c r="A41" s="22" t="s">
        <v>191</v>
      </c>
      <c r="B41" s="22" t="s">
        <v>49</v>
      </c>
      <c r="C41" s="60">
        <v>3.2</v>
      </c>
    </row>
    <row r="42" spans="1:3" x14ac:dyDescent="0.25">
      <c r="A42" s="22" t="s">
        <v>267</v>
      </c>
      <c r="B42" s="22" t="s">
        <v>49</v>
      </c>
      <c r="C42" s="60">
        <v>30</v>
      </c>
    </row>
    <row r="43" spans="1:3" x14ac:dyDescent="0.25">
      <c r="A43" s="23" t="s">
        <v>268</v>
      </c>
      <c r="B43" s="22" t="s">
        <v>49</v>
      </c>
      <c r="C43" s="60">
        <v>30</v>
      </c>
    </row>
    <row r="44" spans="1:3" x14ac:dyDescent="0.25">
      <c r="A44" s="23" t="s">
        <v>269</v>
      </c>
      <c r="B44" s="22" t="s">
        <v>49</v>
      </c>
      <c r="C44" s="60">
        <v>40</v>
      </c>
    </row>
    <row r="45" spans="1:3" x14ac:dyDescent="0.25">
      <c r="A45" s="23" t="s">
        <v>270</v>
      </c>
      <c r="B45" s="22" t="s">
        <v>49</v>
      </c>
      <c r="C45" s="60">
        <v>18</v>
      </c>
    </row>
    <row r="46" spans="1:3" x14ac:dyDescent="0.25">
      <c r="A46" s="23" t="s">
        <v>272</v>
      </c>
      <c r="B46" s="22" t="s">
        <v>286</v>
      </c>
      <c r="C46" s="60">
        <v>3</v>
      </c>
    </row>
    <row r="47" spans="1:3" x14ac:dyDescent="0.25">
      <c r="A47" s="23" t="s">
        <v>193</v>
      </c>
      <c r="B47" s="22" t="s">
        <v>49</v>
      </c>
      <c r="C47" s="60">
        <v>3</v>
      </c>
    </row>
    <row r="48" spans="1:3" x14ac:dyDescent="0.25">
      <c r="A48" s="23" t="s">
        <v>194</v>
      </c>
      <c r="B48" s="22" t="s">
        <v>49</v>
      </c>
      <c r="C48" s="60">
        <v>7</v>
      </c>
    </row>
    <row r="49" spans="1:3" x14ac:dyDescent="0.25">
      <c r="A49" s="23" t="s">
        <v>195</v>
      </c>
      <c r="B49" s="22" t="s">
        <v>49</v>
      </c>
      <c r="C49" s="60">
        <v>14</v>
      </c>
    </row>
    <row r="50" spans="1:3" x14ac:dyDescent="0.25">
      <c r="A50" s="64"/>
      <c r="B50" s="65"/>
      <c r="C50" s="66"/>
    </row>
    <row r="51" spans="1:3" x14ac:dyDescent="0.25">
      <c r="A51" s="58" t="s">
        <v>287</v>
      </c>
      <c r="B51" s="58"/>
      <c r="C51" s="27"/>
    </row>
    <row r="52" spans="1:3" x14ac:dyDescent="0.25">
      <c r="A52" s="53" t="s">
        <v>71</v>
      </c>
      <c r="B52" s="22" t="s">
        <v>54</v>
      </c>
      <c r="C52" s="59">
        <v>1.1000000000000001</v>
      </c>
    </row>
    <row r="53" spans="1:3" x14ac:dyDescent="0.25">
      <c r="A53" s="53" t="s">
        <v>72</v>
      </c>
      <c r="B53" s="22" t="s">
        <v>54</v>
      </c>
      <c r="C53" s="59">
        <v>1.1000000000000001</v>
      </c>
    </row>
    <row r="54" spans="1:3" x14ac:dyDescent="0.25">
      <c r="A54" s="53" t="s">
        <v>73</v>
      </c>
      <c r="B54" s="22" t="s">
        <v>54</v>
      </c>
      <c r="C54" s="59">
        <v>1.1000000000000001</v>
      </c>
    </row>
    <row r="55" spans="1:3" x14ac:dyDescent="0.25">
      <c r="A55" s="53" t="s">
        <v>74</v>
      </c>
      <c r="B55" s="53" t="s">
        <v>49</v>
      </c>
      <c r="C55" s="59">
        <v>20</v>
      </c>
    </row>
    <row r="56" spans="1:3" x14ac:dyDescent="0.25">
      <c r="A56" s="22" t="s">
        <v>75</v>
      </c>
      <c r="B56" s="22" t="s">
        <v>49</v>
      </c>
      <c r="C56" s="60">
        <v>3.25</v>
      </c>
    </row>
    <row r="57" spans="1:3" x14ac:dyDescent="0.25">
      <c r="A57" s="22" t="s">
        <v>76</v>
      </c>
      <c r="B57" s="22" t="s">
        <v>49</v>
      </c>
      <c r="C57" s="60">
        <v>20</v>
      </c>
    </row>
    <row r="58" spans="1:3" x14ac:dyDescent="0.25">
      <c r="A58" s="22" t="s">
        <v>191</v>
      </c>
      <c r="B58" s="22" t="s">
        <v>49</v>
      </c>
      <c r="C58" s="60">
        <v>3.25</v>
      </c>
    </row>
    <row r="59" spans="1:3" x14ac:dyDescent="0.25">
      <c r="A59" s="5" t="s">
        <v>113</v>
      </c>
      <c r="B59" s="5" t="s">
        <v>288</v>
      </c>
      <c r="C59" s="67">
        <v>12</v>
      </c>
    </row>
    <row r="60" spans="1:3" x14ac:dyDescent="0.25">
      <c r="A60" s="5" t="s">
        <v>115</v>
      </c>
      <c r="B60" s="5" t="s">
        <v>289</v>
      </c>
      <c r="C60" s="67">
        <v>35</v>
      </c>
    </row>
    <row r="61" spans="1:3" x14ac:dyDescent="0.25">
      <c r="A61" s="23" t="s">
        <v>290</v>
      </c>
      <c r="B61" s="22" t="s">
        <v>49</v>
      </c>
      <c r="C61" s="60">
        <v>2</v>
      </c>
    </row>
    <row r="62" spans="1:3" x14ac:dyDescent="0.25">
      <c r="A62" s="23" t="s">
        <v>291</v>
      </c>
      <c r="B62" s="22" t="s">
        <v>49</v>
      </c>
      <c r="C62" s="60">
        <v>8</v>
      </c>
    </row>
    <row r="63" spans="1:3" x14ac:dyDescent="0.25">
      <c r="A63" s="23" t="s">
        <v>292</v>
      </c>
      <c r="B63" s="22" t="s">
        <v>49</v>
      </c>
      <c r="C63" s="60">
        <v>16</v>
      </c>
    </row>
    <row r="64" spans="1:3" x14ac:dyDescent="0.25">
      <c r="A64"/>
      <c r="B64"/>
      <c r="C64"/>
    </row>
    <row r="65" spans="1:3" x14ac:dyDescent="0.25">
      <c r="A65" s="159" t="s">
        <v>293</v>
      </c>
      <c r="B65" s="160"/>
      <c r="C65" s="172"/>
    </row>
    <row r="66" spans="1:3" x14ac:dyDescent="0.25">
      <c r="A66" s="159" t="s">
        <v>294</v>
      </c>
      <c r="B66" s="160"/>
      <c r="C66" s="172"/>
    </row>
    <row r="67" spans="1:3" x14ac:dyDescent="0.25">
      <c r="A67" s="58" t="s">
        <v>295</v>
      </c>
      <c r="B67" s="58" t="s">
        <v>296</v>
      </c>
      <c r="C67" s="58" t="s">
        <v>297</v>
      </c>
    </row>
    <row r="68" spans="1:3" x14ac:dyDescent="0.25">
      <c r="A68" s="68" t="s">
        <v>298</v>
      </c>
      <c r="B68" s="69" t="s">
        <v>299</v>
      </c>
      <c r="C68" s="70">
        <v>0.1</v>
      </c>
    </row>
    <row r="69" spans="1:3" x14ac:dyDescent="0.25">
      <c r="A69" s="5" t="s">
        <v>300</v>
      </c>
      <c r="B69" s="39" t="s">
        <v>301</v>
      </c>
      <c r="C69" s="71">
        <v>0.25</v>
      </c>
    </row>
    <row r="70" spans="1:3" x14ac:dyDescent="0.25">
      <c r="A70" s="5" t="s">
        <v>302</v>
      </c>
      <c r="B70" s="38" t="s">
        <v>303</v>
      </c>
      <c r="C70" s="71">
        <v>0.5</v>
      </c>
    </row>
    <row r="71" spans="1:3" x14ac:dyDescent="0.25">
      <c r="A71" s="58" t="s">
        <v>304</v>
      </c>
      <c r="B71" s="58" t="s">
        <v>296</v>
      </c>
      <c r="C71" s="58" t="s">
        <v>297</v>
      </c>
    </row>
    <row r="72" spans="1:3" x14ac:dyDescent="0.25">
      <c r="A72" s="68" t="s">
        <v>298</v>
      </c>
      <c r="B72" s="69" t="s">
        <v>305</v>
      </c>
      <c r="C72" s="70">
        <v>0.1</v>
      </c>
    </row>
    <row r="73" spans="1:3" x14ac:dyDescent="0.25">
      <c r="A73" s="5" t="s">
        <v>300</v>
      </c>
      <c r="B73" s="38" t="s">
        <v>306</v>
      </c>
      <c r="C73" s="71">
        <v>0.25</v>
      </c>
    </row>
    <row r="74" spans="1:3" x14ac:dyDescent="0.25">
      <c r="A74" s="5" t="s">
        <v>302</v>
      </c>
      <c r="B74" s="38" t="s">
        <v>303</v>
      </c>
      <c r="C74" s="71">
        <v>0.5</v>
      </c>
    </row>
    <row r="75" spans="1:3" x14ac:dyDescent="0.25">
      <c r="A75" s="58" t="s">
        <v>190</v>
      </c>
      <c r="B75" s="58" t="s">
        <v>307</v>
      </c>
      <c r="C75" s="58" t="s">
        <v>297</v>
      </c>
    </row>
    <row r="76" spans="1:3" x14ac:dyDescent="0.25">
      <c r="A76" s="68" t="s">
        <v>298</v>
      </c>
      <c r="B76" s="69" t="s">
        <v>308</v>
      </c>
      <c r="C76" s="70">
        <v>0.1</v>
      </c>
    </row>
    <row r="77" spans="1:3" x14ac:dyDescent="0.25">
      <c r="A77" s="5" t="s">
        <v>300</v>
      </c>
      <c r="B77" s="38" t="s">
        <v>309</v>
      </c>
      <c r="C77" s="71">
        <v>0.15</v>
      </c>
    </row>
    <row r="78" spans="1:3" x14ac:dyDescent="0.25">
      <c r="A78" s="5" t="s">
        <v>302</v>
      </c>
      <c r="B78" s="38" t="s">
        <v>310</v>
      </c>
      <c r="C78" s="71">
        <v>0.2</v>
      </c>
    </row>
  </sheetData>
  <mergeCells count="4">
    <mergeCell ref="A1:C1"/>
    <mergeCell ref="A2:C2"/>
    <mergeCell ref="A65:C65"/>
    <mergeCell ref="A66:C6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K29"/>
  <sheetViews>
    <sheetView topLeftCell="B1" zoomScale="160" zoomScaleNormal="160" workbookViewId="0">
      <selection activeCell="K23" sqref="K23"/>
    </sheetView>
  </sheetViews>
  <sheetFormatPr baseColWidth="10" defaultRowHeight="15" x14ac:dyDescent="0.25"/>
  <sheetData>
    <row r="29" spans="11:11" x14ac:dyDescent="0.25">
      <c r="K29" s="72">
        <f>(48/24)/100</f>
        <v>0.02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"/>
  <sheetViews>
    <sheetView topLeftCell="B25" zoomScale="160" zoomScaleNormal="160" workbookViewId="0">
      <selection activeCell="K22" sqref="K22"/>
    </sheetView>
  </sheetViews>
  <sheetFormatPr baseColWidth="10" defaultRowHeight="15" x14ac:dyDescent="0.25"/>
  <cols>
    <col min="1" max="16384" width="11.42578125" style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"/>
  <sheetViews>
    <sheetView zoomScale="130" zoomScaleNormal="130" workbookViewId="0">
      <selection activeCell="L25" sqref="L25"/>
    </sheetView>
  </sheetViews>
  <sheetFormatPr baseColWidth="10" defaultRowHeight="15" x14ac:dyDescent="0.25"/>
  <cols>
    <col min="1" max="16384" width="11.42578125" style="1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"/>
  <sheetViews>
    <sheetView zoomScale="130" zoomScaleNormal="130" workbookViewId="0">
      <selection activeCell="M15" sqref="M15"/>
    </sheetView>
  </sheetViews>
  <sheetFormatPr baseColWidth="10" defaultRowHeight="15" x14ac:dyDescent="0.25"/>
  <cols>
    <col min="1" max="16384" width="11.425781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SUPUESTOS</vt:lpstr>
      <vt:lpstr>BD</vt:lpstr>
      <vt:lpstr>BUENAVISTA CO</vt:lpstr>
      <vt:lpstr> MICHELLMAR S.A</vt:lpstr>
      <vt:lpstr>CPA-SA</vt:lpstr>
      <vt:lpstr>Puerto Berrío</vt:lpstr>
      <vt:lpstr>Palmira UY</vt:lpstr>
      <vt:lpstr>Fray Bentos UY</vt:lpstr>
      <vt:lpstr>Juan Lacaze UY</vt:lpstr>
      <vt:lpstr>Paysandú UY</vt:lpstr>
      <vt:lpstr>Zarate 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Ruidias Román</dc:creator>
  <cp:lastModifiedBy>Jerry Ruidias Román</cp:lastModifiedBy>
  <dcterms:created xsi:type="dcterms:W3CDTF">2016-03-01T14:18:12Z</dcterms:created>
  <dcterms:modified xsi:type="dcterms:W3CDTF">2016-06-16T20:39:21Z</dcterms:modified>
</cp:coreProperties>
</file>